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405" windowWidth="18675" windowHeight="11520"/>
  </bookViews>
  <sheets>
    <sheet name="Messierkataklog" sheetId="4" r:id="rId1"/>
    <sheet name="Tabelle1" sheetId="1" r:id="rId2"/>
  </sheets>
  <definedNames>
    <definedName name="_xlnm._FilterDatabase" localSheetId="0" hidden="1">Messierkataklog!$A$9:$M$119</definedName>
  </definedNames>
  <calcPr calcId="125725"/>
</workbook>
</file>

<file path=xl/calcChain.xml><?xml version="1.0" encoding="utf-8"?>
<calcChain xmlns="http://schemas.openxmlformats.org/spreadsheetml/2006/main">
  <c r="AH2" i="4"/>
  <c r="AH3"/>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4"/>
  <c r="AH75"/>
  <c r="AH76"/>
  <c r="AH77"/>
  <c r="AH78"/>
  <c r="AH79"/>
  <c r="AH80"/>
  <c r="AH81"/>
  <c r="AH82"/>
  <c r="AH83"/>
  <c r="AH84"/>
  <c r="AH85"/>
  <c r="AH86"/>
  <c r="AH87"/>
  <c r="AH88"/>
  <c r="AH89"/>
  <c r="AH90"/>
  <c r="AH91"/>
  <c r="AH92"/>
  <c r="AH93"/>
  <c r="AH94"/>
  <c r="AH95"/>
  <c r="AH96"/>
  <c r="AH97"/>
  <c r="AH98"/>
  <c r="AH99"/>
  <c r="AH100"/>
  <c r="AH101"/>
  <c r="AH102"/>
  <c r="AH103"/>
  <c r="AH104"/>
  <c r="AH105"/>
  <c r="AH106"/>
  <c r="AH107"/>
  <c r="AH108"/>
  <c r="AH109"/>
  <c r="AH110"/>
  <c r="AH111"/>
  <c r="AH112"/>
  <c r="AH113"/>
  <c r="AH114"/>
  <c r="AH115"/>
  <c r="AH116"/>
  <c r="AH117"/>
  <c r="AH118"/>
  <c r="AH119"/>
  <c r="M6" l="1"/>
  <c r="M5"/>
  <c r="FN253"/>
  <c r="FN73"/>
  <c r="G1" l="1"/>
  <c r="DT358"/>
  <c r="DU358"/>
  <c r="DV358"/>
  <c r="DW358"/>
  <c r="DW359" s="1"/>
  <c r="DW360" s="1"/>
  <c r="DW361" s="1"/>
  <c r="DX358"/>
  <c r="DY358"/>
  <c r="DZ358"/>
  <c r="EA358"/>
  <c r="EA359" s="1"/>
  <c r="EB358"/>
  <c r="EC358"/>
  <c r="ED358"/>
  <c r="EE358"/>
  <c r="EE359" s="1"/>
  <c r="EE360" s="1"/>
  <c r="EE361" s="1"/>
  <c r="EF358"/>
  <c r="EG358"/>
  <c r="EH358"/>
  <c r="EI358"/>
  <c r="EI359" s="1"/>
  <c r="EI360" s="1"/>
  <c r="EI361" s="1"/>
  <c r="EJ358"/>
  <c r="EK358"/>
  <c r="EL358"/>
  <c r="EM358"/>
  <c r="EM359" s="1"/>
  <c r="EM360" s="1"/>
  <c r="EM361" s="1"/>
  <c r="EN358"/>
  <c r="EO358"/>
  <c r="EP358"/>
  <c r="EQ358"/>
  <c r="EQ359" s="1"/>
  <c r="EQ360" s="1"/>
  <c r="EQ361" s="1"/>
  <c r="ER358"/>
  <c r="ES358"/>
  <c r="ET358"/>
  <c r="EU358"/>
  <c r="EU359" s="1"/>
  <c r="EU360" s="1"/>
  <c r="EU361" s="1"/>
  <c r="EV358"/>
  <c r="FB358"/>
  <c r="FC358"/>
  <c r="FC359" s="1"/>
  <c r="FC360" s="1"/>
  <c r="FC361" s="1"/>
  <c r="FD358"/>
  <c r="FD359" s="1"/>
  <c r="FD360" s="1"/>
  <c r="FD361" s="1"/>
  <c r="FE358"/>
  <c r="FE359" s="1"/>
  <c r="FE360" s="1"/>
  <c r="FE361" s="1"/>
  <c r="FF358"/>
  <c r="FG358"/>
  <c r="FG359" s="1"/>
  <c r="FG360" s="1"/>
  <c r="FG361" s="1"/>
  <c r="FH358"/>
  <c r="FH359" s="1"/>
  <c r="FH360" s="1"/>
  <c r="FH361" s="1"/>
  <c r="FI358"/>
  <c r="FI359" s="1"/>
  <c r="FI360" s="1"/>
  <c r="FI361" s="1"/>
  <c r="FJ358"/>
  <c r="DT359"/>
  <c r="DT360" s="1"/>
  <c r="DT361" s="1"/>
  <c r="DU359"/>
  <c r="DU360" s="1"/>
  <c r="DU361" s="1"/>
  <c r="DV359"/>
  <c r="DV360" s="1"/>
  <c r="DV361" s="1"/>
  <c r="DX359"/>
  <c r="DX360" s="1"/>
  <c r="DX361" s="1"/>
  <c r="DY359"/>
  <c r="DY360" s="1"/>
  <c r="DY361" s="1"/>
  <c r="DZ359"/>
  <c r="DZ360" s="1"/>
  <c r="DZ361" s="1"/>
  <c r="EB359"/>
  <c r="EB360" s="1"/>
  <c r="EB361" s="1"/>
  <c r="EC359"/>
  <c r="EC360" s="1"/>
  <c r="EC361" s="1"/>
  <c r="ED359"/>
  <c r="EF359"/>
  <c r="EF360" s="1"/>
  <c r="EF361" s="1"/>
  <c r="EG359"/>
  <c r="EG360" s="1"/>
  <c r="EG361" s="1"/>
  <c r="EH359"/>
  <c r="EH360" s="1"/>
  <c r="EH361" s="1"/>
  <c r="EJ359"/>
  <c r="EK359"/>
  <c r="EK360" s="1"/>
  <c r="EK361" s="1"/>
  <c r="EL359"/>
  <c r="EN359"/>
  <c r="EN360" s="1"/>
  <c r="EN361" s="1"/>
  <c r="EO359"/>
  <c r="EP359"/>
  <c r="EP360" s="1"/>
  <c r="EP361" s="1"/>
  <c r="ER359"/>
  <c r="ES359"/>
  <c r="ES360" s="1"/>
  <c r="ES361" s="1"/>
  <c r="ET359"/>
  <c r="EV359"/>
  <c r="EV360" s="1"/>
  <c r="EV361" s="1"/>
  <c r="FB359"/>
  <c r="FB360" s="1"/>
  <c r="FB361" s="1"/>
  <c r="FF359"/>
  <c r="FJ359"/>
  <c r="EA360"/>
  <c r="EA361" s="1"/>
  <c r="ED360"/>
  <c r="ED361" s="1"/>
  <c r="EJ360"/>
  <c r="EJ361" s="1"/>
  <c r="EL360"/>
  <c r="EO360"/>
  <c r="EO361" s="1"/>
  <c r="ER360"/>
  <c r="ER361" s="1"/>
  <c r="ET360"/>
  <c r="ET361" s="1"/>
  <c r="FF360"/>
  <c r="FF361" s="1"/>
  <c r="FJ360"/>
  <c r="FJ361" s="1"/>
  <c r="EL361"/>
  <c r="EW361"/>
  <c r="EW360" s="1"/>
  <c r="EW359" s="1"/>
  <c r="EW358" s="1"/>
  <c r="EX361"/>
  <c r="EX360" s="1"/>
  <c r="EX359" s="1"/>
  <c r="EX358" s="1"/>
  <c r="EY361"/>
  <c r="EY360" s="1"/>
  <c r="EY359" s="1"/>
  <c r="EY358" s="1"/>
  <c r="EZ361"/>
  <c r="EZ360" s="1"/>
  <c r="EZ359" s="1"/>
  <c r="EZ358" s="1"/>
  <c r="FA361"/>
  <c r="FA360" s="1"/>
  <c r="FA359" s="1"/>
  <c r="FA358" s="1"/>
  <c r="BJ358"/>
  <c r="BK358"/>
  <c r="BK359" s="1"/>
  <c r="BK360" s="1"/>
  <c r="BK361" s="1"/>
  <c r="CB358"/>
  <c r="CB359" s="1"/>
  <c r="CB360" s="1"/>
  <c r="CB361" s="1"/>
  <c r="CC358"/>
  <c r="CC359" s="1"/>
  <c r="CC360" s="1"/>
  <c r="CC361" s="1"/>
  <c r="CD358"/>
  <c r="CE358"/>
  <c r="CE359" s="1"/>
  <c r="CE360" s="1"/>
  <c r="CE361" s="1"/>
  <c r="CF358"/>
  <c r="CF359" s="1"/>
  <c r="CG358"/>
  <c r="CH358"/>
  <c r="CI358"/>
  <c r="CJ358"/>
  <c r="CJ359" s="1"/>
  <c r="CJ360" s="1"/>
  <c r="CJ361" s="1"/>
  <c r="CK358"/>
  <c r="CL358"/>
  <c r="CM358"/>
  <c r="CM359" s="1"/>
  <c r="CM360" s="1"/>
  <c r="CM361" s="1"/>
  <c r="CN358"/>
  <c r="CN359" s="1"/>
  <c r="CN360" s="1"/>
  <c r="CN361" s="1"/>
  <c r="CO358"/>
  <c r="CP358"/>
  <c r="CQ358"/>
  <c r="CQ359" s="1"/>
  <c r="CQ360" s="1"/>
  <c r="CQ361" s="1"/>
  <c r="CR358"/>
  <c r="CR359" s="1"/>
  <c r="CR360" s="1"/>
  <c r="CR361" s="1"/>
  <c r="CS358"/>
  <c r="CS359" s="1"/>
  <c r="CS360" s="1"/>
  <c r="CS361" s="1"/>
  <c r="CT358"/>
  <c r="CU358"/>
  <c r="CV358"/>
  <c r="CV359" s="1"/>
  <c r="CW358"/>
  <c r="CX358"/>
  <c r="CY358"/>
  <c r="CY359" s="1"/>
  <c r="CY360" s="1"/>
  <c r="CY361" s="1"/>
  <c r="CZ358"/>
  <c r="CZ359" s="1"/>
  <c r="CZ360" s="1"/>
  <c r="CZ361" s="1"/>
  <c r="DA358"/>
  <c r="DB358"/>
  <c r="DC358"/>
  <c r="DC359" s="1"/>
  <c r="DC360" s="1"/>
  <c r="DC361" s="1"/>
  <c r="DD358"/>
  <c r="DD359" s="1"/>
  <c r="DD360" s="1"/>
  <c r="DD361" s="1"/>
  <c r="DE358"/>
  <c r="DF358"/>
  <c r="DG358"/>
  <c r="DG359" s="1"/>
  <c r="DG360" s="1"/>
  <c r="DG361" s="1"/>
  <c r="DH358"/>
  <c r="DH359" s="1"/>
  <c r="DH360" s="1"/>
  <c r="DH361" s="1"/>
  <c r="DI358"/>
  <c r="DI359" s="1"/>
  <c r="DI360" s="1"/>
  <c r="DI361" s="1"/>
  <c r="DJ358"/>
  <c r="DK358"/>
  <c r="DL358"/>
  <c r="DL359" s="1"/>
  <c r="DL360" s="1"/>
  <c r="DL361" s="1"/>
  <c r="DM358"/>
  <c r="DN358"/>
  <c r="DO358"/>
  <c r="BJ359"/>
  <c r="BJ360" s="1"/>
  <c r="BJ361" s="1"/>
  <c r="CD359"/>
  <c r="CD360" s="1"/>
  <c r="CD361" s="1"/>
  <c r="CG359"/>
  <c r="CH359"/>
  <c r="CH360" s="1"/>
  <c r="CH361" s="1"/>
  <c r="CI359"/>
  <c r="CI360" s="1"/>
  <c r="CI361" s="1"/>
  <c r="CK359"/>
  <c r="CK360" s="1"/>
  <c r="CK361" s="1"/>
  <c r="CL359"/>
  <c r="CL360" s="1"/>
  <c r="CO359"/>
  <c r="CO360" s="1"/>
  <c r="CO361" s="1"/>
  <c r="CP359"/>
  <c r="CP360" s="1"/>
  <c r="CP361" s="1"/>
  <c r="CT359"/>
  <c r="CT360" s="1"/>
  <c r="CU359"/>
  <c r="CU360" s="1"/>
  <c r="CU361" s="1"/>
  <c r="CW359"/>
  <c r="CX359"/>
  <c r="CX360" s="1"/>
  <c r="CX361" s="1"/>
  <c r="DA359"/>
  <c r="DA360" s="1"/>
  <c r="DA361" s="1"/>
  <c r="DB359"/>
  <c r="DB360" s="1"/>
  <c r="DE359"/>
  <c r="DE360" s="1"/>
  <c r="DE361" s="1"/>
  <c r="DF359"/>
  <c r="DF360" s="1"/>
  <c r="DF361" s="1"/>
  <c r="DJ359"/>
  <c r="DJ360" s="1"/>
  <c r="DJ361" s="1"/>
  <c r="DK359"/>
  <c r="DK360" s="1"/>
  <c r="DK361" s="1"/>
  <c r="DM359"/>
  <c r="DM360" s="1"/>
  <c r="DM361" s="1"/>
  <c r="DN359"/>
  <c r="DN360" s="1"/>
  <c r="DN361" s="1"/>
  <c r="DO359"/>
  <c r="DO360" s="1"/>
  <c r="DO361" s="1"/>
  <c r="CF360"/>
  <c r="CF361" s="1"/>
  <c r="CG360"/>
  <c r="CV360"/>
  <c r="CV361" s="1"/>
  <c r="CW360"/>
  <c r="CW361" s="1"/>
  <c r="BL361"/>
  <c r="BL360" s="1"/>
  <c r="BL359" s="1"/>
  <c r="BL358" s="1"/>
  <c r="BM361"/>
  <c r="BM360" s="1"/>
  <c r="BM359" s="1"/>
  <c r="BM358" s="1"/>
  <c r="BN361"/>
  <c r="BN360" s="1"/>
  <c r="BN359" s="1"/>
  <c r="BN358" s="1"/>
  <c r="BO361"/>
  <c r="BO360" s="1"/>
  <c r="BO359" s="1"/>
  <c r="BO358" s="1"/>
  <c r="BP361"/>
  <c r="BP360" s="1"/>
  <c r="BP359" s="1"/>
  <c r="BP358" s="1"/>
  <c r="BQ361"/>
  <c r="BQ360" s="1"/>
  <c r="BQ359" s="1"/>
  <c r="BQ358" s="1"/>
  <c r="BR361"/>
  <c r="BR360" s="1"/>
  <c r="BR359" s="1"/>
  <c r="BR358" s="1"/>
  <c r="BS361"/>
  <c r="BS360" s="1"/>
  <c r="BS359" s="1"/>
  <c r="BS358" s="1"/>
  <c r="BT361"/>
  <c r="BT360" s="1"/>
  <c r="BT359" s="1"/>
  <c r="BT358" s="1"/>
  <c r="BU361"/>
  <c r="BU360" s="1"/>
  <c r="BU359" s="1"/>
  <c r="BU358" s="1"/>
  <c r="BV361"/>
  <c r="BV360" s="1"/>
  <c r="BV359" s="1"/>
  <c r="BV358" s="1"/>
  <c r="BW361"/>
  <c r="BW360" s="1"/>
  <c r="BW359" s="1"/>
  <c r="BW358" s="1"/>
  <c r="BX361"/>
  <c r="BX360" s="1"/>
  <c r="BX359" s="1"/>
  <c r="BX358" s="1"/>
  <c r="BY361"/>
  <c r="BY360" s="1"/>
  <c r="BY359" s="1"/>
  <c r="BY358" s="1"/>
  <c r="BZ361"/>
  <c r="BZ360" s="1"/>
  <c r="BZ359" s="1"/>
  <c r="BZ358" s="1"/>
  <c r="CA361"/>
  <c r="CA360" s="1"/>
  <c r="CA359" s="1"/>
  <c r="CA358" s="1"/>
  <c r="CG361"/>
  <c r="CL361"/>
  <c r="CT361"/>
  <c r="DB361"/>
  <c r="DT353"/>
  <c r="DU353"/>
  <c r="DV353"/>
  <c r="DW353"/>
  <c r="DX353"/>
  <c r="DY353"/>
  <c r="DZ353"/>
  <c r="EA353"/>
  <c r="EB353"/>
  <c r="EC353"/>
  <c r="ED353"/>
  <c r="EE353"/>
  <c r="EF353"/>
  <c r="EG353"/>
  <c r="EH353"/>
  <c r="EI353"/>
  <c r="EJ353"/>
  <c r="EK353"/>
  <c r="EL353"/>
  <c r="EM353"/>
  <c r="EN353"/>
  <c r="EO353"/>
  <c r="EW353"/>
  <c r="EX353"/>
  <c r="EY353"/>
  <c r="EZ353"/>
  <c r="FA353"/>
  <c r="FB353"/>
  <c r="FC353"/>
  <c r="FD353"/>
  <c r="FE353"/>
  <c r="FF353"/>
  <c r="FG353"/>
  <c r="FH353"/>
  <c r="FI353"/>
  <c r="FJ353"/>
  <c r="DT354"/>
  <c r="DU354"/>
  <c r="DV354"/>
  <c r="DW354"/>
  <c r="DX354"/>
  <c r="DY354"/>
  <c r="DZ354"/>
  <c r="EA354"/>
  <c r="EB354"/>
  <c r="EC354"/>
  <c r="ED354"/>
  <c r="EE354"/>
  <c r="EF354"/>
  <c r="EG354"/>
  <c r="EH354"/>
  <c r="EI354"/>
  <c r="EJ354"/>
  <c r="EK354"/>
  <c r="EL354"/>
  <c r="EM354"/>
  <c r="EN354"/>
  <c r="EO354"/>
  <c r="EW354"/>
  <c r="EX354"/>
  <c r="EY354"/>
  <c r="EZ354"/>
  <c r="FA354"/>
  <c r="FB354"/>
  <c r="FC354"/>
  <c r="FD354"/>
  <c r="FE354"/>
  <c r="FF354"/>
  <c r="FG354"/>
  <c r="FH354"/>
  <c r="FI354"/>
  <c r="FJ354"/>
  <c r="DT355"/>
  <c r="DU355"/>
  <c r="DV355"/>
  <c r="DW355"/>
  <c r="DX355"/>
  <c r="DY355"/>
  <c r="DZ355"/>
  <c r="EA355"/>
  <c r="EB355"/>
  <c r="EC355"/>
  <c r="ED355"/>
  <c r="EE355"/>
  <c r="EF355"/>
  <c r="EG355"/>
  <c r="EH355"/>
  <c r="EI355"/>
  <c r="EJ355"/>
  <c r="EK355"/>
  <c r="EL355"/>
  <c r="EM355"/>
  <c r="EN355"/>
  <c r="EO355"/>
  <c r="EW355"/>
  <c r="EW356" s="1"/>
  <c r="EX355"/>
  <c r="EX356" s="1"/>
  <c r="EY355"/>
  <c r="EY356" s="1"/>
  <c r="EZ355"/>
  <c r="FA355"/>
  <c r="FA356" s="1"/>
  <c r="FB355"/>
  <c r="FC355"/>
  <c r="FC356" s="1"/>
  <c r="FD355"/>
  <c r="FD356" s="1"/>
  <c r="FE355"/>
  <c r="FE356" s="1"/>
  <c r="FF355"/>
  <c r="FG355"/>
  <c r="FG356" s="1"/>
  <c r="FH355"/>
  <c r="FI355"/>
  <c r="FI356" s="1"/>
  <c r="FJ355"/>
  <c r="DT356"/>
  <c r="DU356"/>
  <c r="DV356"/>
  <c r="DW356"/>
  <c r="DX356"/>
  <c r="DY356"/>
  <c r="DZ356"/>
  <c r="EA356"/>
  <c r="EB356"/>
  <c r="EC356"/>
  <c r="ED356"/>
  <c r="EE356"/>
  <c r="EF356"/>
  <c r="EG356"/>
  <c r="EH356"/>
  <c r="EI356"/>
  <c r="EJ356"/>
  <c r="EK356"/>
  <c r="EL356"/>
  <c r="EM356"/>
  <c r="EN356"/>
  <c r="EO356"/>
  <c r="EP356"/>
  <c r="EP355" s="1"/>
  <c r="EP354" s="1"/>
  <c r="EP353" s="1"/>
  <c r="EQ356"/>
  <c r="EQ355" s="1"/>
  <c r="EQ354" s="1"/>
  <c r="EQ353" s="1"/>
  <c r="ER356"/>
  <c r="ER355" s="1"/>
  <c r="ER354" s="1"/>
  <c r="ER353" s="1"/>
  <c r="ES356"/>
  <c r="ES355" s="1"/>
  <c r="ES354" s="1"/>
  <c r="ES353" s="1"/>
  <c r="ET356"/>
  <c r="ET355" s="1"/>
  <c r="ET354" s="1"/>
  <c r="ET353" s="1"/>
  <c r="EU356"/>
  <c r="EU355" s="1"/>
  <c r="EU354" s="1"/>
  <c r="EU353" s="1"/>
  <c r="EV356"/>
  <c r="EV355" s="1"/>
  <c r="EV354" s="1"/>
  <c r="EV353" s="1"/>
  <c r="EZ356"/>
  <c r="FB356"/>
  <c r="FF356"/>
  <c r="FH356"/>
  <c r="FJ356"/>
  <c r="BJ353"/>
  <c r="BK353"/>
  <c r="BL353"/>
  <c r="BM353"/>
  <c r="BN353"/>
  <c r="BO353"/>
  <c r="BP353"/>
  <c r="BQ353"/>
  <c r="BR353"/>
  <c r="BS353"/>
  <c r="BT353"/>
  <c r="BU353"/>
  <c r="BV353"/>
  <c r="BW353"/>
  <c r="BX353"/>
  <c r="BY353"/>
  <c r="BZ353"/>
  <c r="CA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BJ354"/>
  <c r="BK354"/>
  <c r="BL354"/>
  <c r="BM354"/>
  <c r="BN354"/>
  <c r="BO354"/>
  <c r="BP354"/>
  <c r="BQ354"/>
  <c r="BR354"/>
  <c r="BS354"/>
  <c r="BT354"/>
  <c r="BU354"/>
  <c r="BV354"/>
  <c r="BW354"/>
  <c r="BX354"/>
  <c r="BY354"/>
  <c r="BZ354"/>
  <c r="CA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BJ355"/>
  <c r="BK355"/>
  <c r="BL355"/>
  <c r="BM355"/>
  <c r="BN355"/>
  <c r="BO355"/>
  <c r="BP355"/>
  <c r="BQ355"/>
  <c r="BR355"/>
  <c r="BS355"/>
  <c r="BT355"/>
  <c r="BU355"/>
  <c r="BV355"/>
  <c r="BW355"/>
  <c r="BX355"/>
  <c r="BY355"/>
  <c r="BZ355"/>
  <c r="CA355"/>
  <c r="CH355"/>
  <c r="CH356" s="1"/>
  <c r="CI355"/>
  <c r="CI356" s="1"/>
  <c r="CJ355"/>
  <c r="CK355"/>
  <c r="CL355"/>
  <c r="CL356" s="1"/>
  <c r="CM355"/>
  <c r="CM356" s="1"/>
  <c r="CN355"/>
  <c r="CN356" s="1"/>
  <c r="CO355"/>
  <c r="CO356" s="1"/>
  <c r="CP355"/>
  <c r="CP356" s="1"/>
  <c r="CQ355"/>
  <c r="CQ356" s="1"/>
  <c r="CR355"/>
  <c r="CS355"/>
  <c r="CT355"/>
  <c r="CT356" s="1"/>
  <c r="CU355"/>
  <c r="CU356" s="1"/>
  <c r="CV355"/>
  <c r="CW355"/>
  <c r="CW356" s="1"/>
  <c r="CX355"/>
  <c r="CX356" s="1"/>
  <c r="CY355"/>
  <c r="CY356" s="1"/>
  <c r="CZ355"/>
  <c r="CZ356" s="1"/>
  <c r="DA355"/>
  <c r="DB355"/>
  <c r="DB356" s="1"/>
  <c r="DC355"/>
  <c r="DC356" s="1"/>
  <c r="DD355"/>
  <c r="DE355"/>
  <c r="DE356" s="1"/>
  <c r="DF355"/>
  <c r="DF356" s="1"/>
  <c r="DG355"/>
  <c r="DG356" s="1"/>
  <c r="DH355"/>
  <c r="DI355"/>
  <c r="DI356" s="1"/>
  <c r="DJ355"/>
  <c r="DJ356" s="1"/>
  <c r="DK355"/>
  <c r="DK356" s="1"/>
  <c r="DL355"/>
  <c r="DM355"/>
  <c r="DM356" s="1"/>
  <c r="DN355"/>
  <c r="DN356" s="1"/>
  <c r="DO355"/>
  <c r="DO356" s="1"/>
  <c r="BJ356"/>
  <c r="BK356"/>
  <c r="BL356"/>
  <c r="BM356"/>
  <c r="BN356"/>
  <c r="BO356"/>
  <c r="BP356"/>
  <c r="BQ356"/>
  <c r="BR356"/>
  <c r="BS356"/>
  <c r="BT356"/>
  <c r="BU356"/>
  <c r="BV356"/>
  <c r="BW356"/>
  <c r="BX356"/>
  <c r="BY356"/>
  <c r="BZ356"/>
  <c r="CA356"/>
  <c r="CB356"/>
  <c r="CB355" s="1"/>
  <c r="CB354" s="1"/>
  <c r="CB353" s="1"/>
  <c r="CC356"/>
  <c r="CC355" s="1"/>
  <c r="CC354" s="1"/>
  <c r="CC353" s="1"/>
  <c r="CD356"/>
  <c r="CD355" s="1"/>
  <c r="CD354" s="1"/>
  <c r="CD353" s="1"/>
  <c r="CE356"/>
  <c r="CE355" s="1"/>
  <c r="CE354" s="1"/>
  <c r="CE353" s="1"/>
  <c r="CF356"/>
  <c r="CF355" s="1"/>
  <c r="CF354" s="1"/>
  <c r="CF353" s="1"/>
  <c r="CG356"/>
  <c r="CG355" s="1"/>
  <c r="CG354" s="1"/>
  <c r="CG353" s="1"/>
  <c r="CJ356"/>
  <c r="CK356"/>
  <c r="CR356"/>
  <c r="CS356"/>
  <c r="CV356"/>
  <c r="DA356"/>
  <c r="DD356"/>
  <c r="DH356"/>
  <c r="DL356"/>
  <c r="DT348"/>
  <c r="DU348"/>
  <c r="DU349" s="1"/>
  <c r="DU350" s="1"/>
  <c r="DU351" s="1"/>
  <c r="DV348"/>
  <c r="DV349" s="1"/>
  <c r="DV350" s="1"/>
  <c r="DV351" s="1"/>
  <c r="DW348"/>
  <c r="DW349" s="1"/>
  <c r="DX348"/>
  <c r="DY348"/>
  <c r="DY349" s="1"/>
  <c r="DY350" s="1"/>
  <c r="DY351" s="1"/>
  <c r="DZ348"/>
  <c r="EA348"/>
  <c r="EA349" s="1"/>
  <c r="EA350" s="1"/>
  <c r="EA351" s="1"/>
  <c r="EB348"/>
  <c r="EB349" s="1"/>
  <c r="EB350" s="1"/>
  <c r="EB351" s="1"/>
  <c r="EC348"/>
  <c r="EC349" s="1"/>
  <c r="EC350" s="1"/>
  <c r="EC351" s="1"/>
  <c r="ED348"/>
  <c r="ED349" s="1"/>
  <c r="ED350" s="1"/>
  <c r="ED351" s="1"/>
  <c r="EE348"/>
  <c r="EE349" s="1"/>
  <c r="EF348"/>
  <c r="EG348"/>
  <c r="EG349" s="1"/>
  <c r="EG350" s="1"/>
  <c r="EG351" s="1"/>
  <c r="EP348"/>
  <c r="EQ348"/>
  <c r="EQ349" s="1"/>
  <c r="EQ350" s="1"/>
  <c r="EQ351" s="1"/>
  <c r="ER348"/>
  <c r="ES348"/>
  <c r="ES349" s="1"/>
  <c r="ES350" s="1"/>
  <c r="ES351" s="1"/>
  <c r="ET348"/>
  <c r="ET349" s="1"/>
  <c r="ET350" s="1"/>
  <c r="ET351" s="1"/>
  <c r="EU348"/>
  <c r="EU349" s="1"/>
  <c r="EU350" s="1"/>
  <c r="EU351" s="1"/>
  <c r="EV348"/>
  <c r="EV349" s="1"/>
  <c r="EV350" s="1"/>
  <c r="EV351" s="1"/>
  <c r="EW348"/>
  <c r="EW349" s="1"/>
  <c r="EW350" s="1"/>
  <c r="EW351" s="1"/>
  <c r="EX348"/>
  <c r="EY348"/>
  <c r="EY349" s="1"/>
  <c r="EY350" s="1"/>
  <c r="EY351" s="1"/>
  <c r="EZ348"/>
  <c r="FA348"/>
  <c r="FA349" s="1"/>
  <c r="FA350" s="1"/>
  <c r="FA351" s="1"/>
  <c r="FB348"/>
  <c r="FB349" s="1"/>
  <c r="FB350" s="1"/>
  <c r="FB351" s="1"/>
  <c r="FC348"/>
  <c r="FC349" s="1"/>
  <c r="FC350" s="1"/>
  <c r="FC351" s="1"/>
  <c r="FD348"/>
  <c r="FE348"/>
  <c r="FE349" s="1"/>
  <c r="FE350" s="1"/>
  <c r="FE351" s="1"/>
  <c r="FF348"/>
  <c r="FG348"/>
  <c r="FG349" s="1"/>
  <c r="FG350" s="1"/>
  <c r="FG351" s="1"/>
  <c r="FH348"/>
  <c r="FI348"/>
  <c r="FI349" s="1"/>
  <c r="FI350" s="1"/>
  <c r="FI351" s="1"/>
  <c r="FJ348"/>
  <c r="FJ349" s="1"/>
  <c r="FJ350" s="1"/>
  <c r="FJ351" s="1"/>
  <c r="DT349"/>
  <c r="DT350" s="1"/>
  <c r="DT351" s="1"/>
  <c r="DX349"/>
  <c r="DX350" s="1"/>
  <c r="DX351" s="1"/>
  <c r="DZ349"/>
  <c r="DZ350" s="1"/>
  <c r="DZ351" s="1"/>
  <c r="EF349"/>
  <c r="EF350" s="1"/>
  <c r="EF351" s="1"/>
  <c r="EP349"/>
  <c r="EP350" s="1"/>
  <c r="EP351" s="1"/>
  <c r="ER349"/>
  <c r="ER350" s="1"/>
  <c r="ER351" s="1"/>
  <c r="EX349"/>
  <c r="EX350" s="1"/>
  <c r="EX351" s="1"/>
  <c r="EZ349"/>
  <c r="EZ350" s="1"/>
  <c r="FD349"/>
  <c r="FD350" s="1"/>
  <c r="FD351" s="1"/>
  <c r="FF349"/>
  <c r="FF350" s="1"/>
  <c r="FF351" s="1"/>
  <c r="FH349"/>
  <c r="FH350" s="1"/>
  <c r="FH351" s="1"/>
  <c r="DW350"/>
  <c r="DW351" s="1"/>
  <c r="EE350"/>
  <c r="EE351" s="1"/>
  <c r="EH351"/>
  <c r="EH350" s="1"/>
  <c r="EH349" s="1"/>
  <c r="EH348" s="1"/>
  <c r="EI351"/>
  <c r="EI350" s="1"/>
  <c r="EI349" s="1"/>
  <c r="EI348" s="1"/>
  <c r="EJ351"/>
  <c r="EJ350" s="1"/>
  <c r="EJ349" s="1"/>
  <c r="EJ348" s="1"/>
  <c r="EK351"/>
  <c r="EK350" s="1"/>
  <c r="EK349" s="1"/>
  <c r="EK348" s="1"/>
  <c r="EL351"/>
  <c r="EL350" s="1"/>
  <c r="EL349" s="1"/>
  <c r="EL348" s="1"/>
  <c r="EM351"/>
  <c r="EM350" s="1"/>
  <c r="EM349" s="1"/>
  <c r="EM348" s="1"/>
  <c r="EN351"/>
  <c r="EN350" s="1"/>
  <c r="EN349" s="1"/>
  <c r="EN348" s="1"/>
  <c r="EO351"/>
  <c r="EO350" s="1"/>
  <c r="EO349" s="1"/>
  <c r="EO348" s="1"/>
  <c r="EZ351"/>
  <c r="CF348"/>
  <c r="CG348"/>
  <c r="CG349" s="1"/>
  <c r="CG350" s="1"/>
  <c r="CG351" s="1"/>
  <c r="CM348"/>
  <c r="CN348"/>
  <c r="CN349" s="1"/>
  <c r="CO348"/>
  <c r="CP348"/>
  <c r="CP349" s="1"/>
  <c r="CP350" s="1"/>
  <c r="CP351" s="1"/>
  <c r="CQ348"/>
  <c r="CR348"/>
  <c r="CR349" s="1"/>
  <c r="CR350" s="1"/>
  <c r="CR351" s="1"/>
  <c r="CS348"/>
  <c r="CT348"/>
  <c r="CT349" s="1"/>
  <c r="CT350" s="1"/>
  <c r="CT351" s="1"/>
  <c r="CU348"/>
  <c r="CV348"/>
  <c r="CV349" s="1"/>
  <c r="CV350" s="1"/>
  <c r="CV351" s="1"/>
  <c r="CW348"/>
  <c r="CX348"/>
  <c r="CX349" s="1"/>
  <c r="CX350" s="1"/>
  <c r="CX351" s="1"/>
  <c r="CY348"/>
  <c r="CZ348"/>
  <c r="CZ349" s="1"/>
  <c r="CZ350" s="1"/>
  <c r="CZ351" s="1"/>
  <c r="DA348"/>
  <c r="DB348"/>
  <c r="DB349" s="1"/>
  <c r="DB350" s="1"/>
  <c r="DB351" s="1"/>
  <c r="DC348"/>
  <c r="DD348"/>
  <c r="DD349" s="1"/>
  <c r="DD350" s="1"/>
  <c r="DD351" s="1"/>
  <c r="DE348"/>
  <c r="DF348"/>
  <c r="DF349" s="1"/>
  <c r="DF350" s="1"/>
  <c r="DF351" s="1"/>
  <c r="DG348"/>
  <c r="DH348"/>
  <c r="DH349" s="1"/>
  <c r="DH350" s="1"/>
  <c r="DH351" s="1"/>
  <c r="DI348"/>
  <c r="DJ348"/>
  <c r="DJ349" s="1"/>
  <c r="DJ350" s="1"/>
  <c r="DJ351" s="1"/>
  <c r="DK348"/>
  <c r="DL348"/>
  <c r="DL349" s="1"/>
  <c r="DL350" s="1"/>
  <c r="DL351" s="1"/>
  <c r="DM348"/>
  <c r="DN348"/>
  <c r="DN349" s="1"/>
  <c r="DN350" s="1"/>
  <c r="DN351" s="1"/>
  <c r="DO348"/>
  <c r="CF349"/>
  <c r="CF350" s="1"/>
  <c r="CF351" s="1"/>
  <c r="CM349"/>
  <c r="CM350" s="1"/>
  <c r="CM351" s="1"/>
  <c r="CO349"/>
  <c r="CO350" s="1"/>
  <c r="CO351" s="1"/>
  <c r="CQ349"/>
  <c r="CQ350" s="1"/>
  <c r="CQ351" s="1"/>
  <c r="CS349"/>
  <c r="CS350" s="1"/>
  <c r="CS351" s="1"/>
  <c r="CU349"/>
  <c r="CU350" s="1"/>
  <c r="CU351" s="1"/>
  <c r="CW349"/>
  <c r="CW350" s="1"/>
  <c r="CW351" s="1"/>
  <c r="CY349"/>
  <c r="CY350" s="1"/>
  <c r="CY351" s="1"/>
  <c r="DA349"/>
  <c r="DA350" s="1"/>
  <c r="DA351" s="1"/>
  <c r="DC349"/>
  <c r="DC350" s="1"/>
  <c r="DC351" s="1"/>
  <c r="DE349"/>
  <c r="DE350" s="1"/>
  <c r="DE351" s="1"/>
  <c r="DG349"/>
  <c r="DG350" s="1"/>
  <c r="DG351" s="1"/>
  <c r="DI349"/>
  <c r="DI350" s="1"/>
  <c r="DI351" s="1"/>
  <c r="DK349"/>
  <c r="DK350" s="1"/>
  <c r="DK351" s="1"/>
  <c r="DM349"/>
  <c r="DM350" s="1"/>
  <c r="DM351" s="1"/>
  <c r="DO349"/>
  <c r="DO350" s="1"/>
  <c r="DO351" s="1"/>
  <c r="CN350"/>
  <c r="CN351" s="1"/>
  <c r="CH351"/>
  <c r="CH350" s="1"/>
  <c r="CH349" s="1"/>
  <c r="CH348" s="1"/>
  <c r="CI351"/>
  <c r="CI350" s="1"/>
  <c r="CI349" s="1"/>
  <c r="CI348" s="1"/>
  <c r="CJ351"/>
  <c r="CJ350" s="1"/>
  <c r="CJ349" s="1"/>
  <c r="CJ348" s="1"/>
  <c r="CK351"/>
  <c r="CK350" s="1"/>
  <c r="CK349" s="1"/>
  <c r="CK348" s="1"/>
  <c r="CL351"/>
  <c r="CL350" s="1"/>
  <c r="CL349" s="1"/>
  <c r="CL348" s="1"/>
  <c r="BJ348"/>
  <c r="BJ349" s="1"/>
  <c r="BJ350" s="1"/>
  <c r="BJ351" s="1"/>
  <c r="BK348"/>
  <c r="BK349" s="1"/>
  <c r="BK350" s="1"/>
  <c r="BK351" s="1"/>
  <c r="BL348"/>
  <c r="BM348"/>
  <c r="BM349" s="1"/>
  <c r="BM350" s="1"/>
  <c r="BM351" s="1"/>
  <c r="BN348"/>
  <c r="BN349" s="1"/>
  <c r="BN350" s="1"/>
  <c r="BN351" s="1"/>
  <c r="BO348"/>
  <c r="BP348"/>
  <c r="BQ348"/>
  <c r="BQ349" s="1"/>
  <c r="BQ350" s="1"/>
  <c r="BQ351" s="1"/>
  <c r="BR348"/>
  <c r="BR349" s="1"/>
  <c r="BR350" s="1"/>
  <c r="BR351" s="1"/>
  <c r="BS348"/>
  <c r="BS349" s="1"/>
  <c r="BS350" s="1"/>
  <c r="BS351" s="1"/>
  <c r="BT348"/>
  <c r="BT349" s="1"/>
  <c r="BT350" s="1"/>
  <c r="BT351" s="1"/>
  <c r="BU348"/>
  <c r="BU349" s="1"/>
  <c r="BU350" s="1"/>
  <c r="BU351" s="1"/>
  <c r="BV348"/>
  <c r="BV349" s="1"/>
  <c r="BV350" s="1"/>
  <c r="BV351" s="1"/>
  <c r="BW348"/>
  <c r="BX348"/>
  <c r="BX349" s="1"/>
  <c r="BX350" s="1"/>
  <c r="BX351" s="1"/>
  <c r="BY348"/>
  <c r="BY349" s="1"/>
  <c r="BY350" s="1"/>
  <c r="BY351" s="1"/>
  <c r="BZ348"/>
  <c r="BZ349" s="1"/>
  <c r="BZ350" s="1"/>
  <c r="BZ351" s="1"/>
  <c r="CA348"/>
  <c r="CA349" s="1"/>
  <c r="CA350" s="1"/>
  <c r="CA351" s="1"/>
  <c r="CB348"/>
  <c r="CC348"/>
  <c r="CC349" s="1"/>
  <c r="CC350" s="1"/>
  <c r="CC351" s="1"/>
  <c r="CD348"/>
  <c r="CD349" s="1"/>
  <c r="CD350" s="1"/>
  <c r="CD351" s="1"/>
  <c r="CE348"/>
  <c r="BL349"/>
  <c r="BL350" s="1"/>
  <c r="BL351" s="1"/>
  <c r="BO349"/>
  <c r="BO350" s="1"/>
  <c r="BO351" s="1"/>
  <c r="BP349"/>
  <c r="BP350" s="1"/>
  <c r="BW349"/>
  <c r="BW350" s="1"/>
  <c r="BW351" s="1"/>
  <c r="CB349"/>
  <c r="CB350" s="1"/>
  <c r="CB351" s="1"/>
  <c r="CE349"/>
  <c r="CE350" s="1"/>
  <c r="CE351" s="1"/>
  <c r="BP351"/>
  <c r="DT343"/>
  <c r="DT344" s="1"/>
  <c r="DT345" s="1"/>
  <c r="DT346" s="1"/>
  <c r="DU343"/>
  <c r="DU344" s="1"/>
  <c r="DU345" s="1"/>
  <c r="DU346" s="1"/>
  <c r="DV343"/>
  <c r="DV344" s="1"/>
  <c r="DV345" s="1"/>
  <c r="DV346" s="1"/>
  <c r="DW343"/>
  <c r="DX343"/>
  <c r="DX344" s="1"/>
  <c r="DX345" s="1"/>
  <c r="DX346" s="1"/>
  <c r="DY343"/>
  <c r="EH343"/>
  <c r="EH344" s="1"/>
  <c r="EH345" s="1"/>
  <c r="EH346" s="1"/>
  <c r="EI343"/>
  <c r="EI344" s="1"/>
  <c r="EI345" s="1"/>
  <c r="EI346" s="1"/>
  <c r="EJ343"/>
  <c r="EJ344" s="1"/>
  <c r="EJ345" s="1"/>
  <c r="EJ346" s="1"/>
  <c r="EK343"/>
  <c r="EL343"/>
  <c r="EL344" s="1"/>
  <c r="EL345" s="1"/>
  <c r="EL346" s="1"/>
  <c r="EM343"/>
  <c r="EN343"/>
  <c r="EN344" s="1"/>
  <c r="EN345" s="1"/>
  <c r="EN346" s="1"/>
  <c r="EO343"/>
  <c r="EP343"/>
  <c r="EP344" s="1"/>
  <c r="EP345" s="1"/>
  <c r="EP346" s="1"/>
  <c r="EQ343"/>
  <c r="EQ344" s="1"/>
  <c r="EQ345" s="1"/>
  <c r="EQ346" s="1"/>
  <c r="ER343"/>
  <c r="ER344" s="1"/>
  <c r="ER345" s="1"/>
  <c r="ER346" s="1"/>
  <c r="ES343"/>
  <c r="ET343"/>
  <c r="ET344" s="1"/>
  <c r="ET345" s="1"/>
  <c r="ET346" s="1"/>
  <c r="EU343"/>
  <c r="EV343"/>
  <c r="EV344" s="1"/>
  <c r="EV345" s="1"/>
  <c r="EV346" s="1"/>
  <c r="EW343"/>
  <c r="EW344" s="1"/>
  <c r="EW345" s="1"/>
  <c r="EW346" s="1"/>
  <c r="EX343"/>
  <c r="EX344" s="1"/>
  <c r="EX345" s="1"/>
  <c r="EX346" s="1"/>
  <c r="EY343"/>
  <c r="EY344" s="1"/>
  <c r="EY345" s="1"/>
  <c r="EY346" s="1"/>
  <c r="EZ343"/>
  <c r="EZ344" s="1"/>
  <c r="EZ345" s="1"/>
  <c r="EZ346" s="1"/>
  <c r="FA343"/>
  <c r="FB343"/>
  <c r="FB344" s="1"/>
  <c r="FB345" s="1"/>
  <c r="FB346" s="1"/>
  <c r="FC343"/>
  <c r="FD343"/>
  <c r="FD344" s="1"/>
  <c r="FD345" s="1"/>
  <c r="FD346" s="1"/>
  <c r="FE343"/>
  <c r="FF343"/>
  <c r="FF344" s="1"/>
  <c r="FF345" s="1"/>
  <c r="FF346" s="1"/>
  <c r="FG343"/>
  <c r="FG344" s="1"/>
  <c r="FG345" s="1"/>
  <c r="FG346" s="1"/>
  <c r="FH343"/>
  <c r="FH344" s="1"/>
  <c r="FH345" s="1"/>
  <c r="FH346" s="1"/>
  <c r="FI343"/>
  <c r="FI344" s="1"/>
  <c r="FI345" s="1"/>
  <c r="FI346" s="1"/>
  <c r="FJ343"/>
  <c r="FJ344" s="1"/>
  <c r="FJ345" s="1"/>
  <c r="FJ346" s="1"/>
  <c r="DW344"/>
  <c r="DW345" s="1"/>
  <c r="DW346" s="1"/>
  <c r="DY344"/>
  <c r="DY345" s="1"/>
  <c r="DY346" s="1"/>
  <c r="EK344"/>
  <c r="EK345" s="1"/>
  <c r="EK346" s="1"/>
  <c r="EM344"/>
  <c r="EM345" s="1"/>
  <c r="EM346" s="1"/>
  <c r="EO344"/>
  <c r="EO345" s="1"/>
  <c r="EO346" s="1"/>
  <c r="ES344"/>
  <c r="ES345" s="1"/>
  <c r="ES346" s="1"/>
  <c r="EU344"/>
  <c r="EU345" s="1"/>
  <c r="EU346" s="1"/>
  <c r="FA344"/>
  <c r="FA345" s="1"/>
  <c r="FA346" s="1"/>
  <c r="FC344"/>
  <c r="FC345" s="1"/>
  <c r="FC346" s="1"/>
  <c r="FE344"/>
  <c r="FE345" s="1"/>
  <c r="FE346" s="1"/>
  <c r="DZ346"/>
  <c r="DZ345" s="1"/>
  <c r="DZ344" s="1"/>
  <c r="DZ343" s="1"/>
  <c r="EA346"/>
  <c r="EA345" s="1"/>
  <c r="EA344" s="1"/>
  <c r="EA343" s="1"/>
  <c r="EB346"/>
  <c r="EB345" s="1"/>
  <c r="EB344" s="1"/>
  <c r="EB343" s="1"/>
  <c r="EC346"/>
  <c r="EC345" s="1"/>
  <c r="EC344" s="1"/>
  <c r="EC343" s="1"/>
  <c r="ED346"/>
  <c r="ED345" s="1"/>
  <c r="ED344" s="1"/>
  <c r="ED343" s="1"/>
  <c r="EE346"/>
  <c r="EE345" s="1"/>
  <c r="EE344" s="1"/>
  <c r="EE343" s="1"/>
  <c r="EF346"/>
  <c r="EF345" s="1"/>
  <c r="EF344" s="1"/>
  <c r="EF343" s="1"/>
  <c r="EG346"/>
  <c r="EG345" s="1"/>
  <c r="EG344" s="1"/>
  <c r="EG343" s="1"/>
  <c r="CH343"/>
  <c r="CH344" s="1"/>
  <c r="CH345" s="1"/>
  <c r="CH346" s="1"/>
  <c r="CI343"/>
  <c r="CJ343"/>
  <c r="CK343"/>
  <c r="CL343"/>
  <c r="CL344" s="1"/>
  <c r="CL345" s="1"/>
  <c r="CL346" s="1"/>
  <c r="CN343"/>
  <c r="CO343"/>
  <c r="CO344" s="1"/>
  <c r="CO345" s="1"/>
  <c r="CO346" s="1"/>
  <c r="CP343"/>
  <c r="CP344" s="1"/>
  <c r="CP345" s="1"/>
  <c r="CP346" s="1"/>
  <c r="CQ343"/>
  <c r="CQ344" s="1"/>
  <c r="CQ345" s="1"/>
  <c r="CQ346" s="1"/>
  <c r="CR343"/>
  <c r="CR344" s="1"/>
  <c r="CR345" s="1"/>
  <c r="CR346" s="1"/>
  <c r="CS343"/>
  <c r="CS344" s="1"/>
  <c r="CS345" s="1"/>
  <c r="CS346" s="1"/>
  <c r="CT343"/>
  <c r="CT344" s="1"/>
  <c r="CT345" s="1"/>
  <c r="CT346" s="1"/>
  <c r="CU343"/>
  <c r="CU344" s="1"/>
  <c r="CU345" s="1"/>
  <c r="CU346" s="1"/>
  <c r="CV343"/>
  <c r="CW343"/>
  <c r="CW344" s="1"/>
  <c r="CW345" s="1"/>
  <c r="CW346" s="1"/>
  <c r="CX343"/>
  <c r="CX344" s="1"/>
  <c r="CX345" s="1"/>
  <c r="CX346" s="1"/>
  <c r="CY343"/>
  <c r="CY344" s="1"/>
  <c r="CY345" s="1"/>
  <c r="CY346" s="1"/>
  <c r="CZ343"/>
  <c r="CZ344" s="1"/>
  <c r="CZ345" s="1"/>
  <c r="CZ346" s="1"/>
  <c r="DA343"/>
  <c r="DA344" s="1"/>
  <c r="DB343"/>
  <c r="DC343"/>
  <c r="DC344" s="1"/>
  <c r="DC345" s="1"/>
  <c r="DC346" s="1"/>
  <c r="DD343"/>
  <c r="DE343"/>
  <c r="DE344" s="1"/>
  <c r="DE345" s="1"/>
  <c r="DE346" s="1"/>
  <c r="DF343"/>
  <c r="DF344" s="1"/>
  <c r="DF345" s="1"/>
  <c r="DF346" s="1"/>
  <c r="DG343"/>
  <c r="DG344" s="1"/>
  <c r="DG345" s="1"/>
  <c r="DG346" s="1"/>
  <c r="DH343"/>
  <c r="DI343"/>
  <c r="DI344" s="1"/>
  <c r="DI345" s="1"/>
  <c r="DI346" s="1"/>
  <c r="DJ343"/>
  <c r="DJ344" s="1"/>
  <c r="DJ345" s="1"/>
  <c r="DJ346" s="1"/>
  <c r="DK343"/>
  <c r="DK344" s="1"/>
  <c r="DK345" s="1"/>
  <c r="DK346" s="1"/>
  <c r="DL343"/>
  <c r="DL344" s="1"/>
  <c r="DL345" s="1"/>
  <c r="DL346" s="1"/>
  <c r="DM343"/>
  <c r="DN343"/>
  <c r="DN344" s="1"/>
  <c r="DN345" s="1"/>
  <c r="DN346" s="1"/>
  <c r="DO343"/>
  <c r="DO344" s="1"/>
  <c r="DO345" s="1"/>
  <c r="DO346" s="1"/>
  <c r="CI344"/>
  <c r="CJ344"/>
  <c r="CJ345" s="1"/>
  <c r="CJ346" s="1"/>
  <c r="CK344"/>
  <c r="CK345" s="1"/>
  <c r="CK346" s="1"/>
  <c r="CN344"/>
  <c r="CV344"/>
  <c r="CV345" s="1"/>
  <c r="CV346" s="1"/>
  <c r="DB344"/>
  <c r="DB345" s="1"/>
  <c r="DB346" s="1"/>
  <c r="DD344"/>
  <c r="DD345" s="1"/>
  <c r="DD346" s="1"/>
  <c r="DH344"/>
  <c r="DH345" s="1"/>
  <c r="DH346" s="1"/>
  <c r="DM344"/>
  <c r="DM345" s="1"/>
  <c r="DM346" s="1"/>
  <c r="CI345"/>
  <c r="CI346" s="1"/>
  <c r="CN345"/>
  <c r="CN346" s="1"/>
  <c r="DA345"/>
  <c r="DA346" s="1"/>
  <c r="CE346"/>
  <c r="CE345" s="1"/>
  <c r="CE344" s="1"/>
  <c r="CE343" s="1"/>
  <c r="CF346"/>
  <c r="CF345" s="1"/>
  <c r="CF344" s="1"/>
  <c r="CF343" s="1"/>
  <c r="CG346"/>
  <c r="CG345" s="1"/>
  <c r="CG344" s="1"/>
  <c r="CG343" s="1"/>
  <c r="CM346"/>
  <c r="CM345" s="1"/>
  <c r="CM344" s="1"/>
  <c r="CM343" s="1"/>
  <c r="CD346"/>
  <c r="CD345" s="1"/>
  <c r="CD344" s="1"/>
  <c r="CD343" s="1"/>
  <c r="BV343"/>
  <c r="BV344" s="1"/>
  <c r="BW343"/>
  <c r="BW344" s="1"/>
  <c r="BW345" s="1"/>
  <c r="BW346" s="1"/>
  <c r="CB343"/>
  <c r="CB344" s="1"/>
  <c r="CB345" s="1"/>
  <c r="CB346" s="1"/>
  <c r="BV345"/>
  <c r="BV346" s="1"/>
  <c r="BT346"/>
  <c r="BT345" s="1"/>
  <c r="BT344" s="1"/>
  <c r="BT343" s="1"/>
  <c r="BU346"/>
  <c r="BU345" s="1"/>
  <c r="BU344" s="1"/>
  <c r="BU343" s="1"/>
  <c r="BX346"/>
  <c r="BX345" s="1"/>
  <c r="BX344" s="1"/>
  <c r="BX343" s="1"/>
  <c r="BY346"/>
  <c r="BY345" s="1"/>
  <c r="BY344" s="1"/>
  <c r="BY343" s="1"/>
  <c r="BZ346"/>
  <c r="BZ345" s="1"/>
  <c r="BZ344" s="1"/>
  <c r="BZ343" s="1"/>
  <c r="CA346"/>
  <c r="CA345" s="1"/>
  <c r="CA344" s="1"/>
  <c r="CA343" s="1"/>
  <c r="BJ343"/>
  <c r="BJ344" s="1"/>
  <c r="BJ345" s="1"/>
  <c r="BJ346" s="1"/>
  <c r="BK343"/>
  <c r="BK344" s="1"/>
  <c r="BK345" s="1"/>
  <c r="BK346" s="1"/>
  <c r="BL343"/>
  <c r="BL344" s="1"/>
  <c r="BN343"/>
  <c r="BO343"/>
  <c r="BO344" s="1"/>
  <c r="BO345" s="1"/>
  <c r="BO346" s="1"/>
  <c r="BP343"/>
  <c r="BS343"/>
  <c r="BS344" s="1"/>
  <c r="BS345" s="1"/>
  <c r="BS346" s="1"/>
  <c r="BN344"/>
  <c r="BN345" s="1"/>
  <c r="BN346" s="1"/>
  <c r="BP344"/>
  <c r="BP345" s="1"/>
  <c r="BP346" s="1"/>
  <c r="BL345"/>
  <c r="BL346" s="1"/>
  <c r="BM346"/>
  <c r="BM345" s="1"/>
  <c r="BM344" s="1"/>
  <c r="BM343" s="1"/>
  <c r="BQ346"/>
  <c r="BQ345" s="1"/>
  <c r="BQ344" s="1"/>
  <c r="BQ343" s="1"/>
  <c r="BR346"/>
  <c r="BR345" s="1"/>
  <c r="BR344" s="1"/>
  <c r="BR343" s="1"/>
  <c r="FD338"/>
  <c r="FD339" s="1"/>
  <c r="FD340" s="1"/>
  <c r="FD341" s="1"/>
  <c r="FE338"/>
  <c r="FE339" s="1"/>
  <c r="FE340" s="1"/>
  <c r="FE341" s="1"/>
  <c r="FF338"/>
  <c r="FG338"/>
  <c r="FG339" s="1"/>
  <c r="FG340" s="1"/>
  <c r="FG341" s="1"/>
  <c r="FH338"/>
  <c r="FI338"/>
  <c r="FI339" s="1"/>
  <c r="FI340" s="1"/>
  <c r="FI341" s="1"/>
  <c r="FJ338"/>
  <c r="FF339"/>
  <c r="FF340" s="1"/>
  <c r="FF341" s="1"/>
  <c r="FH339"/>
  <c r="FH340" s="1"/>
  <c r="FH341" s="1"/>
  <c r="FJ339"/>
  <c r="FJ340" s="1"/>
  <c r="FJ341" s="1"/>
  <c r="EP338"/>
  <c r="EP339" s="1"/>
  <c r="EP340" s="1"/>
  <c r="EP341" s="1"/>
  <c r="EQ338"/>
  <c r="EQ339" s="1"/>
  <c r="EQ340" s="1"/>
  <c r="EQ341" s="1"/>
  <c r="ER338"/>
  <c r="ER339" s="1"/>
  <c r="ER340" s="1"/>
  <c r="ER341" s="1"/>
  <c r="ES338"/>
  <c r="ET338"/>
  <c r="EU338"/>
  <c r="EU339" s="1"/>
  <c r="EU340" s="1"/>
  <c r="EU341" s="1"/>
  <c r="EV338"/>
  <c r="EV339" s="1"/>
  <c r="EW338"/>
  <c r="EX338"/>
  <c r="EX339" s="1"/>
  <c r="EX340" s="1"/>
  <c r="EX341" s="1"/>
  <c r="EY338"/>
  <c r="EY339" s="1"/>
  <c r="EY340" s="1"/>
  <c r="EY341" s="1"/>
  <c r="EZ338"/>
  <c r="EZ339" s="1"/>
  <c r="EZ340" s="1"/>
  <c r="EZ341" s="1"/>
  <c r="FA338"/>
  <c r="FB338"/>
  <c r="FC338"/>
  <c r="FC339" s="1"/>
  <c r="FC340" s="1"/>
  <c r="FC341" s="1"/>
  <c r="ES339"/>
  <c r="ES340" s="1"/>
  <c r="ES341" s="1"/>
  <c r="ET339"/>
  <c r="ET340" s="1"/>
  <c r="ET341" s="1"/>
  <c r="EW339"/>
  <c r="EW340" s="1"/>
  <c r="EW341" s="1"/>
  <c r="FA339"/>
  <c r="FA340" s="1"/>
  <c r="FA341" s="1"/>
  <c r="FB339"/>
  <c r="FB340" s="1"/>
  <c r="EV340"/>
  <c r="EV341" s="1"/>
  <c r="FB341"/>
  <c r="EE338"/>
  <c r="EE339" s="1"/>
  <c r="EF338"/>
  <c r="EF339" s="1"/>
  <c r="EF340" s="1"/>
  <c r="EF341" s="1"/>
  <c r="EG338"/>
  <c r="EG339" s="1"/>
  <c r="EG340" s="1"/>
  <c r="EG341" s="1"/>
  <c r="EH338"/>
  <c r="EH339" s="1"/>
  <c r="EH340" s="1"/>
  <c r="EH341" s="1"/>
  <c r="EI338"/>
  <c r="EI339" s="1"/>
  <c r="EI340" s="1"/>
  <c r="EI341" s="1"/>
  <c r="EJ338"/>
  <c r="EK338"/>
  <c r="EK339" s="1"/>
  <c r="EK340" s="1"/>
  <c r="EK341" s="1"/>
  <c r="EL338"/>
  <c r="EL339" s="1"/>
  <c r="EL340" s="1"/>
  <c r="EL341" s="1"/>
  <c r="EM338"/>
  <c r="EM339" s="1"/>
  <c r="EM340" s="1"/>
  <c r="EM341" s="1"/>
  <c r="EN338"/>
  <c r="EN339" s="1"/>
  <c r="EN340" s="1"/>
  <c r="EN341" s="1"/>
  <c r="EO338"/>
  <c r="EO339" s="1"/>
  <c r="EO340" s="1"/>
  <c r="EO341" s="1"/>
  <c r="EJ339"/>
  <c r="EJ340" s="1"/>
  <c r="EJ341" s="1"/>
  <c r="EE340"/>
  <c r="EE341" s="1"/>
  <c r="DZ338"/>
  <c r="DZ339" s="1"/>
  <c r="DZ340" s="1"/>
  <c r="DZ341" s="1"/>
  <c r="EA338"/>
  <c r="EB338"/>
  <c r="EB339" s="1"/>
  <c r="EB340" s="1"/>
  <c r="EB341" s="1"/>
  <c r="EC338"/>
  <c r="EC339" s="1"/>
  <c r="EC340" s="1"/>
  <c r="EC341" s="1"/>
  <c r="ED338"/>
  <c r="EA339"/>
  <c r="EA340" s="1"/>
  <c r="ED339"/>
  <c r="ED340" s="1"/>
  <c r="ED341" s="1"/>
  <c r="DT341"/>
  <c r="DT340" s="1"/>
  <c r="DT339" s="1"/>
  <c r="DT338" s="1"/>
  <c r="DU341"/>
  <c r="DU340" s="1"/>
  <c r="DU339" s="1"/>
  <c r="DU338" s="1"/>
  <c r="DV341"/>
  <c r="DV340" s="1"/>
  <c r="DV339" s="1"/>
  <c r="DV338" s="1"/>
  <c r="DW341"/>
  <c r="DW340" s="1"/>
  <c r="DW339" s="1"/>
  <c r="DW338" s="1"/>
  <c r="DX341"/>
  <c r="DX340" s="1"/>
  <c r="DX339" s="1"/>
  <c r="DX338" s="1"/>
  <c r="DY341"/>
  <c r="DY340" s="1"/>
  <c r="DY339" s="1"/>
  <c r="DY338" s="1"/>
  <c r="EA341"/>
  <c r="DI338"/>
  <c r="DI339" s="1"/>
  <c r="DI340" s="1"/>
  <c r="DI341" s="1"/>
  <c r="DJ338"/>
  <c r="DK338"/>
  <c r="DK339" s="1"/>
  <c r="DK340" s="1"/>
  <c r="DK341" s="1"/>
  <c r="DL338"/>
  <c r="DL339" s="1"/>
  <c r="DL340" s="1"/>
  <c r="DL341" s="1"/>
  <c r="DM338"/>
  <c r="DM339" s="1"/>
  <c r="DM340" s="1"/>
  <c r="DM341" s="1"/>
  <c r="DN338"/>
  <c r="DN339" s="1"/>
  <c r="DN340" s="1"/>
  <c r="DN341" s="1"/>
  <c r="DO338"/>
  <c r="DO339" s="1"/>
  <c r="DO340" s="1"/>
  <c r="DO341" s="1"/>
  <c r="DJ339"/>
  <c r="DJ340" s="1"/>
  <c r="DJ341" s="1"/>
  <c r="CU338"/>
  <c r="CU339" s="1"/>
  <c r="CU340" s="1"/>
  <c r="CU341" s="1"/>
  <c r="CV338"/>
  <c r="CV339" s="1"/>
  <c r="CV340" s="1"/>
  <c r="CV341" s="1"/>
  <c r="CW338"/>
  <c r="CW339" s="1"/>
  <c r="CW340" s="1"/>
  <c r="CW341" s="1"/>
  <c r="CX338"/>
  <c r="CY338"/>
  <c r="CY339" s="1"/>
  <c r="CY340" s="1"/>
  <c r="CY341" s="1"/>
  <c r="CZ338"/>
  <c r="CZ339" s="1"/>
  <c r="CZ340" s="1"/>
  <c r="CZ341" s="1"/>
  <c r="DA338"/>
  <c r="DA339" s="1"/>
  <c r="DA340" s="1"/>
  <c r="DA341" s="1"/>
  <c r="DB338"/>
  <c r="DC338"/>
  <c r="DC339" s="1"/>
  <c r="DC340" s="1"/>
  <c r="DC341" s="1"/>
  <c r="DD338"/>
  <c r="DD339" s="1"/>
  <c r="DD340" s="1"/>
  <c r="DD341" s="1"/>
  <c r="DE338"/>
  <c r="DE339" s="1"/>
  <c r="DE340" s="1"/>
  <c r="DE341" s="1"/>
  <c r="DF338"/>
  <c r="DG338"/>
  <c r="DH338"/>
  <c r="DH339" s="1"/>
  <c r="DH340" s="1"/>
  <c r="DH341" s="1"/>
  <c r="CX339"/>
  <c r="CX340" s="1"/>
  <c r="CX341" s="1"/>
  <c r="DB339"/>
  <c r="DB340" s="1"/>
  <c r="DB341" s="1"/>
  <c r="DF339"/>
  <c r="DF340" s="1"/>
  <c r="DF341" s="1"/>
  <c r="DG339"/>
  <c r="DG340" s="1"/>
  <c r="DG341" s="1"/>
  <c r="CE338"/>
  <c r="CE339" s="1"/>
  <c r="CE340" s="1"/>
  <c r="CE341" s="1"/>
  <c r="CF338"/>
  <c r="CM338"/>
  <c r="CM339" s="1"/>
  <c r="CM340" s="1"/>
  <c r="CM341" s="1"/>
  <c r="CS338"/>
  <c r="CT338"/>
  <c r="CT339" s="1"/>
  <c r="CT340" s="1"/>
  <c r="CT341" s="1"/>
  <c r="CF339"/>
  <c r="CF340" s="1"/>
  <c r="CF341" s="1"/>
  <c r="CS339"/>
  <c r="CS340" s="1"/>
  <c r="CS341" s="1"/>
  <c r="CG341"/>
  <c r="CG340" s="1"/>
  <c r="CG339" s="1"/>
  <c r="CG338" s="1"/>
  <c r="CH341"/>
  <c r="CH340" s="1"/>
  <c r="CH339" s="1"/>
  <c r="CH338" s="1"/>
  <c r="CI341"/>
  <c r="CI340" s="1"/>
  <c r="CI339" s="1"/>
  <c r="CI338" s="1"/>
  <c r="CJ341"/>
  <c r="CJ340" s="1"/>
  <c r="CJ339" s="1"/>
  <c r="CJ338" s="1"/>
  <c r="CK341"/>
  <c r="CK340" s="1"/>
  <c r="CK339" s="1"/>
  <c r="CK338" s="1"/>
  <c r="CL341"/>
  <c r="CL340" s="1"/>
  <c r="CL339" s="1"/>
  <c r="CL338" s="1"/>
  <c r="CN341"/>
  <c r="CN340" s="1"/>
  <c r="CN339" s="1"/>
  <c r="CN338" s="1"/>
  <c r="CO341"/>
  <c r="CO340" s="1"/>
  <c r="CO339" s="1"/>
  <c r="CO338" s="1"/>
  <c r="CP341"/>
  <c r="CP340" s="1"/>
  <c r="CP339" s="1"/>
  <c r="CP338" s="1"/>
  <c r="CQ341"/>
  <c r="CQ340" s="1"/>
  <c r="CQ339" s="1"/>
  <c r="CQ338" s="1"/>
  <c r="CR341"/>
  <c r="CR340" s="1"/>
  <c r="CR339" s="1"/>
  <c r="CR338" s="1"/>
  <c r="CD338"/>
  <c r="CD339" s="1"/>
  <c r="CD340" s="1"/>
  <c r="CD341" s="1"/>
  <c r="BT338"/>
  <c r="BU338"/>
  <c r="BV338"/>
  <c r="BW338"/>
  <c r="BX338"/>
  <c r="BY338"/>
  <c r="BZ338"/>
  <c r="CA338"/>
  <c r="BT339"/>
  <c r="BU339"/>
  <c r="BV339"/>
  <c r="BW339"/>
  <c r="BX339"/>
  <c r="BY339"/>
  <c r="BZ339"/>
  <c r="CA339"/>
  <c r="BT340"/>
  <c r="BU340"/>
  <c r="BV340"/>
  <c r="BW340"/>
  <c r="BX340"/>
  <c r="BY340"/>
  <c r="BZ340"/>
  <c r="CA340"/>
  <c r="BT341"/>
  <c r="BU341"/>
  <c r="BV341"/>
  <c r="BW341"/>
  <c r="BX341"/>
  <c r="BY341"/>
  <c r="BZ341"/>
  <c r="CA341"/>
  <c r="BN338"/>
  <c r="BO338"/>
  <c r="BO339" s="1"/>
  <c r="BO340" s="1"/>
  <c r="BO341" s="1"/>
  <c r="BQ338"/>
  <c r="BQ339" s="1"/>
  <c r="BQ340" s="1"/>
  <c r="BQ341" s="1"/>
  <c r="BR338"/>
  <c r="BS338"/>
  <c r="BN339"/>
  <c r="BR339"/>
  <c r="BR340" s="1"/>
  <c r="BR341" s="1"/>
  <c r="BS339"/>
  <c r="BN340"/>
  <c r="BN341" s="1"/>
  <c r="BS340"/>
  <c r="BS341" s="1"/>
  <c r="BP341"/>
  <c r="BP340" s="1"/>
  <c r="BP339" s="1"/>
  <c r="BP338" s="1"/>
  <c r="BJ338"/>
  <c r="BK338"/>
  <c r="BL338"/>
  <c r="BM338"/>
  <c r="BJ339"/>
  <c r="BK339"/>
  <c r="BL339"/>
  <c r="BM339"/>
  <c r="BJ340"/>
  <c r="BK340"/>
  <c r="BL340"/>
  <c r="BM340"/>
  <c r="BJ341"/>
  <c r="BK341"/>
  <c r="BL341"/>
  <c r="BM341"/>
  <c r="EW333"/>
  <c r="EW334" s="1"/>
  <c r="EW335" s="1"/>
  <c r="EW336" s="1"/>
  <c r="EX333"/>
  <c r="EX334" s="1"/>
  <c r="EX335" s="1"/>
  <c r="EX336" s="1"/>
  <c r="EY333"/>
  <c r="EY334" s="1"/>
  <c r="EY335" s="1"/>
  <c r="EY336" s="1"/>
  <c r="EZ333"/>
  <c r="EZ334" s="1"/>
  <c r="EZ335" s="1"/>
  <c r="EZ336" s="1"/>
  <c r="FB333"/>
  <c r="FB334" s="1"/>
  <c r="FB335" s="1"/>
  <c r="FB336" s="1"/>
  <c r="FD333"/>
  <c r="FD334" s="1"/>
  <c r="FD335" s="1"/>
  <c r="FD336" s="1"/>
  <c r="FE333"/>
  <c r="FE334" s="1"/>
  <c r="FE335" s="1"/>
  <c r="FE336" s="1"/>
  <c r="FF333"/>
  <c r="FF334" s="1"/>
  <c r="FG333"/>
  <c r="FG334" s="1"/>
  <c r="FG335" s="1"/>
  <c r="FG336" s="1"/>
  <c r="FI333"/>
  <c r="FI334" s="1"/>
  <c r="FI335" s="1"/>
  <c r="FI336" s="1"/>
  <c r="FJ333"/>
  <c r="FJ334" s="1"/>
  <c r="FJ335" s="1"/>
  <c r="FJ336" s="1"/>
  <c r="FF335"/>
  <c r="FF336" s="1"/>
  <c r="FA336"/>
  <c r="FA335" s="1"/>
  <c r="FA334" s="1"/>
  <c r="FA333" s="1"/>
  <c r="FC336"/>
  <c r="FC335" s="1"/>
  <c r="FC334" s="1"/>
  <c r="FC333" s="1"/>
  <c r="FH336"/>
  <c r="FH335" s="1"/>
  <c r="FH334" s="1"/>
  <c r="FH333" s="1"/>
  <c r="EF333"/>
  <c r="EG333"/>
  <c r="EH333"/>
  <c r="EI333"/>
  <c r="EJ333"/>
  <c r="EK333"/>
  <c r="EL333"/>
  <c r="EM333"/>
  <c r="EN333"/>
  <c r="EO333"/>
  <c r="EP333"/>
  <c r="EQ333"/>
  <c r="ER333"/>
  <c r="ES333"/>
  <c r="ET333"/>
  <c r="EU333"/>
  <c r="EF334"/>
  <c r="EG334"/>
  <c r="EH334"/>
  <c r="EI334"/>
  <c r="EJ334"/>
  <c r="EK334"/>
  <c r="EL334"/>
  <c r="EM334"/>
  <c r="EN334"/>
  <c r="EO334"/>
  <c r="EP334"/>
  <c r="EQ334"/>
  <c r="ER334"/>
  <c r="ES334"/>
  <c r="ET334"/>
  <c r="EU334"/>
  <c r="EF335"/>
  <c r="EG335"/>
  <c r="EH335"/>
  <c r="EI335"/>
  <c r="EJ335"/>
  <c r="EK335"/>
  <c r="EL335"/>
  <c r="EM335"/>
  <c r="EN335"/>
  <c r="EO335"/>
  <c r="EP335"/>
  <c r="EQ335"/>
  <c r="ER335"/>
  <c r="ES335"/>
  <c r="ET335"/>
  <c r="EU335"/>
  <c r="EF336"/>
  <c r="EG336"/>
  <c r="EH336"/>
  <c r="EI336"/>
  <c r="EJ336"/>
  <c r="EK336"/>
  <c r="EL336"/>
  <c r="EM336"/>
  <c r="EN336"/>
  <c r="EO336"/>
  <c r="EP336"/>
  <c r="EQ336"/>
  <c r="ER336"/>
  <c r="ES336"/>
  <c r="ET336"/>
  <c r="EU336"/>
  <c r="EV336"/>
  <c r="EV335" s="1"/>
  <c r="EV334" s="1"/>
  <c r="EV333" s="1"/>
  <c r="DT333"/>
  <c r="DU333"/>
  <c r="DV333"/>
  <c r="DW333"/>
  <c r="DX333"/>
  <c r="DY333"/>
  <c r="DZ333"/>
  <c r="EA333"/>
  <c r="EB333"/>
  <c r="EC333"/>
  <c r="ED333"/>
  <c r="EE333"/>
  <c r="DT334"/>
  <c r="DU334"/>
  <c r="DV334"/>
  <c r="DW334"/>
  <c r="DX334"/>
  <c r="DY334"/>
  <c r="DZ334"/>
  <c r="EA334"/>
  <c r="EB334"/>
  <c r="EC334"/>
  <c r="ED334"/>
  <c r="EE334"/>
  <c r="DT335"/>
  <c r="DU335"/>
  <c r="DV335"/>
  <c r="DW335"/>
  <c r="DX335"/>
  <c r="DY335"/>
  <c r="DZ335"/>
  <c r="EA335"/>
  <c r="EB335"/>
  <c r="EC335"/>
  <c r="ED335"/>
  <c r="EE335"/>
  <c r="DT336"/>
  <c r="DU336"/>
  <c r="DV336"/>
  <c r="DW336"/>
  <c r="DX336"/>
  <c r="DY336"/>
  <c r="DZ336"/>
  <c r="EA336"/>
  <c r="EB336"/>
  <c r="EC336"/>
  <c r="ED336"/>
  <c r="EE336"/>
  <c r="DB333"/>
  <c r="DB334" s="1"/>
  <c r="DB335" s="1"/>
  <c r="DB336" s="1"/>
  <c r="DC333"/>
  <c r="DD333"/>
  <c r="DD334" s="1"/>
  <c r="DD335" s="1"/>
  <c r="DD336" s="1"/>
  <c r="DE333"/>
  <c r="DE334" s="1"/>
  <c r="DE335" s="1"/>
  <c r="DE336" s="1"/>
  <c r="DF333"/>
  <c r="DF334" s="1"/>
  <c r="DG333"/>
  <c r="DH333"/>
  <c r="DH334" s="1"/>
  <c r="DH335" s="1"/>
  <c r="DH336" s="1"/>
  <c r="DI333"/>
  <c r="DI334" s="1"/>
  <c r="DI335" s="1"/>
  <c r="DI336" s="1"/>
  <c r="DJ333"/>
  <c r="DJ334" s="1"/>
  <c r="DJ335" s="1"/>
  <c r="DJ336" s="1"/>
  <c r="DK333"/>
  <c r="DL333"/>
  <c r="DL334" s="1"/>
  <c r="DL335" s="1"/>
  <c r="DL336" s="1"/>
  <c r="DM333"/>
  <c r="DM334" s="1"/>
  <c r="DM335" s="1"/>
  <c r="DM336" s="1"/>
  <c r="DN333"/>
  <c r="DN334" s="1"/>
  <c r="DN335" s="1"/>
  <c r="DN336" s="1"/>
  <c r="DO333"/>
  <c r="DC334"/>
  <c r="DC335" s="1"/>
  <c r="DC336" s="1"/>
  <c r="DG334"/>
  <c r="DG335" s="1"/>
  <c r="DG336" s="1"/>
  <c r="DK334"/>
  <c r="DO334"/>
  <c r="DO335" s="1"/>
  <c r="DO336" s="1"/>
  <c r="DF335"/>
  <c r="DF336" s="1"/>
  <c r="DK335"/>
  <c r="DK336" s="1"/>
  <c r="CN333"/>
  <c r="CO333"/>
  <c r="CO334" s="1"/>
  <c r="CO335" s="1"/>
  <c r="CO336" s="1"/>
  <c r="CP333"/>
  <c r="CP334" s="1"/>
  <c r="CP335" s="1"/>
  <c r="CP336" s="1"/>
  <c r="CQ333"/>
  <c r="CQ334" s="1"/>
  <c r="CR333"/>
  <c r="CR334" s="1"/>
  <c r="CR335" s="1"/>
  <c r="CR336" s="1"/>
  <c r="CV333"/>
  <c r="CV334" s="1"/>
  <c r="CV335" s="1"/>
  <c r="CV336" s="1"/>
  <c r="CW333"/>
  <c r="CW334" s="1"/>
  <c r="CW335" s="1"/>
  <c r="CW336" s="1"/>
  <c r="CX333"/>
  <c r="CX334" s="1"/>
  <c r="CX335" s="1"/>
  <c r="CX336" s="1"/>
  <c r="CY333"/>
  <c r="CZ333"/>
  <c r="CZ334" s="1"/>
  <c r="CZ335" s="1"/>
  <c r="CZ336" s="1"/>
  <c r="DA333"/>
  <c r="DA334" s="1"/>
  <c r="DA335" s="1"/>
  <c r="DA336" s="1"/>
  <c r="CN334"/>
  <c r="CN335" s="1"/>
  <c r="CN336" s="1"/>
  <c r="CY334"/>
  <c r="CY335" s="1"/>
  <c r="CY336" s="1"/>
  <c r="CQ335"/>
  <c r="CQ336" s="1"/>
  <c r="CK336"/>
  <c r="CK335" s="1"/>
  <c r="CK334" s="1"/>
  <c r="CK333" s="1"/>
  <c r="CL336"/>
  <c r="CL335" s="1"/>
  <c r="CL334" s="1"/>
  <c r="CL333" s="1"/>
  <c r="CM336"/>
  <c r="CM335" s="1"/>
  <c r="CM334" s="1"/>
  <c r="CM333" s="1"/>
  <c r="CS336"/>
  <c r="CS335" s="1"/>
  <c r="CS334" s="1"/>
  <c r="CS333" s="1"/>
  <c r="CT336"/>
  <c r="CT335" s="1"/>
  <c r="CT334" s="1"/>
  <c r="CT333" s="1"/>
  <c r="CU336"/>
  <c r="CU335" s="1"/>
  <c r="CU334" s="1"/>
  <c r="CU333" s="1"/>
  <c r="BU333"/>
  <c r="BV333"/>
  <c r="BV334" s="1"/>
  <c r="BV335" s="1"/>
  <c r="BV336" s="1"/>
  <c r="BW333"/>
  <c r="BW334" s="1"/>
  <c r="BW335" s="1"/>
  <c r="BW336" s="1"/>
  <c r="BX333"/>
  <c r="BX334" s="1"/>
  <c r="BX335" s="1"/>
  <c r="BX336" s="1"/>
  <c r="BY333"/>
  <c r="BZ333"/>
  <c r="CA333"/>
  <c r="CA334" s="1"/>
  <c r="CA335" s="1"/>
  <c r="CA336" s="1"/>
  <c r="CB333"/>
  <c r="CB334" s="1"/>
  <c r="CB335" s="1"/>
  <c r="CB336" s="1"/>
  <c r="CC333"/>
  <c r="CD333"/>
  <c r="CD334" s="1"/>
  <c r="CD335" s="1"/>
  <c r="CD336" s="1"/>
  <c r="BU334"/>
  <c r="BU335" s="1"/>
  <c r="BU336" s="1"/>
  <c r="BY334"/>
  <c r="BY335" s="1"/>
  <c r="BZ334"/>
  <c r="BZ335" s="1"/>
  <c r="BZ336" s="1"/>
  <c r="CC334"/>
  <c r="CC335" s="1"/>
  <c r="CC336" s="1"/>
  <c r="BY336"/>
  <c r="CE336"/>
  <c r="CE335" s="1"/>
  <c r="CE334" s="1"/>
  <c r="CE333" s="1"/>
  <c r="CF336"/>
  <c r="CF335" s="1"/>
  <c r="CF334" s="1"/>
  <c r="CF333" s="1"/>
  <c r="CG336"/>
  <c r="CG335" s="1"/>
  <c r="CG334" s="1"/>
  <c r="CG333" s="1"/>
  <c r="CH336"/>
  <c r="CH335" s="1"/>
  <c r="CH334" s="1"/>
  <c r="CH333" s="1"/>
  <c r="CI336"/>
  <c r="CI335" s="1"/>
  <c r="CI334" s="1"/>
  <c r="CI333" s="1"/>
  <c r="CJ336"/>
  <c r="CJ335" s="1"/>
  <c r="CJ334" s="1"/>
  <c r="CJ333" s="1"/>
  <c r="BJ333"/>
  <c r="BK333"/>
  <c r="BK334" s="1"/>
  <c r="BK335" s="1"/>
  <c r="BK336" s="1"/>
  <c r="BL333"/>
  <c r="BL334" s="1"/>
  <c r="BL335" s="1"/>
  <c r="BL336" s="1"/>
  <c r="BM333"/>
  <c r="BM334" s="1"/>
  <c r="BM335" s="1"/>
  <c r="BM336" s="1"/>
  <c r="BN333"/>
  <c r="BN334" s="1"/>
  <c r="BN335" s="1"/>
  <c r="BN336" s="1"/>
  <c r="BO333"/>
  <c r="BO334" s="1"/>
  <c r="BO335" s="1"/>
  <c r="BO336" s="1"/>
  <c r="BP333"/>
  <c r="BP334" s="1"/>
  <c r="BP335" s="1"/>
  <c r="BP336" s="1"/>
  <c r="BQ333"/>
  <c r="BQ334" s="1"/>
  <c r="BQ335" s="1"/>
  <c r="BQ336" s="1"/>
  <c r="BR333"/>
  <c r="BS333"/>
  <c r="BS334" s="1"/>
  <c r="BS335" s="1"/>
  <c r="BS336" s="1"/>
  <c r="BT333"/>
  <c r="BT334" s="1"/>
  <c r="BT335" s="1"/>
  <c r="BT336" s="1"/>
  <c r="BJ334"/>
  <c r="BJ335" s="1"/>
  <c r="BJ336" s="1"/>
  <c r="BR334"/>
  <c r="BR335" s="1"/>
  <c r="BR336" s="1"/>
  <c r="FG328"/>
  <c r="FH328"/>
  <c r="FI328"/>
  <c r="FJ328"/>
  <c r="FG329"/>
  <c r="FH329"/>
  <c r="FI329"/>
  <c r="FJ329"/>
  <c r="FG330"/>
  <c r="FH330"/>
  <c r="FI330"/>
  <c r="FJ330"/>
  <c r="FG331"/>
  <c r="FH331"/>
  <c r="FI331"/>
  <c r="FJ331"/>
  <c r="EP328"/>
  <c r="EP329" s="1"/>
  <c r="EP330" s="1"/>
  <c r="EP331" s="1"/>
  <c r="EQ328"/>
  <c r="ER328"/>
  <c r="ES328"/>
  <c r="ET328"/>
  <c r="ET329" s="1"/>
  <c r="ET330" s="1"/>
  <c r="ET331" s="1"/>
  <c r="EU328"/>
  <c r="EU329" s="1"/>
  <c r="EU330" s="1"/>
  <c r="EU331" s="1"/>
  <c r="EV328"/>
  <c r="EV329" s="1"/>
  <c r="EV330" s="1"/>
  <c r="EV331" s="1"/>
  <c r="EW328"/>
  <c r="EX328"/>
  <c r="EX329" s="1"/>
  <c r="EX330" s="1"/>
  <c r="EX331" s="1"/>
  <c r="EY328"/>
  <c r="EZ328"/>
  <c r="EZ329" s="1"/>
  <c r="EZ330" s="1"/>
  <c r="EZ331" s="1"/>
  <c r="FA328"/>
  <c r="FA329" s="1"/>
  <c r="FA330" s="1"/>
  <c r="FA331" s="1"/>
  <c r="FB328"/>
  <c r="FB329" s="1"/>
  <c r="FC328"/>
  <c r="FC329" s="1"/>
  <c r="FC330" s="1"/>
  <c r="FC331" s="1"/>
  <c r="FD328"/>
  <c r="FD329" s="1"/>
  <c r="FD330" s="1"/>
  <c r="FD331" s="1"/>
  <c r="FE328"/>
  <c r="FE329" s="1"/>
  <c r="FE330" s="1"/>
  <c r="FE331" s="1"/>
  <c r="FF328"/>
  <c r="FF329" s="1"/>
  <c r="FF330" s="1"/>
  <c r="FF331" s="1"/>
  <c r="EQ329"/>
  <c r="EQ330" s="1"/>
  <c r="EQ331" s="1"/>
  <c r="ER329"/>
  <c r="ER330" s="1"/>
  <c r="ER331" s="1"/>
  <c r="ES329"/>
  <c r="ES330" s="1"/>
  <c r="ES331" s="1"/>
  <c r="EW329"/>
  <c r="EW330" s="1"/>
  <c r="EW331" s="1"/>
  <c r="EY329"/>
  <c r="EY330" s="1"/>
  <c r="EY331" s="1"/>
  <c r="FB330"/>
  <c r="FB331" s="1"/>
  <c r="ED328"/>
  <c r="EE328"/>
  <c r="EF328"/>
  <c r="EG328"/>
  <c r="EH328"/>
  <c r="EI328"/>
  <c r="EJ328"/>
  <c r="EK328"/>
  <c r="EL328"/>
  <c r="EM328"/>
  <c r="EN328"/>
  <c r="EO328"/>
  <c r="ED329"/>
  <c r="EE329"/>
  <c r="EF329"/>
  <c r="EG329"/>
  <c r="EH329"/>
  <c r="EI329"/>
  <c r="EJ329"/>
  <c r="EK329"/>
  <c r="EL329"/>
  <c r="EM329"/>
  <c r="EN329"/>
  <c r="EO329"/>
  <c r="ED330"/>
  <c r="EE330"/>
  <c r="EF330"/>
  <c r="EG330"/>
  <c r="EH330"/>
  <c r="EI330"/>
  <c r="EJ330"/>
  <c r="EK330"/>
  <c r="EL330"/>
  <c r="EM330"/>
  <c r="EN330"/>
  <c r="EO330"/>
  <c r="ED331"/>
  <c r="EE331"/>
  <c r="EF331"/>
  <c r="EG331"/>
  <c r="EH331"/>
  <c r="EI331"/>
  <c r="EJ331"/>
  <c r="EK331"/>
  <c r="EL331"/>
  <c r="EM331"/>
  <c r="EN331"/>
  <c r="EO331"/>
  <c r="DT328"/>
  <c r="DT329" s="1"/>
  <c r="DT330" s="1"/>
  <c r="DT331" s="1"/>
  <c r="DU328"/>
  <c r="DV328"/>
  <c r="DV329" s="1"/>
  <c r="DV330" s="1"/>
  <c r="DV331" s="1"/>
  <c r="DW328"/>
  <c r="DW329" s="1"/>
  <c r="DW330" s="1"/>
  <c r="DW331" s="1"/>
  <c r="DX328"/>
  <c r="DX329" s="1"/>
  <c r="DX330" s="1"/>
  <c r="DX331" s="1"/>
  <c r="DY328"/>
  <c r="DY329" s="1"/>
  <c r="DY330" s="1"/>
  <c r="DY331" s="1"/>
  <c r="DZ328"/>
  <c r="DZ329" s="1"/>
  <c r="DZ330" s="1"/>
  <c r="DZ331" s="1"/>
  <c r="EA328"/>
  <c r="EA329" s="1"/>
  <c r="EA330" s="1"/>
  <c r="EA331" s="1"/>
  <c r="EB328"/>
  <c r="EC328"/>
  <c r="EC329" s="1"/>
  <c r="EC330" s="1"/>
  <c r="EC331" s="1"/>
  <c r="DU329"/>
  <c r="DU330" s="1"/>
  <c r="DU331" s="1"/>
  <c r="EB329"/>
  <c r="EB330" s="1"/>
  <c r="EB331" s="1"/>
  <c r="DC328"/>
  <c r="DC329" s="1"/>
  <c r="DC330" s="1"/>
  <c r="DC331" s="1"/>
  <c r="DD328"/>
  <c r="DE328"/>
  <c r="DF328"/>
  <c r="DG328"/>
  <c r="DG329" s="1"/>
  <c r="DG330" s="1"/>
  <c r="DG331" s="1"/>
  <c r="DH328"/>
  <c r="DH329" s="1"/>
  <c r="DH330" s="1"/>
  <c r="DH331" s="1"/>
  <c r="DI328"/>
  <c r="DI329" s="1"/>
  <c r="DI330" s="1"/>
  <c r="DI331" s="1"/>
  <c r="DJ328"/>
  <c r="DJ329" s="1"/>
  <c r="DJ330" s="1"/>
  <c r="DJ331" s="1"/>
  <c r="DK328"/>
  <c r="DK329" s="1"/>
  <c r="DL328"/>
  <c r="DM328"/>
  <c r="DM329" s="1"/>
  <c r="DM330" s="1"/>
  <c r="DM331" s="1"/>
  <c r="DN328"/>
  <c r="DN329" s="1"/>
  <c r="DN330" s="1"/>
  <c r="DN331" s="1"/>
  <c r="DO328"/>
  <c r="DO329" s="1"/>
  <c r="DD329"/>
  <c r="DD330" s="1"/>
  <c r="DD331" s="1"/>
  <c r="DE329"/>
  <c r="DE330" s="1"/>
  <c r="DE331" s="1"/>
  <c r="DF329"/>
  <c r="DF330" s="1"/>
  <c r="DF331" s="1"/>
  <c r="DL329"/>
  <c r="DL330" s="1"/>
  <c r="DL331" s="1"/>
  <c r="DK330"/>
  <c r="DO330"/>
  <c r="DO331" s="1"/>
  <c r="DB331"/>
  <c r="DB330" s="1"/>
  <c r="DB329" s="1"/>
  <c r="DB328" s="1"/>
  <c r="DK331"/>
  <c r="CS328"/>
  <c r="CT328"/>
  <c r="CT329" s="1"/>
  <c r="CT330" s="1"/>
  <c r="CT331" s="1"/>
  <c r="CU328"/>
  <c r="CU329" s="1"/>
  <c r="CU330" s="1"/>
  <c r="CU331" s="1"/>
  <c r="CS329"/>
  <c r="CS330" s="1"/>
  <c r="CS331" s="1"/>
  <c r="CK331"/>
  <c r="CK330" s="1"/>
  <c r="CK329" s="1"/>
  <c r="CK328" s="1"/>
  <c r="CL331"/>
  <c r="CL330" s="1"/>
  <c r="CL329" s="1"/>
  <c r="CL328" s="1"/>
  <c r="CM331"/>
  <c r="CM330" s="1"/>
  <c r="CM329" s="1"/>
  <c r="CM328" s="1"/>
  <c r="CN331"/>
  <c r="CN330" s="1"/>
  <c r="CN329" s="1"/>
  <c r="CN328" s="1"/>
  <c r="CO331"/>
  <c r="CO330" s="1"/>
  <c r="CO329" s="1"/>
  <c r="CO328" s="1"/>
  <c r="CP331"/>
  <c r="CP330" s="1"/>
  <c r="CP329" s="1"/>
  <c r="CP328" s="1"/>
  <c r="CQ331"/>
  <c r="CQ330" s="1"/>
  <c r="CQ329" s="1"/>
  <c r="CQ328" s="1"/>
  <c r="CR331"/>
  <c r="CR330" s="1"/>
  <c r="CR329" s="1"/>
  <c r="CR328" s="1"/>
  <c r="CV331"/>
  <c r="CV330" s="1"/>
  <c r="CV329" s="1"/>
  <c r="CV328" s="1"/>
  <c r="CW331"/>
  <c r="CW330" s="1"/>
  <c r="CW329" s="1"/>
  <c r="CW328" s="1"/>
  <c r="CX331"/>
  <c r="CX330" s="1"/>
  <c r="CX329" s="1"/>
  <c r="CX328" s="1"/>
  <c r="CY331"/>
  <c r="CY330" s="1"/>
  <c r="CY329" s="1"/>
  <c r="CY328" s="1"/>
  <c r="CZ331"/>
  <c r="CZ330" s="1"/>
  <c r="CZ329" s="1"/>
  <c r="CZ328" s="1"/>
  <c r="DA331"/>
  <c r="DA330" s="1"/>
  <c r="DA329" s="1"/>
  <c r="DA328" s="1"/>
  <c r="BT328"/>
  <c r="BU328"/>
  <c r="BV328"/>
  <c r="BV329" s="1"/>
  <c r="BV330" s="1"/>
  <c r="BV331" s="1"/>
  <c r="BW328"/>
  <c r="BW329" s="1"/>
  <c r="BW330" s="1"/>
  <c r="BW331" s="1"/>
  <c r="BX328"/>
  <c r="BY328"/>
  <c r="CA328"/>
  <c r="CA329" s="1"/>
  <c r="CA330" s="1"/>
  <c r="CA331" s="1"/>
  <c r="CB328"/>
  <c r="CB329" s="1"/>
  <c r="CB330" s="1"/>
  <c r="CB331" s="1"/>
  <c r="CC328"/>
  <c r="CE328"/>
  <c r="BT329"/>
  <c r="BT330" s="1"/>
  <c r="BT331" s="1"/>
  <c r="BU329"/>
  <c r="BU330" s="1"/>
  <c r="BU331" s="1"/>
  <c r="BX329"/>
  <c r="BX330" s="1"/>
  <c r="BX331" s="1"/>
  <c r="BY329"/>
  <c r="BY330" s="1"/>
  <c r="BY331" s="1"/>
  <c r="CC329"/>
  <c r="CC330" s="1"/>
  <c r="CC331" s="1"/>
  <c r="CE329"/>
  <c r="CE330" s="1"/>
  <c r="CE331" s="1"/>
  <c r="BZ331"/>
  <c r="BZ330" s="1"/>
  <c r="BZ329" s="1"/>
  <c r="BZ328" s="1"/>
  <c r="CD331"/>
  <c r="CD330" s="1"/>
  <c r="CD329" s="1"/>
  <c r="CD328" s="1"/>
  <c r="CF331"/>
  <c r="CF330" s="1"/>
  <c r="CF329" s="1"/>
  <c r="CF328" s="1"/>
  <c r="CG331"/>
  <c r="CG330" s="1"/>
  <c r="CG329" s="1"/>
  <c r="CG328" s="1"/>
  <c r="CH331"/>
  <c r="CH330" s="1"/>
  <c r="CH329" s="1"/>
  <c r="CH328" s="1"/>
  <c r="CI331"/>
  <c r="CI330" s="1"/>
  <c r="CI329" s="1"/>
  <c r="CI328" s="1"/>
  <c r="CJ331"/>
  <c r="CJ330" s="1"/>
  <c r="CJ329" s="1"/>
  <c r="CJ328" s="1"/>
  <c r="BJ328"/>
  <c r="BJ329" s="1"/>
  <c r="BJ330" s="1"/>
  <c r="BJ331" s="1"/>
  <c r="BK328"/>
  <c r="BL328"/>
  <c r="BM328"/>
  <c r="BM329" s="1"/>
  <c r="BM330" s="1"/>
  <c r="BM331" s="1"/>
  <c r="BN328"/>
  <c r="BN329" s="1"/>
  <c r="BN330" s="1"/>
  <c r="BN331" s="1"/>
  <c r="BO328"/>
  <c r="BP328"/>
  <c r="BP329" s="1"/>
  <c r="BP330" s="1"/>
  <c r="BP331" s="1"/>
  <c r="BQ328"/>
  <c r="BQ329" s="1"/>
  <c r="BQ330" s="1"/>
  <c r="BQ331" s="1"/>
  <c r="BR328"/>
  <c r="BR329" s="1"/>
  <c r="BR330" s="1"/>
  <c r="BR331" s="1"/>
  <c r="BS328"/>
  <c r="BK329"/>
  <c r="BK330" s="1"/>
  <c r="BK331" s="1"/>
  <c r="BL329"/>
  <c r="BL330" s="1"/>
  <c r="BL331" s="1"/>
  <c r="BO329"/>
  <c r="BO330" s="1"/>
  <c r="BO331" s="1"/>
  <c r="BS329"/>
  <c r="BS330" s="1"/>
  <c r="BS331" s="1"/>
  <c r="EY323"/>
  <c r="EZ323"/>
  <c r="FA323"/>
  <c r="FB323"/>
  <c r="FC323"/>
  <c r="FD323"/>
  <c r="FE323"/>
  <c r="FF323"/>
  <c r="FG323"/>
  <c r="FH323"/>
  <c r="FI323"/>
  <c r="FJ323"/>
  <c r="EY324"/>
  <c r="EZ324"/>
  <c r="FA324"/>
  <c r="FB324"/>
  <c r="FC324"/>
  <c r="FD324"/>
  <c r="FE324"/>
  <c r="FF324"/>
  <c r="FG324"/>
  <c r="FH324"/>
  <c r="FI324"/>
  <c r="FJ324"/>
  <c r="EY325"/>
  <c r="EZ325"/>
  <c r="FA325"/>
  <c r="FB325"/>
  <c r="FC325"/>
  <c r="FD325"/>
  <c r="FE325"/>
  <c r="FF325"/>
  <c r="FG325"/>
  <c r="FH325"/>
  <c r="FI325"/>
  <c r="FJ325"/>
  <c r="EY326"/>
  <c r="EZ326"/>
  <c r="FA326"/>
  <c r="FB326"/>
  <c r="FC326"/>
  <c r="FD326"/>
  <c r="FE326"/>
  <c r="FF326"/>
  <c r="FG326"/>
  <c r="FH326"/>
  <c r="FI326"/>
  <c r="FJ326"/>
  <c r="EO323"/>
  <c r="EO324" s="1"/>
  <c r="EO325" s="1"/>
  <c r="EO326" s="1"/>
  <c r="EP323"/>
  <c r="EP324" s="1"/>
  <c r="EP325" s="1"/>
  <c r="EP326" s="1"/>
  <c r="EQ323"/>
  <c r="ER323"/>
  <c r="ER324" s="1"/>
  <c r="ER325" s="1"/>
  <c r="ER326" s="1"/>
  <c r="ES323"/>
  <c r="ES324" s="1"/>
  <c r="ES325" s="1"/>
  <c r="ES326" s="1"/>
  <c r="ET323"/>
  <c r="ET324" s="1"/>
  <c r="ET325" s="1"/>
  <c r="ET326" s="1"/>
  <c r="EU323"/>
  <c r="EU324" s="1"/>
  <c r="EU325" s="1"/>
  <c r="EU326" s="1"/>
  <c r="EV323"/>
  <c r="EV324" s="1"/>
  <c r="EV325" s="1"/>
  <c r="EV326" s="1"/>
  <c r="EW323"/>
  <c r="EW324" s="1"/>
  <c r="EW325" s="1"/>
  <c r="EW326" s="1"/>
  <c r="EX323"/>
  <c r="EX324" s="1"/>
  <c r="EX325" s="1"/>
  <c r="EX326" s="1"/>
  <c r="EQ324"/>
  <c r="EQ325" s="1"/>
  <c r="EQ326" s="1"/>
  <c r="DY323"/>
  <c r="DZ323"/>
  <c r="EA323"/>
  <c r="EB323"/>
  <c r="EC323"/>
  <c r="ED323"/>
  <c r="EE323"/>
  <c r="EF323"/>
  <c r="EG323"/>
  <c r="EH323"/>
  <c r="EI323"/>
  <c r="EJ323"/>
  <c r="EK323"/>
  <c r="EL323"/>
  <c r="EM323"/>
  <c r="EN323"/>
  <c r="DY324"/>
  <c r="DZ324"/>
  <c r="EA324"/>
  <c r="EB324"/>
  <c r="EC324"/>
  <c r="ED324"/>
  <c r="EE324"/>
  <c r="EF324"/>
  <c r="EG324"/>
  <c r="EH324"/>
  <c r="EI324"/>
  <c r="EJ324"/>
  <c r="EK324"/>
  <c r="EL324"/>
  <c r="EM324"/>
  <c r="EN324"/>
  <c r="DY325"/>
  <c r="DZ325"/>
  <c r="EA325"/>
  <c r="EB325"/>
  <c r="EC325"/>
  <c r="ED325"/>
  <c r="EE325"/>
  <c r="EF325"/>
  <c r="EG325"/>
  <c r="EH325"/>
  <c r="EI325"/>
  <c r="EJ325"/>
  <c r="EK325"/>
  <c r="EL325"/>
  <c r="EM325"/>
  <c r="EN325"/>
  <c r="DY326"/>
  <c r="DZ326"/>
  <c r="EA326"/>
  <c r="EB326"/>
  <c r="EC326"/>
  <c r="ED326"/>
  <c r="EE326"/>
  <c r="EF326"/>
  <c r="EG326"/>
  <c r="EH326"/>
  <c r="EI326"/>
  <c r="EJ326"/>
  <c r="EK326"/>
  <c r="EL326"/>
  <c r="EM326"/>
  <c r="EN326"/>
  <c r="DT323"/>
  <c r="DT324" s="1"/>
  <c r="DT325" s="1"/>
  <c r="DT326" s="1"/>
  <c r="DU323"/>
  <c r="DU324" s="1"/>
  <c r="DU325" s="1"/>
  <c r="DU326" s="1"/>
  <c r="DV323"/>
  <c r="DW323"/>
  <c r="DW324" s="1"/>
  <c r="DW325" s="1"/>
  <c r="DW326" s="1"/>
  <c r="DX323"/>
  <c r="DX324" s="1"/>
  <c r="DX325" s="1"/>
  <c r="DX326" s="1"/>
  <c r="DV324"/>
  <c r="DV325" s="1"/>
  <c r="DV326" s="1"/>
  <c r="DJ323"/>
  <c r="DJ324" s="1"/>
  <c r="DJ325" s="1"/>
  <c r="DJ326" s="1"/>
  <c r="DK323"/>
  <c r="DL323"/>
  <c r="DM323"/>
  <c r="DM324" s="1"/>
  <c r="DM325" s="1"/>
  <c r="DM326" s="1"/>
  <c r="DN323"/>
  <c r="DN324" s="1"/>
  <c r="DN325" s="1"/>
  <c r="DN326" s="1"/>
  <c r="DO323"/>
  <c r="DO324" s="1"/>
  <c r="DO325" s="1"/>
  <c r="DO326" s="1"/>
  <c r="DK324"/>
  <c r="DK325" s="1"/>
  <c r="DK326" s="1"/>
  <c r="DL324"/>
  <c r="DL325" s="1"/>
  <c r="DL326" s="1"/>
  <c r="CV323"/>
  <c r="CV324" s="1"/>
  <c r="CV325" s="1"/>
  <c r="CV326" s="1"/>
  <c r="CW323"/>
  <c r="CW324" s="1"/>
  <c r="CW325" s="1"/>
  <c r="CW326" s="1"/>
  <c r="CX323"/>
  <c r="CX324" s="1"/>
  <c r="CX325" s="1"/>
  <c r="CX326" s="1"/>
  <c r="CY323"/>
  <c r="CY324" s="1"/>
  <c r="CY325" s="1"/>
  <c r="CY326" s="1"/>
  <c r="CZ323"/>
  <c r="DA323"/>
  <c r="DB323"/>
  <c r="DB324" s="1"/>
  <c r="DB325" s="1"/>
  <c r="DB326" s="1"/>
  <c r="DF323"/>
  <c r="DF324" s="1"/>
  <c r="DF325" s="1"/>
  <c r="DF326" s="1"/>
  <c r="DG323"/>
  <c r="DH323"/>
  <c r="DH324" s="1"/>
  <c r="DH325" s="1"/>
  <c r="DH326" s="1"/>
  <c r="DI323"/>
  <c r="DI324" s="1"/>
  <c r="DI325" s="1"/>
  <c r="DI326" s="1"/>
  <c r="CZ324"/>
  <c r="CZ325" s="1"/>
  <c r="CZ326" s="1"/>
  <c r="DA324"/>
  <c r="DA325" s="1"/>
  <c r="DA326" s="1"/>
  <c r="DG324"/>
  <c r="DG325" s="1"/>
  <c r="DG326" s="1"/>
  <c r="CS326"/>
  <c r="CS325" s="1"/>
  <c r="CS324" s="1"/>
  <c r="CS323" s="1"/>
  <c r="CT326"/>
  <c r="CT325" s="1"/>
  <c r="CT324" s="1"/>
  <c r="CT323" s="1"/>
  <c r="CU326"/>
  <c r="CU325" s="1"/>
  <c r="CU324" s="1"/>
  <c r="CU323" s="1"/>
  <c r="DC326"/>
  <c r="DC325" s="1"/>
  <c r="DC324" s="1"/>
  <c r="DC323" s="1"/>
  <c r="DD326"/>
  <c r="DD325" s="1"/>
  <c r="DD324" s="1"/>
  <c r="DD323" s="1"/>
  <c r="DE326"/>
  <c r="DE325" s="1"/>
  <c r="DE324" s="1"/>
  <c r="DE323" s="1"/>
  <c r="CF323"/>
  <c r="CF324"/>
  <c r="CF325" s="1"/>
  <c r="CF326" s="1"/>
  <c r="CE326"/>
  <c r="CE325" s="1"/>
  <c r="CE324" s="1"/>
  <c r="CE323" s="1"/>
  <c r="CG326"/>
  <c r="CG325" s="1"/>
  <c r="CG324" s="1"/>
  <c r="CG323" s="1"/>
  <c r="CH326"/>
  <c r="CH325" s="1"/>
  <c r="CH324" s="1"/>
  <c r="CH323" s="1"/>
  <c r="CI326"/>
  <c r="CI325" s="1"/>
  <c r="CI324" s="1"/>
  <c r="CI323" s="1"/>
  <c r="CJ326"/>
  <c r="CJ325" s="1"/>
  <c r="CJ324" s="1"/>
  <c r="CJ323" s="1"/>
  <c r="CK326"/>
  <c r="CK325" s="1"/>
  <c r="CK324" s="1"/>
  <c r="CK323" s="1"/>
  <c r="CL326"/>
  <c r="CL325" s="1"/>
  <c r="CL324" s="1"/>
  <c r="CL323" s="1"/>
  <c r="CM326"/>
  <c r="CM325" s="1"/>
  <c r="CM324" s="1"/>
  <c r="CM323" s="1"/>
  <c r="CN326"/>
  <c r="CN325" s="1"/>
  <c r="CN324" s="1"/>
  <c r="CN323" s="1"/>
  <c r="CO326"/>
  <c r="CO325" s="1"/>
  <c r="CO324" s="1"/>
  <c r="CO323" s="1"/>
  <c r="CP326"/>
  <c r="CP325" s="1"/>
  <c r="CP324" s="1"/>
  <c r="CP323" s="1"/>
  <c r="CQ326"/>
  <c r="CQ325" s="1"/>
  <c r="CQ324" s="1"/>
  <c r="CQ323" s="1"/>
  <c r="CR326"/>
  <c r="CR325" s="1"/>
  <c r="CR324" s="1"/>
  <c r="CR323" s="1"/>
  <c r="CD326"/>
  <c r="CD325" s="1"/>
  <c r="CD324" s="1"/>
  <c r="CD323" s="1"/>
  <c r="BJ323"/>
  <c r="BJ324" s="1"/>
  <c r="BJ325" s="1"/>
  <c r="BJ326" s="1"/>
  <c r="BK323"/>
  <c r="BK324" s="1"/>
  <c r="BK325" s="1"/>
  <c r="BK326" s="1"/>
  <c r="BM323"/>
  <c r="BM324" s="1"/>
  <c r="BM325" s="1"/>
  <c r="BM326" s="1"/>
  <c r="BN323"/>
  <c r="BN324" s="1"/>
  <c r="BN325" s="1"/>
  <c r="BN326" s="1"/>
  <c r="BO323"/>
  <c r="BO324" s="1"/>
  <c r="BO325" s="1"/>
  <c r="BO326" s="1"/>
  <c r="BP323"/>
  <c r="BP324" s="1"/>
  <c r="BP325" s="1"/>
  <c r="BP326" s="1"/>
  <c r="BQ323"/>
  <c r="BR323"/>
  <c r="BR324" s="1"/>
  <c r="BR325" s="1"/>
  <c r="BR326" s="1"/>
  <c r="BS323"/>
  <c r="BS324" s="1"/>
  <c r="BS325" s="1"/>
  <c r="BS326" s="1"/>
  <c r="BT323"/>
  <c r="BT324" s="1"/>
  <c r="BT325" s="1"/>
  <c r="BT326" s="1"/>
  <c r="BU323"/>
  <c r="BU324" s="1"/>
  <c r="BU325" s="1"/>
  <c r="BU326" s="1"/>
  <c r="BV323"/>
  <c r="BV324" s="1"/>
  <c r="BV325" s="1"/>
  <c r="BV326" s="1"/>
  <c r="BW323"/>
  <c r="BW324" s="1"/>
  <c r="BW325" s="1"/>
  <c r="BW326" s="1"/>
  <c r="BY323"/>
  <c r="BZ323"/>
  <c r="BZ324" s="1"/>
  <c r="BZ325" s="1"/>
  <c r="BZ326" s="1"/>
  <c r="CA323"/>
  <c r="CA324" s="1"/>
  <c r="CA325" s="1"/>
  <c r="CA326" s="1"/>
  <c r="BQ324"/>
  <c r="BQ325" s="1"/>
  <c r="BQ326" s="1"/>
  <c r="BY324"/>
  <c r="BY325" s="1"/>
  <c r="BY326" s="1"/>
  <c r="BL326"/>
  <c r="BL325" s="1"/>
  <c r="BL324" s="1"/>
  <c r="BL323" s="1"/>
  <c r="BX326"/>
  <c r="BX325" s="1"/>
  <c r="BX324" s="1"/>
  <c r="BX323" s="1"/>
  <c r="CB326"/>
  <c r="CB325" s="1"/>
  <c r="CB324" s="1"/>
  <c r="CB323" s="1"/>
  <c r="EY318"/>
  <c r="EZ318"/>
  <c r="FA318"/>
  <c r="FB318"/>
  <c r="FC318"/>
  <c r="FD318"/>
  <c r="FE318"/>
  <c r="FF318"/>
  <c r="FG318"/>
  <c r="FH318"/>
  <c r="FI318"/>
  <c r="FJ318"/>
  <c r="EY319"/>
  <c r="EZ319"/>
  <c r="FA319"/>
  <c r="FB319"/>
  <c r="FC319"/>
  <c r="FD319"/>
  <c r="FE319"/>
  <c r="FF319"/>
  <c r="FG319"/>
  <c r="FH319"/>
  <c r="FI319"/>
  <c r="FJ319"/>
  <c r="EY320"/>
  <c r="EZ320"/>
  <c r="FA320"/>
  <c r="FB320"/>
  <c r="FC320"/>
  <c r="FD320"/>
  <c r="FE320"/>
  <c r="FF320"/>
  <c r="FG320"/>
  <c r="FH320"/>
  <c r="FI320"/>
  <c r="FJ320"/>
  <c r="EY321"/>
  <c r="EZ321"/>
  <c r="FA321"/>
  <c r="FB321"/>
  <c r="FC321"/>
  <c r="FD321"/>
  <c r="FE321"/>
  <c r="FF321"/>
  <c r="FG321"/>
  <c r="FH321"/>
  <c r="FI321"/>
  <c r="FJ321"/>
  <c r="EG318"/>
  <c r="EG319" s="1"/>
  <c r="EG320" s="1"/>
  <c r="EG321" s="1"/>
  <c r="EH318"/>
  <c r="EH319" s="1"/>
  <c r="EH320" s="1"/>
  <c r="EH321" s="1"/>
  <c r="EI318"/>
  <c r="EJ318"/>
  <c r="EK318"/>
  <c r="EK319" s="1"/>
  <c r="EK320" s="1"/>
  <c r="EK321" s="1"/>
  <c r="EL318"/>
  <c r="EL319" s="1"/>
  <c r="EL320" s="1"/>
  <c r="EL321" s="1"/>
  <c r="EM318"/>
  <c r="EN318"/>
  <c r="EN319" s="1"/>
  <c r="EN320" s="1"/>
  <c r="EN321" s="1"/>
  <c r="EO318"/>
  <c r="EO319" s="1"/>
  <c r="EO320" s="1"/>
  <c r="EO321" s="1"/>
  <c r="EP318"/>
  <c r="EP319" s="1"/>
  <c r="EP320" s="1"/>
  <c r="EP321" s="1"/>
  <c r="EQ318"/>
  <c r="ER318"/>
  <c r="ER319" s="1"/>
  <c r="ER320" s="1"/>
  <c r="ER321" s="1"/>
  <c r="ES318"/>
  <c r="ES319" s="1"/>
  <c r="ES320" s="1"/>
  <c r="ES321" s="1"/>
  <c r="ET318"/>
  <c r="ET319" s="1"/>
  <c r="ET320" s="1"/>
  <c r="ET321" s="1"/>
  <c r="EU318"/>
  <c r="EV318"/>
  <c r="EV319" s="1"/>
  <c r="EV320" s="1"/>
  <c r="EV321" s="1"/>
  <c r="EW318"/>
  <c r="EW319" s="1"/>
  <c r="EW320" s="1"/>
  <c r="EW321" s="1"/>
  <c r="EX318"/>
  <c r="EX319" s="1"/>
  <c r="EX320" s="1"/>
  <c r="EX321" s="1"/>
  <c r="EI319"/>
  <c r="EI320" s="1"/>
  <c r="EI321" s="1"/>
  <c r="EJ319"/>
  <c r="EJ320" s="1"/>
  <c r="EJ321" s="1"/>
  <c r="EM319"/>
  <c r="EM320" s="1"/>
  <c r="EM321" s="1"/>
  <c r="EQ319"/>
  <c r="EQ320" s="1"/>
  <c r="EQ321" s="1"/>
  <c r="EU319"/>
  <c r="EU320" s="1"/>
  <c r="EU321" s="1"/>
  <c r="DT318"/>
  <c r="DU318"/>
  <c r="DV318"/>
  <c r="DW318"/>
  <c r="DX318"/>
  <c r="DY318"/>
  <c r="DZ318"/>
  <c r="EA318"/>
  <c r="EB318"/>
  <c r="EC318"/>
  <c r="ED318"/>
  <c r="EF318"/>
  <c r="DT319"/>
  <c r="DU319"/>
  <c r="DV319"/>
  <c r="DW319"/>
  <c r="DX319"/>
  <c r="DY319"/>
  <c r="DZ319"/>
  <c r="EA319"/>
  <c r="EB319"/>
  <c r="EC319"/>
  <c r="ED319"/>
  <c r="EF319"/>
  <c r="DT320"/>
  <c r="DU320"/>
  <c r="DV320"/>
  <c r="DW320"/>
  <c r="DX320"/>
  <c r="DY320"/>
  <c r="DZ320"/>
  <c r="EA320"/>
  <c r="EB320"/>
  <c r="EC320"/>
  <c r="ED320"/>
  <c r="EF320"/>
  <c r="DT321"/>
  <c r="DU321"/>
  <c r="DV321"/>
  <c r="DW321"/>
  <c r="DX321"/>
  <c r="DY321"/>
  <c r="DZ321"/>
  <c r="EA321"/>
  <c r="EB321"/>
  <c r="EC321"/>
  <c r="ED321"/>
  <c r="EE321"/>
  <c r="EE320" s="1"/>
  <c r="EE319" s="1"/>
  <c r="EE318" s="1"/>
  <c r="EF321"/>
  <c r="DI318"/>
  <c r="DI319" s="1"/>
  <c r="DI320" s="1"/>
  <c r="DI321" s="1"/>
  <c r="DJ318"/>
  <c r="DJ319" s="1"/>
  <c r="DJ320" s="1"/>
  <c r="DJ321" s="1"/>
  <c r="DK318"/>
  <c r="DL318"/>
  <c r="DL319" s="1"/>
  <c r="DL320" s="1"/>
  <c r="DL321" s="1"/>
  <c r="DM318"/>
  <c r="DM319" s="1"/>
  <c r="DM320" s="1"/>
  <c r="DM321" s="1"/>
  <c r="DN318"/>
  <c r="DN319" s="1"/>
  <c r="DN320" s="1"/>
  <c r="DN321" s="1"/>
  <c r="DO318"/>
  <c r="DK319"/>
  <c r="DK320" s="1"/>
  <c r="DK321" s="1"/>
  <c r="DO319"/>
  <c r="DO320" s="1"/>
  <c r="DO321" s="1"/>
  <c r="DC318"/>
  <c r="DC319" s="1"/>
  <c r="DC320" s="1"/>
  <c r="DC321" s="1"/>
  <c r="DD318"/>
  <c r="DD319" s="1"/>
  <c r="DD320" s="1"/>
  <c r="DD321" s="1"/>
  <c r="DE318"/>
  <c r="DE319" s="1"/>
  <c r="DE320" s="1"/>
  <c r="DE321" s="1"/>
  <c r="CV321"/>
  <c r="CV320" s="1"/>
  <c r="CV319" s="1"/>
  <c r="CV318" s="1"/>
  <c r="CW321"/>
  <c r="CW320" s="1"/>
  <c r="CW319" s="1"/>
  <c r="CW318" s="1"/>
  <c r="CX321"/>
  <c r="CX320" s="1"/>
  <c r="CX319" s="1"/>
  <c r="CX318" s="1"/>
  <c r="CY321"/>
  <c r="CY320" s="1"/>
  <c r="CY319" s="1"/>
  <c r="CY318" s="1"/>
  <c r="CZ321"/>
  <c r="CZ320" s="1"/>
  <c r="CZ319" s="1"/>
  <c r="CZ318" s="1"/>
  <c r="DA321"/>
  <c r="DA320" s="1"/>
  <c r="DA319" s="1"/>
  <c r="DA318" s="1"/>
  <c r="DB321"/>
  <c r="DB320" s="1"/>
  <c r="DB319" s="1"/>
  <c r="DB318" s="1"/>
  <c r="DF321"/>
  <c r="DF320" s="1"/>
  <c r="DF319" s="1"/>
  <c r="DF318" s="1"/>
  <c r="DG321"/>
  <c r="DG320" s="1"/>
  <c r="DG319" s="1"/>
  <c r="DG318" s="1"/>
  <c r="DH321"/>
  <c r="DH320" s="1"/>
  <c r="DH319" s="1"/>
  <c r="DH318" s="1"/>
  <c r="CH321"/>
  <c r="CH320" s="1"/>
  <c r="CH319" s="1"/>
  <c r="CH318" s="1"/>
  <c r="CI321"/>
  <c r="CI320" s="1"/>
  <c r="CI319" s="1"/>
  <c r="CI318" s="1"/>
  <c r="CJ321"/>
  <c r="CJ320" s="1"/>
  <c r="CJ319" s="1"/>
  <c r="CJ318" s="1"/>
  <c r="CK321"/>
  <c r="CK320" s="1"/>
  <c r="CK319" s="1"/>
  <c r="CK318" s="1"/>
  <c r="CL321"/>
  <c r="CL320" s="1"/>
  <c r="CL319" s="1"/>
  <c r="CL318" s="1"/>
  <c r="CM321"/>
  <c r="CM320" s="1"/>
  <c r="CM319" s="1"/>
  <c r="CM318" s="1"/>
  <c r="CN321"/>
  <c r="CN320" s="1"/>
  <c r="CN319" s="1"/>
  <c r="CN318" s="1"/>
  <c r="CO321"/>
  <c r="CO320" s="1"/>
  <c r="CO319" s="1"/>
  <c r="CO318" s="1"/>
  <c r="CP321"/>
  <c r="CP320" s="1"/>
  <c r="CP319" s="1"/>
  <c r="CP318" s="1"/>
  <c r="CQ321"/>
  <c r="CQ320" s="1"/>
  <c r="CQ319" s="1"/>
  <c r="CQ318" s="1"/>
  <c r="CR321"/>
  <c r="CR320" s="1"/>
  <c r="CR319" s="1"/>
  <c r="CR318" s="1"/>
  <c r="CS321"/>
  <c r="CS320" s="1"/>
  <c r="CS319" s="1"/>
  <c r="CS318" s="1"/>
  <c r="CT321"/>
  <c r="CT320" s="1"/>
  <c r="CT319" s="1"/>
  <c r="CT318" s="1"/>
  <c r="CU321"/>
  <c r="CU320" s="1"/>
  <c r="CU319" s="1"/>
  <c r="CU318" s="1"/>
  <c r="BT318"/>
  <c r="BT319" s="1"/>
  <c r="BT320" s="1"/>
  <c r="BT321" s="1"/>
  <c r="BU318"/>
  <c r="BU319" s="1"/>
  <c r="BU320" s="1"/>
  <c r="BU321" s="1"/>
  <c r="BV318"/>
  <c r="BW318"/>
  <c r="BW319" s="1"/>
  <c r="BW320" s="1"/>
  <c r="BW321" s="1"/>
  <c r="BX318"/>
  <c r="BX319" s="1"/>
  <c r="BX320" s="1"/>
  <c r="BX321" s="1"/>
  <c r="BY318"/>
  <c r="BY319" s="1"/>
  <c r="BY320" s="1"/>
  <c r="BY321" s="1"/>
  <c r="BZ318"/>
  <c r="CB318"/>
  <c r="CB319" s="1"/>
  <c r="CB320" s="1"/>
  <c r="CB321" s="1"/>
  <c r="CC318"/>
  <c r="CC319" s="1"/>
  <c r="CC320" s="1"/>
  <c r="CC321" s="1"/>
  <c r="CD318"/>
  <c r="CD319" s="1"/>
  <c r="CD320" s="1"/>
  <c r="CD321" s="1"/>
  <c r="CE318"/>
  <c r="CE319" s="1"/>
  <c r="CE320" s="1"/>
  <c r="CE321" s="1"/>
  <c r="CF318"/>
  <c r="CF319" s="1"/>
  <c r="CF320" s="1"/>
  <c r="CF321" s="1"/>
  <c r="CG318"/>
  <c r="CG319" s="1"/>
  <c r="CG320" s="1"/>
  <c r="CG321" s="1"/>
  <c r="BV319"/>
  <c r="BV320" s="1"/>
  <c r="BV321" s="1"/>
  <c r="BZ319"/>
  <c r="BZ320" s="1"/>
  <c r="BZ321" s="1"/>
  <c r="CA321"/>
  <c r="CA320" s="1"/>
  <c r="CA319" s="1"/>
  <c r="CA318" s="1"/>
  <c r="BJ318"/>
  <c r="BJ319" s="1"/>
  <c r="BJ320" s="1"/>
  <c r="BJ321" s="1"/>
  <c r="BK318"/>
  <c r="BK319" s="1"/>
  <c r="BK320" s="1"/>
  <c r="BK321" s="1"/>
  <c r="BL318"/>
  <c r="BL319" s="1"/>
  <c r="BL320" s="1"/>
  <c r="BL321" s="1"/>
  <c r="BM318"/>
  <c r="BM319" s="1"/>
  <c r="BM320" s="1"/>
  <c r="BM321" s="1"/>
  <c r="BN318"/>
  <c r="BO318"/>
  <c r="BP318"/>
  <c r="BP319" s="1"/>
  <c r="BP320" s="1"/>
  <c r="BP321" s="1"/>
  <c r="BQ318"/>
  <c r="BQ319" s="1"/>
  <c r="BQ320" s="1"/>
  <c r="BQ321" s="1"/>
  <c r="BR318"/>
  <c r="BR319" s="1"/>
  <c r="BR320" s="1"/>
  <c r="BR321" s="1"/>
  <c r="BS318"/>
  <c r="BS319" s="1"/>
  <c r="BS320" s="1"/>
  <c r="BS321" s="1"/>
  <c r="BN319"/>
  <c r="BN320" s="1"/>
  <c r="BN321" s="1"/>
  <c r="BO319"/>
  <c r="BO320" s="1"/>
  <c r="BO321" s="1"/>
  <c r="EW313"/>
  <c r="EW314" s="1"/>
  <c r="EW315" s="1"/>
  <c r="EW316" s="1"/>
  <c r="EX313"/>
  <c r="EX314" s="1"/>
  <c r="EX315" s="1"/>
  <c r="EX316" s="1"/>
  <c r="EY313"/>
  <c r="EY314" s="1"/>
  <c r="EY315" s="1"/>
  <c r="EY316" s="1"/>
  <c r="EZ313"/>
  <c r="EZ314" s="1"/>
  <c r="EZ315" s="1"/>
  <c r="EZ316" s="1"/>
  <c r="FA313"/>
  <c r="FB313"/>
  <c r="FC313"/>
  <c r="FC314" s="1"/>
  <c r="FC315" s="1"/>
  <c r="FC316" s="1"/>
  <c r="FD313"/>
  <c r="FD314" s="1"/>
  <c r="FD315" s="1"/>
  <c r="FD316" s="1"/>
  <c r="FE313"/>
  <c r="FE314" s="1"/>
  <c r="FE315" s="1"/>
  <c r="FE316" s="1"/>
  <c r="FF313"/>
  <c r="FF314" s="1"/>
  <c r="FF315" s="1"/>
  <c r="FF316" s="1"/>
  <c r="FG313"/>
  <c r="FG314" s="1"/>
  <c r="FG315" s="1"/>
  <c r="FG316" s="1"/>
  <c r="FH313"/>
  <c r="FH314" s="1"/>
  <c r="FH315" s="1"/>
  <c r="FH316" s="1"/>
  <c r="FI313"/>
  <c r="FJ313"/>
  <c r="FA314"/>
  <c r="FA315" s="1"/>
  <c r="FA316" s="1"/>
  <c r="FB314"/>
  <c r="FB315" s="1"/>
  <c r="FB316" s="1"/>
  <c r="FI314"/>
  <c r="FI315" s="1"/>
  <c r="FI316" s="1"/>
  <c r="FJ314"/>
  <c r="FJ315" s="1"/>
  <c r="FJ316" s="1"/>
  <c r="EG313"/>
  <c r="EH313"/>
  <c r="EI313"/>
  <c r="EJ313"/>
  <c r="EK313"/>
  <c r="EL313"/>
  <c r="EM313"/>
  <c r="EN313"/>
  <c r="EO313"/>
  <c r="EP313"/>
  <c r="EQ313"/>
  <c r="ER313"/>
  <c r="ES313"/>
  <c r="ET313"/>
  <c r="EU313"/>
  <c r="EV313"/>
  <c r="EG314"/>
  <c r="EH314"/>
  <c r="EI314"/>
  <c r="EJ314"/>
  <c r="EK314"/>
  <c r="EL314"/>
  <c r="EM314"/>
  <c r="EN314"/>
  <c r="EO314"/>
  <c r="EP314"/>
  <c r="EQ314"/>
  <c r="ER314"/>
  <c r="ES314"/>
  <c r="ET314"/>
  <c r="EU314"/>
  <c r="EV314"/>
  <c r="EG315"/>
  <c r="EH315"/>
  <c r="EI315"/>
  <c r="EJ315"/>
  <c r="EK315"/>
  <c r="EL315"/>
  <c r="EM315"/>
  <c r="EN315"/>
  <c r="EO315"/>
  <c r="EP315"/>
  <c r="EQ315"/>
  <c r="ER315"/>
  <c r="ES315"/>
  <c r="ET315"/>
  <c r="EU315"/>
  <c r="EV315"/>
  <c r="EG316"/>
  <c r="EH316"/>
  <c r="EI316"/>
  <c r="EJ316"/>
  <c r="EK316"/>
  <c r="EL316"/>
  <c r="EM316"/>
  <c r="EN316"/>
  <c r="EO316"/>
  <c r="EP316"/>
  <c r="EQ316"/>
  <c r="ER316"/>
  <c r="ES316"/>
  <c r="ET316"/>
  <c r="EU316"/>
  <c r="EV316"/>
  <c r="DT313"/>
  <c r="DT314" s="1"/>
  <c r="DT315" s="1"/>
  <c r="DT316" s="1"/>
  <c r="DU313"/>
  <c r="DU314" s="1"/>
  <c r="DU315" s="1"/>
  <c r="DU316" s="1"/>
  <c r="DV313"/>
  <c r="DV314" s="1"/>
  <c r="DV315" s="1"/>
  <c r="DV316" s="1"/>
  <c r="DW313"/>
  <c r="DW314" s="1"/>
  <c r="DW315" s="1"/>
  <c r="DW316" s="1"/>
  <c r="DX313"/>
  <c r="DY313"/>
  <c r="DY314" s="1"/>
  <c r="DY315" s="1"/>
  <c r="DY316" s="1"/>
  <c r="DZ313"/>
  <c r="DZ314" s="1"/>
  <c r="DZ315" s="1"/>
  <c r="DZ316" s="1"/>
  <c r="EA313"/>
  <c r="EA314" s="1"/>
  <c r="EA315" s="1"/>
  <c r="EA316" s="1"/>
  <c r="EB313"/>
  <c r="EB314" s="1"/>
  <c r="EB315" s="1"/>
  <c r="EB316" s="1"/>
  <c r="EC313"/>
  <c r="EC314" s="1"/>
  <c r="EC315" s="1"/>
  <c r="EC316" s="1"/>
  <c r="ED313"/>
  <c r="EE313"/>
  <c r="EE314" s="1"/>
  <c r="EE315" s="1"/>
  <c r="EE316" s="1"/>
  <c r="EF313"/>
  <c r="DX314"/>
  <c r="DX315" s="1"/>
  <c r="DX316" s="1"/>
  <c r="ED314"/>
  <c r="ED315" s="1"/>
  <c r="ED316" s="1"/>
  <c r="EF314"/>
  <c r="EF315" s="1"/>
  <c r="EF316" s="1"/>
  <c r="DN313"/>
  <c r="DN314" s="1"/>
  <c r="DN315" s="1"/>
  <c r="DN316" s="1"/>
  <c r="DO313"/>
  <c r="DO314" s="1"/>
  <c r="DO315" s="1"/>
  <c r="DO316" s="1"/>
  <c r="DK316"/>
  <c r="DK315" s="1"/>
  <c r="DK314" s="1"/>
  <c r="DK313" s="1"/>
  <c r="DL316"/>
  <c r="DL315" s="1"/>
  <c r="DL314" s="1"/>
  <c r="DL313" s="1"/>
  <c r="DM316"/>
  <c r="DM315" s="1"/>
  <c r="DM314" s="1"/>
  <c r="DM313" s="1"/>
  <c r="DF313"/>
  <c r="DG313"/>
  <c r="DG314" s="1"/>
  <c r="DG315" s="1"/>
  <c r="DG316" s="1"/>
  <c r="DH313"/>
  <c r="DH314" s="1"/>
  <c r="DH315" s="1"/>
  <c r="DH316" s="1"/>
  <c r="DF314"/>
  <c r="DF315" s="1"/>
  <c r="DF316" s="1"/>
  <c r="CV316"/>
  <c r="CV315" s="1"/>
  <c r="CV314" s="1"/>
  <c r="CV313" s="1"/>
  <c r="CW316"/>
  <c r="CW315" s="1"/>
  <c r="CW314" s="1"/>
  <c r="CW313" s="1"/>
  <c r="CX316"/>
  <c r="CX315" s="1"/>
  <c r="CX314" s="1"/>
  <c r="CX313" s="1"/>
  <c r="CY316"/>
  <c r="CY315" s="1"/>
  <c r="CY314" s="1"/>
  <c r="CY313" s="1"/>
  <c r="CZ316"/>
  <c r="CZ315" s="1"/>
  <c r="CZ314" s="1"/>
  <c r="CZ313" s="1"/>
  <c r="DA316"/>
  <c r="DA315" s="1"/>
  <c r="DA314" s="1"/>
  <c r="DA313" s="1"/>
  <c r="DB316"/>
  <c r="DB315" s="1"/>
  <c r="DB314" s="1"/>
  <c r="DB313" s="1"/>
  <c r="DC316"/>
  <c r="DC315" s="1"/>
  <c r="DC314" s="1"/>
  <c r="DC313" s="1"/>
  <c r="DD316"/>
  <c r="DD315" s="1"/>
  <c r="DD314" s="1"/>
  <c r="DD313" s="1"/>
  <c r="DE316"/>
  <c r="DE315" s="1"/>
  <c r="DE314" s="1"/>
  <c r="DE313" s="1"/>
  <c r="DI316"/>
  <c r="DI315" s="1"/>
  <c r="DI314" s="1"/>
  <c r="DI313" s="1"/>
  <c r="DJ316"/>
  <c r="DJ315" s="1"/>
  <c r="DJ314" s="1"/>
  <c r="DJ313" s="1"/>
  <c r="CH316"/>
  <c r="CH315" s="1"/>
  <c r="CH314" s="1"/>
  <c r="CH313" s="1"/>
  <c r="CI316"/>
  <c r="CI315" s="1"/>
  <c r="CI314" s="1"/>
  <c r="CI313" s="1"/>
  <c r="CJ316"/>
  <c r="CJ315" s="1"/>
  <c r="CJ314" s="1"/>
  <c r="CJ313" s="1"/>
  <c r="CK316"/>
  <c r="CK315" s="1"/>
  <c r="CK314" s="1"/>
  <c r="CK313" s="1"/>
  <c r="CL316"/>
  <c r="CL315" s="1"/>
  <c r="CL314" s="1"/>
  <c r="CL313" s="1"/>
  <c r="CM316"/>
  <c r="CM315" s="1"/>
  <c r="CM314" s="1"/>
  <c r="CM313" s="1"/>
  <c r="CN316"/>
  <c r="CN315" s="1"/>
  <c r="CN314" s="1"/>
  <c r="CN313" s="1"/>
  <c r="CO316"/>
  <c r="CO315" s="1"/>
  <c r="CO314" s="1"/>
  <c r="CO313" s="1"/>
  <c r="CP316"/>
  <c r="CP315" s="1"/>
  <c r="CP314" s="1"/>
  <c r="CP313" s="1"/>
  <c r="CQ316"/>
  <c r="CQ315" s="1"/>
  <c r="CQ314" s="1"/>
  <c r="CQ313" s="1"/>
  <c r="CR316"/>
  <c r="CR315" s="1"/>
  <c r="CR314" s="1"/>
  <c r="CR313" s="1"/>
  <c r="CS316"/>
  <c r="CS315" s="1"/>
  <c r="CS314" s="1"/>
  <c r="CS313" s="1"/>
  <c r="CT316"/>
  <c r="CT315" s="1"/>
  <c r="CT314" s="1"/>
  <c r="CT313" s="1"/>
  <c r="CU316"/>
  <c r="CU315" s="1"/>
  <c r="CU314" s="1"/>
  <c r="CU313" s="1"/>
  <c r="CG316"/>
  <c r="CG315" s="1"/>
  <c r="CG314" s="1"/>
  <c r="CG313" s="1"/>
  <c r="BW313"/>
  <c r="BW314" s="1"/>
  <c r="BW315" s="1"/>
  <c r="BW316" s="1"/>
  <c r="BX313"/>
  <c r="BX314" s="1"/>
  <c r="BX315" s="1"/>
  <c r="BX316" s="1"/>
  <c r="BY313"/>
  <c r="BZ313"/>
  <c r="BZ314" s="1"/>
  <c r="BZ315" s="1"/>
  <c r="BZ316" s="1"/>
  <c r="CA313"/>
  <c r="CB313"/>
  <c r="CB314" s="1"/>
  <c r="CB315" s="1"/>
  <c r="CB316" s="1"/>
  <c r="CC313"/>
  <c r="CC314" s="1"/>
  <c r="CC315" s="1"/>
  <c r="CC316" s="1"/>
  <c r="BY314"/>
  <c r="BY315" s="1"/>
  <c r="BY316" s="1"/>
  <c r="CA314"/>
  <c r="CA315" s="1"/>
  <c r="CA316" s="1"/>
  <c r="CD316"/>
  <c r="CD315" s="1"/>
  <c r="CD314" s="1"/>
  <c r="CD313" s="1"/>
  <c r="CE316"/>
  <c r="CE315" s="1"/>
  <c r="CE314" s="1"/>
  <c r="CE313" s="1"/>
  <c r="BJ313"/>
  <c r="BJ314" s="1"/>
  <c r="BJ315" s="1"/>
  <c r="BJ316" s="1"/>
  <c r="BN313"/>
  <c r="BN314" s="1"/>
  <c r="BN315" s="1"/>
  <c r="BN316" s="1"/>
  <c r="BO313"/>
  <c r="BQ313"/>
  <c r="BR313"/>
  <c r="BR314" s="1"/>
  <c r="BR315" s="1"/>
  <c r="BR316" s="1"/>
  <c r="BS313"/>
  <c r="BS314" s="1"/>
  <c r="BS315" s="1"/>
  <c r="BS316" s="1"/>
  <c r="BV313"/>
  <c r="BV314" s="1"/>
  <c r="BV315" s="1"/>
  <c r="BV316" s="1"/>
  <c r="BO314"/>
  <c r="BO315" s="1"/>
  <c r="BO316" s="1"/>
  <c r="BQ314"/>
  <c r="BQ315" s="1"/>
  <c r="BQ316" s="1"/>
  <c r="BK316"/>
  <c r="BK315" s="1"/>
  <c r="BK314" s="1"/>
  <c r="BK313" s="1"/>
  <c r="BL316"/>
  <c r="BL315" s="1"/>
  <c r="BL314" s="1"/>
  <c r="BL313" s="1"/>
  <c r="BM316"/>
  <c r="BM315" s="1"/>
  <c r="BM314" s="1"/>
  <c r="BM313" s="1"/>
  <c r="BP316"/>
  <c r="BP315" s="1"/>
  <c r="BP314" s="1"/>
  <c r="BP313" s="1"/>
  <c r="BT316"/>
  <c r="BT315" s="1"/>
  <c r="BT314" s="1"/>
  <c r="BT313" s="1"/>
  <c r="BU316"/>
  <c r="BU315" s="1"/>
  <c r="BU314" s="1"/>
  <c r="BU313" s="1"/>
  <c r="EY308"/>
  <c r="EY309" s="1"/>
  <c r="EY310" s="1"/>
  <c r="EY311" s="1"/>
  <c r="EZ308"/>
  <c r="EZ309" s="1"/>
  <c r="EZ310" s="1"/>
  <c r="EZ311" s="1"/>
  <c r="FB308"/>
  <c r="FD308"/>
  <c r="FD309" s="1"/>
  <c r="FD310" s="1"/>
  <c r="FD311" s="1"/>
  <c r="FE308"/>
  <c r="FE309" s="1"/>
  <c r="FE310" s="1"/>
  <c r="FE311" s="1"/>
  <c r="FF308"/>
  <c r="FF309" s="1"/>
  <c r="FF310" s="1"/>
  <c r="FF311" s="1"/>
  <c r="FH308"/>
  <c r="FH309" s="1"/>
  <c r="FH310" s="1"/>
  <c r="FH311" s="1"/>
  <c r="FI308"/>
  <c r="FJ308"/>
  <c r="FJ309" s="1"/>
  <c r="FJ310" s="1"/>
  <c r="FJ311" s="1"/>
  <c r="FB309"/>
  <c r="FB310" s="1"/>
  <c r="FB311" s="1"/>
  <c r="FI309"/>
  <c r="FI310" s="1"/>
  <c r="FI311" s="1"/>
  <c r="FA311"/>
  <c r="FA310" s="1"/>
  <c r="FA309" s="1"/>
  <c r="FA308" s="1"/>
  <c r="FC311"/>
  <c r="FC310" s="1"/>
  <c r="FC309" s="1"/>
  <c r="FC308" s="1"/>
  <c r="FG311"/>
  <c r="FG310" s="1"/>
  <c r="FG309" s="1"/>
  <c r="FG308" s="1"/>
  <c r="EH308"/>
  <c r="EH309" s="1"/>
  <c r="EH310" s="1"/>
  <c r="EH311" s="1"/>
  <c r="EI308"/>
  <c r="EI309" s="1"/>
  <c r="EI310" s="1"/>
  <c r="EI311" s="1"/>
  <c r="EJ308"/>
  <c r="EJ309" s="1"/>
  <c r="EJ310" s="1"/>
  <c r="EJ311" s="1"/>
  <c r="EK308"/>
  <c r="EK309" s="1"/>
  <c r="EK310" s="1"/>
  <c r="EK311" s="1"/>
  <c r="EL308"/>
  <c r="EL309" s="1"/>
  <c r="EL310" s="1"/>
  <c r="EL311" s="1"/>
  <c r="EM308"/>
  <c r="EM309" s="1"/>
  <c r="EM310" s="1"/>
  <c r="EM311" s="1"/>
  <c r="EO308"/>
  <c r="EO309" s="1"/>
  <c r="EO310" s="1"/>
  <c r="EO311" s="1"/>
  <c r="EP308"/>
  <c r="EP309" s="1"/>
  <c r="EP310" s="1"/>
  <c r="EP311" s="1"/>
  <c r="EQ308"/>
  <c r="EQ309" s="1"/>
  <c r="EQ310" s="1"/>
  <c r="EQ311" s="1"/>
  <c r="ET308"/>
  <c r="ET309" s="1"/>
  <c r="ET310" s="1"/>
  <c r="ET311" s="1"/>
  <c r="EU308"/>
  <c r="EU309" s="1"/>
  <c r="EU310" s="1"/>
  <c r="EU311" s="1"/>
  <c r="EW308"/>
  <c r="EW309" s="1"/>
  <c r="EW310" s="1"/>
  <c r="EW311" s="1"/>
  <c r="EX308"/>
  <c r="EX309" s="1"/>
  <c r="EX310" s="1"/>
  <c r="EX311" s="1"/>
  <c r="EN311"/>
  <c r="EN310" s="1"/>
  <c r="EN309" s="1"/>
  <c r="EN308" s="1"/>
  <c r="ER311"/>
  <c r="ER310" s="1"/>
  <c r="ER309" s="1"/>
  <c r="ER308" s="1"/>
  <c r="ES311"/>
  <c r="ES310" s="1"/>
  <c r="ES309" s="1"/>
  <c r="ES308" s="1"/>
  <c r="EV311"/>
  <c r="EV310" s="1"/>
  <c r="EV309" s="1"/>
  <c r="EV308" s="1"/>
  <c r="DT308"/>
  <c r="DT309" s="1"/>
  <c r="DT310" s="1"/>
  <c r="DT311" s="1"/>
  <c r="DU308"/>
  <c r="DU309" s="1"/>
  <c r="DU310" s="1"/>
  <c r="DU311" s="1"/>
  <c r="DV308"/>
  <c r="DV309" s="1"/>
  <c r="DV310" s="1"/>
  <c r="DV311" s="1"/>
  <c r="DW308"/>
  <c r="DW309" s="1"/>
  <c r="DW310" s="1"/>
  <c r="DW311" s="1"/>
  <c r="DX308"/>
  <c r="DX309" s="1"/>
  <c r="DX310" s="1"/>
  <c r="DX311" s="1"/>
  <c r="DY308"/>
  <c r="DY309" s="1"/>
  <c r="DY310" s="1"/>
  <c r="DY311" s="1"/>
  <c r="DZ308"/>
  <c r="DZ309" s="1"/>
  <c r="DZ310" s="1"/>
  <c r="DZ311" s="1"/>
  <c r="EA308"/>
  <c r="EB308"/>
  <c r="EB309" s="1"/>
  <c r="EB310" s="1"/>
  <c r="EB311" s="1"/>
  <c r="ED308"/>
  <c r="ED309" s="1"/>
  <c r="ED310" s="1"/>
  <c r="ED311" s="1"/>
  <c r="EG308"/>
  <c r="EG309" s="1"/>
  <c r="EG310" s="1"/>
  <c r="EG311" s="1"/>
  <c r="EA309"/>
  <c r="EA310" s="1"/>
  <c r="EA311" s="1"/>
  <c r="EC311"/>
  <c r="EC310" s="1"/>
  <c r="EC309" s="1"/>
  <c r="EC308" s="1"/>
  <c r="EE311"/>
  <c r="EE310" s="1"/>
  <c r="EE309" s="1"/>
  <c r="EE308" s="1"/>
  <c r="EF311"/>
  <c r="EF310" s="1"/>
  <c r="EF309" s="1"/>
  <c r="EF308" s="1"/>
  <c r="DL308"/>
  <c r="DL309" s="1"/>
  <c r="DL310" s="1"/>
  <c r="DL311" s="1"/>
  <c r="DM308"/>
  <c r="DM309" s="1"/>
  <c r="DM310" s="1"/>
  <c r="DM311" s="1"/>
  <c r="DO308"/>
  <c r="DO309" s="1"/>
  <c r="DO310" s="1"/>
  <c r="DO311" s="1"/>
  <c r="DN311"/>
  <c r="DN310" s="1"/>
  <c r="DN309" s="1"/>
  <c r="DN308" s="1"/>
  <c r="DI308"/>
  <c r="DI309" s="1"/>
  <c r="DI310" s="1"/>
  <c r="DI311" s="1"/>
  <c r="DJ308"/>
  <c r="DJ309" s="1"/>
  <c r="DJ310" s="1"/>
  <c r="DJ311" s="1"/>
  <c r="DK308"/>
  <c r="DK309"/>
  <c r="DK310" s="1"/>
  <c r="DK311" s="1"/>
  <c r="CY311"/>
  <c r="CY310" s="1"/>
  <c r="CY309" s="1"/>
  <c r="CY308" s="1"/>
  <c r="CZ311"/>
  <c r="CZ310" s="1"/>
  <c r="CZ309" s="1"/>
  <c r="CZ308" s="1"/>
  <c r="DA311"/>
  <c r="DA310" s="1"/>
  <c r="DA309" s="1"/>
  <c r="DA308" s="1"/>
  <c r="DB311"/>
  <c r="DB310" s="1"/>
  <c r="DB309" s="1"/>
  <c r="DB308" s="1"/>
  <c r="DC311"/>
  <c r="DC310" s="1"/>
  <c r="DC309" s="1"/>
  <c r="DC308" s="1"/>
  <c r="DD311"/>
  <c r="DD310" s="1"/>
  <c r="DD309" s="1"/>
  <c r="DD308" s="1"/>
  <c r="DE311"/>
  <c r="DE310" s="1"/>
  <c r="DE309" s="1"/>
  <c r="DE308" s="1"/>
  <c r="DF311"/>
  <c r="DF310" s="1"/>
  <c r="DF309" s="1"/>
  <c r="DF308" s="1"/>
  <c r="DG311"/>
  <c r="DG310" s="1"/>
  <c r="DG309" s="1"/>
  <c r="DG308" s="1"/>
  <c r="DH311"/>
  <c r="DH310" s="1"/>
  <c r="DH309" s="1"/>
  <c r="DH308" s="1"/>
  <c r="CI308"/>
  <c r="CI309" s="1"/>
  <c r="CI310" s="1"/>
  <c r="CI311" s="1"/>
  <c r="CH311"/>
  <c r="CH310" s="1"/>
  <c r="CH309" s="1"/>
  <c r="CH308" s="1"/>
  <c r="CJ311"/>
  <c r="CJ310" s="1"/>
  <c r="CJ309" s="1"/>
  <c r="CJ308" s="1"/>
  <c r="CK311"/>
  <c r="CK310" s="1"/>
  <c r="CK309" s="1"/>
  <c r="CK308" s="1"/>
  <c r="CL311"/>
  <c r="CL310" s="1"/>
  <c r="CL309" s="1"/>
  <c r="CL308" s="1"/>
  <c r="CM311"/>
  <c r="CM310" s="1"/>
  <c r="CM309" s="1"/>
  <c r="CM308" s="1"/>
  <c r="CN311"/>
  <c r="CN310" s="1"/>
  <c r="CN309" s="1"/>
  <c r="CN308" s="1"/>
  <c r="CO311"/>
  <c r="CO310" s="1"/>
  <c r="CO309" s="1"/>
  <c r="CO308" s="1"/>
  <c r="CP311"/>
  <c r="CP310" s="1"/>
  <c r="CP309" s="1"/>
  <c r="CP308" s="1"/>
  <c r="CQ311"/>
  <c r="CQ310" s="1"/>
  <c r="CQ309" s="1"/>
  <c r="CQ308" s="1"/>
  <c r="CR311"/>
  <c r="CR310" s="1"/>
  <c r="CR309" s="1"/>
  <c r="CR308" s="1"/>
  <c r="CS311"/>
  <c r="CS310" s="1"/>
  <c r="CS309" s="1"/>
  <c r="CS308" s="1"/>
  <c r="CT311"/>
  <c r="CT310" s="1"/>
  <c r="CT309" s="1"/>
  <c r="CT308" s="1"/>
  <c r="CU311"/>
  <c r="CU310" s="1"/>
  <c r="CU309" s="1"/>
  <c r="CU308" s="1"/>
  <c r="CV311"/>
  <c r="CV310" s="1"/>
  <c r="CV309" s="1"/>
  <c r="CV308" s="1"/>
  <c r="CW311"/>
  <c r="CW310" s="1"/>
  <c r="CW309" s="1"/>
  <c r="CW308" s="1"/>
  <c r="CX311"/>
  <c r="CX310" s="1"/>
  <c r="CX309" s="1"/>
  <c r="CX308" s="1"/>
  <c r="BX308"/>
  <c r="BX309" s="1"/>
  <c r="BX310" s="1"/>
  <c r="BX311" s="1"/>
  <c r="BZ308"/>
  <c r="BZ309" s="1"/>
  <c r="BZ310" s="1"/>
  <c r="BZ311" s="1"/>
  <c r="CA308"/>
  <c r="CA309" s="1"/>
  <c r="CA310" s="1"/>
  <c r="CA311" s="1"/>
  <c r="CC308"/>
  <c r="CC309" s="1"/>
  <c r="CC310" s="1"/>
  <c r="CC311" s="1"/>
  <c r="CD308"/>
  <c r="CF308"/>
  <c r="CF309" s="1"/>
  <c r="CF310" s="1"/>
  <c r="CF311" s="1"/>
  <c r="CD309"/>
  <c r="CD310" s="1"/>
  <c r="CD311" s="1"/>
  <c r="BY311"/>
  <c r="BY310" s="1"/>
  <c r="BY309" s="1"/>
  <c r="BY308" s="1"/>
  <c r="CB311"/>
  <c r="CB310" s="1"/>
  <c r="CB309" s="1"/>
  <c r="CB308" s="1"/>
  <c r="CE311"/>
  <c r="CE310" s="1"/>
  <c r="CE309" s="1"/>
  <c r="CE308" s="1"/>
  <c r="CG311"/>
  <c r="CG310" s="1"/>
  <c r="CG309" s="1"/>
  <c r="CG308" s="1"/>
  <c r="BJ308"/>
  <c r="BK308"/>
  <c r="BL308"/>
  <c r="BL309" s="1"/>
  <c r="BL310" s="1"/>
  <c r="BL311" s="1"/>
  <c r="BM308"/>
  <c r="BM309" s="1"/>
  <c r="BM310" s="1"/>
  <c r="BM311" s="1"/>
  <c r="BN308"/>
  <c r="BO308"/>
  <c r="BP308"/>
  <c r="BP309" s="1"/>
  <c r="BP310" s="1"/>
  <c r="BP311" s="1"/>
  <c r="BQ308"/>
  <c r="BQ309" s="1"/>
  <c r="BQ310" s="1"/>
  <c r="BQ311" s="1"/>
  <c r="BR308"/>
  <c r="BS308"/>
  <c r="BT308"/>
  <c r="BT309" s="1"/>
  <c r="BT310" s="1"/>
  <c r="BT311" s="1"/>
  <c r="BU308"/>
  <c r="BU309" s="1"/>
  <c r="BU310" s="1"/>
  <c r="BU311" s="1"/>
  <c r="BV308"/>
  <c r="BW308"/>
  <c r="BJ309"/>
  <c r="BJ310" s="1"/>
  <c r="BJ311" s="1"/>
  <c r="BK309"/>
  <c r="BK310" s="1"/>
  <c r="BK311" s="1"/>
  <c r="BN309"/>
  <c r="BN310" s="1"/>
  <c r="BN311" s="1"/>
  <c r="BO309"/>
  <c r="BO310" s="1"/>
  <c r="BO311" s="1"/>
  <c r="BR309"/>
  <c r="BR310" s="1"/>
  <c r="BS309"/>
  <c r="BS310" s="1"/>
  <c r="BV309"/>
  <c r="BV310" s="1"/>
  <c r="BW309"/>
  <c r="BW310" s="1"/>
  <c r="BR311"/>
  <c r="BS311"/>
  <c r="BV311"/>
  <c r="BW311"/>
  <c r="EV303"/>
  <c r="EV304" s="1"/>
  <c r="EV305" s="1"/>
  <c r="EV306" s="1"/>
  <c r="EW303"/>
  <c r="EW304" s="1"/>
  <c r="EW305" s="1"/>
  <c r="EW306" s="1"/>
  <c r="EX303"/>
  <c r="EX304" s="1"/>
  <c r="EX305" s="1"/>
  <c r="EX306" s="1"/>
  <c r="EY303"/>
  <c r="EY304" s="1"/>
  <c r="EY305" s="1"/>
  <c r="EY306" s="1"/>
  <c r="EZ303"/>
  <c r="EZ304" s="1"/>
  <c r="EZ305" s="1"/>
  <c r="EZ306" s="1"/>
  <c r="FA303"/>
  <c r="FA304" s="1"/>
  <c r="FA305" s="1"/>
  <c r="FA306" s="1"/>
  <c r="FB303"/>
  <c r="FB304" s="1"/>
  <c r="FB305" s="1"/>
  <c r="FB306" s="1"/>
  <c r="FC303"/>
  <c r="FC304" s="1"/>
  <c r="FC305" s="1"/>
  <c r="FC306" s="1"/>
  <c r="FD303"/>
  <c r="FD304" s="1"/>
  <c r="FD305" s="1"/>
  <c r="FD306" s="1"/>
  <c r="FE303"/>
  <c r="FE304" s="1"/>
  <c r="FE305" s="1"/>
  <c r="FE306" s="1"/>
  <c r="FF303"/>
  <c r="FF304" s="1"/>
  <c r="FF305" s="1"/>
  <c r="FF306" s="1"/>
  <c r="FG303"/>
  <c r="FG304" s="1"/>
  <c r="FG305" s="1"/>
  <c r="FG306" s="1"/>
  <c r="FJ303"/>
  <c r="FJ304" s="1"/>
  <c r="FJ305" s="1"/>
  <c r="FJ306" s="1"/>
  <c r="FH306"/>
  <c r="FH305" s="1"/>
  <c r="FH304" s="1"/>
  <c r="FH303" s="1"/>
  <c r="FI306"/>
  <c r="FI305" s="1"/>
  <c r="FI304" s="1"/>
  <c r="FI303" s="1"/>
  <c r="EE303"/>
  <c r="EF303"/>
  <c r="EF304" s="1"/>
  <c r="EF305" s="1"/>
  <c r="EF306" s="1"/>
  <c r="EG303"/>
  <c r="EG304" s="1"/>
  <c r="EG305" s="1"/>
  <c r="EG306" s="1"/>
  <c r="EH303"/>
  <c r="EH304" s="1"/>
  <c r="EH305" s="1"/>
  <c r="EH306" s="1"/>
  <c r="EI303"/>
  <c r="EI304" s="1"/>
  <c r="EI305" s="1"/>
  <c r="EI306" s="1"/>
  <c r="EL303"/>
  <c r="EL304" s="1"/>
  <c r="EL305" s="1"/>
  <c r="EL306" s="1"/>
  <c r="EM303"/>
  <c r="EN303"/>
  <c r="EN304" s="1"/>
  <c r="EN305" s="1"/>
  <c r="EN306" s="1"/>
  <c r="ER303"/>
  <c r="ER304" s="1"/>
  <c r="ER305" s="1"/>
  <c r="ER306" s="1"/>
  <c r="ES303"/>
  <c r="ES304" s="1"/>
  <c r="ES305" s="1"/>
  <c r="ES306" s="1"/>
  <c r="ET303"/>
  <c r="ET304" s="1"/>
  <c r="ET305" s="1"/>
  <c r="ET306" s="1"/>
  <c r="EU303"/>
  <c r="EU304" s="1"/>
  <c r="EU305" s="1"/>
  <c r="EU306" s="1"/>
  <c r="EE304"/>
  <c r="EE305" s="1"/>
  <c r="EE306" s="1"/>
  <c r="EM304"/>
  <c r="EM305" s="1"/>
  <c r="EM306" s="1"/>
  <c r="EJ306"/>
  <c r="EJ305" s="1"/>
  <c r="EJ304" s="1"/>
  <c r="EJ303" s="1"/>
  <c r="EK306"/>
  <c r="EK305" s="1"/>
  <c r="EK304" s="1"/>
  <c r="EK303" s="1"/>
  <c r="EO306"/>
  <c r="EO305" s="1"/>
  <c r="EO304" s="1"/>
  <c r="EO303" s="1"/>
  <c r="EP306"/>
  <c r="EP305" s="1"/>
  <c r="EP304" s="1"/>
  <c r="EP303" s="1"/>
  <c r="EQ306"/>
  <c r="EQ305" s="1"/>
  <c r="EQ304" s="1"/>
  <c r="EQ303" s="1"/>
  <c r="DT303"/>
  <c r="DT304" s="1"/>
  <c r="DT305" s="1"/>
  <c r="DT306" s="1"/>
  <c r="DU303"/>
  <c r="DU304" s="1"/>
  <c r="DU305" s="1"/>
  <c r="DU306" s="1"/>
  <c r="DV303"/>
  <c r="DV304" s="1"/>
  <c r="DV305" s="1"/>
  <c r="DV306" s="1"/>
  <c r="DW303"/>
  <c r="DW304" s="1"/>
  <c r="DW305" s="1"/>
  <c r="DW306" s="1"/>
  <c r="DX303"/>
  <c r="DX304" s="1"/>
  <c r="DX305" s="1"/>
  <c r="DX306" s="1"/>
  <c r="DY303"/>
  <c r="DY304" s="1"/>
  <c r="DY305" s="1"/>
  <c r="DY306" s="1"/>
  <c r="DZ303"/>
  <c r="DZ304" s="1"/>
  <c r="DZ305" s="1"/>
  <c r="DZ306" s="1"/>
  <c r="EB303"/>
  <c r="EB304" s="1"/>
  <c r="EB305" s="1"/>
  <c r="EB306" s="1"/>
  <c r="EC303"/>
  <c r="EC304" s="1"/>
  <c r="EC305" s="1"/>
  <c r="EC306" s="1"/>
  <c r="ED303"/>
  <c r="ED304"/>
  <c r="ED305" s="1"/>
  <c r="ED306" s="1"/>
  <c r="EA305"/>
  <c r="EA304" s="1"/>
  <c r="EA303" s="1"/>
  <c r="EA306"/>
  <c r="DM303"/>
  <c r="DM304" s="1"/>
  <c r="DM305" s="1"/>
  <c r="DM306" s="1"/>
  <c r="DN303"/>
  <c r="DN304" s="1"/>
  <c r="DN305" s="1"/>
  <c r="DN306" s="1"/>
  <c r="CY306"/>
  <c r="CY305" s="1"/>
  <c r="CY304" s="1"/>
  <c r="CY303" s="1"/>
  <c r="CZ306"/>
  <c r="CZ305" s="1"/>
  <c r="CZ304" s="1"/>
  <c r="CZ303" s="1"/>
  <c r="DA306"/>
  <c r="DA305" s="1"/>
  <c r="DA304" s="1"/>
  <c r="DA303" s="1"/>
  <c r="DB306"/>
  <c r="DB305" s="1"/>
  <c r="DB304" s="1"/>
  <c r="DB303" s="1"/>
  <c r="DC306"/>
  <c r="DC305" s="1"/>
  <c r="DC304" s="1"/>
  <c r="DC303" s="1"/>
  <c r="DD306"/>
  <c r="DD305" s="1"/>
  <c r="DD304" s="1"/>
  <c r="DD303" s="1"/>
  <c r="DE306"/>
  <c r="DE305" s="1"/>
  <c r="DE304" s="1"/>
  <c r="DE303" s="1"/>
  <c r="DF306"/>
  <c r="DF305" s="1"/>
  <c r="DF304" s="1"/>
  <c r="DF303" s="1"/>
  <c r="DG306"/>
  <c r="DG305" s="1"/>
  <c r="DG304" s="1"/>
  <c r="DG303" s="1"/>
  <c r="DH306"/>
  <c r="DH305" s="1"/>
  <c r="DH304" s="1"/>
  <c r="DH303" s="1"/>
  <c r="DI306"/>
  <c r="DI305" s="1"/>
  <c r="DI304" s="1"/>
  <c r="DI303" s="1"/>
  <c r="DJ306"/>
  <c r="DJ305" s="1"/>
  <c r="DJ304" s="1"/>
  <c r="DJ303" s="1"/>
  <c r="DK306"/>
  <c r="DK305" s="1"/>
  <c r="DK304" s="1"/>
  <c r="DK303" s="1"/>
  <c r="DL306"/>
  <c r="DL305" s="1"/>
  <c r="DL304" s="1"/>
  <c r="DL303" s="1"/>
  <c r="DO306"/>
  <c r="DO305" s="1"/>
  <c r="DO304" s="1"/>
  <c r="DO303" s="1"/>
  <c r="CI306"/>
  <c r="CI305" s="1"/>
  <c r="CI304" s="1"/>
  <c r="CI303" s="1"/>
  <c r="CJ306"/>
  <c r="CJ305" s="1"/>
  <c r="CJ304" s="1"/>
  <c r="CJ303" s="1"/>
  <c r="CK306"/>
  <c r="CK305" s="1"/>
  <c r="CK304" s="1"/>
  <c r="CK303" s="1"/>
  <c r="CL306"/>
  <c r="CL305" s="1"/>
  <c r="CL304" s="1"/>
  <c r="CL303" s="1"/>
  <c r="CM306"/>
  <c r="CM305" s="1"/>
  <c r="CM304" s="1"/>
  <c r="CM303" s="1"/>
  <c r="CN306"/>
  <c r="CN305" s="1"/>
  <c r="CN304" s="1"/>
  <c r="CN303" s="1"/>
  <c r="CO306"/>
  <c r="CO305" s="1"/>
  <c r="CO304" s="1"/>
  <c r="CO303" s="1"/>
  <c r="CP306"/>
  <c r="CP305" s="1"/>
  <c r="CP304" s="1"/>
  <c r="CP303" s="1"/>
  <c r="CQ306"/>
  <c r="CQ305" s="1"/>
  <c r="CQ304" s="1"/>
  <c r="CQ303" s="1"/>
  <c r="CR306"/>
  <c r="CR305" s="1"/>
  <c r="CR304" s="1"/>
  <c r="CR303" s="1"/>
  <c r="CS306"/>
  <c r="CS305" s="1"/>
  <c r="CS304" s="1"/>
  <c r="CS303" s="1"/>
  <c r="CT306"/>
  <c r="CT305" s="1"/>
  <c r="CT304" s="1"/>
  <c r="CT303" s="1"/>
  <c r="CU306"/>
  <c r="CU305" s="1"/>
  <c r="CU304" s="1"/>
  <c r="CU303" s="1"/>
  <c r="CV306"/>
  <c r="CV305" s="1"/>
  <c r="CV304" s="1"/>
  <c r="CV303" s="1"/>
  <c r="CW306"/>
  <c r="CW305" s="1"/>
  <c r="CW304" s="1"/>
  <c r="CW303" s="1"/>
  <c r="CX306"/>
  <c r="CX305" s="1"/>
  <c r="CX304" s="1"/>
  <c r="CX303" s="1"/>
  <c r="BT303"/>
  <c r="BT304" s="1"/>
  <c r="BT305" s="1"/>
  <c r="BT306" s="1"/>
  <c r="BU303"/>
  <c r="BV303"/>
  <c r="BV304" s="1"/>
  <c r="BV305" s="1"/>
  <c r="BV306" s="1"/>
  <c r="BW303"/>
  <c r="BX303"/>
  <c r="BX304" s="1"/>
  <c r="BX305" s="1"/>
  <c r="BX306" s="1"/>
  <c r="BY303"/>
  <c r="BY304" s="1"/>
  <c r="BY305" s="1"/>
  <c r="BY306" s="1"/>
  <c r="BZ303"/>
  <c r="BZ304" s="1"/>
  <c r="BZ305" s="1"/>
  <c r="BZ306" s="1"/>
  <c r="CA303"/>
  <c r="CA304" s="1"/>
  <c r="CA305" s="1"/>
  <c r="CA306" s="1"/>
  <c r="CB303"/>
  <c r="CB304" s="1"/>
  <c r="CB305" s="1"/>
  <c r="CB306" s="1"/>
  <c r="CC303"/>
  <c r="CD303"/>
  <c r="CD304" s="1"/>
  <c r="CD305" s="1"/>
  <c r="CD306" s="1"/>
  <c r="CE303"/>
  <c r="CE304" s="1"/>
  <c r="CE305" s="1"/>
  <c r="CE306" s="1"/>
  <c r="CF303"/>
  <c r="CF304" s="1"/>
  <c r="CF305" s="1"/>
  <c r="CF306" s="1"/>
  <c r="CG303"/>
  <c r="CG304" s="1"/>
  <c r="CG305" s="1"/>
  <c r="CG306" s="1"/>
  <c r="BU304"/>
  <c r="BU305" s="1"/>
  <c r="BU306" s="1"/>
  <c r="BW304"/>
  <c r="BW305" s="1"/>
  <c r="BW306" s="1"/>
  <c r="CC304"/>
  <c r="CC305" s="1"/>
  <c r="CC306" s="1"/>
  <c r="CH306"/>
  <c r="CH305" s="1"/>
  <c r="CH304" s="1"/>
  <c r="CH303" s="1"/>
  <c r="BJ303"/>
  <c r="BJ304" s="1"/>
  <c r="BJ305" s="1"/>
  <c r="BJ306" s="1"/>
  <c r="BK303"/>
  <c r="BK304" s="1"/>
  <c r="BK305" s="1"/>
  <c r="BK306" s="1"/>
  <c r="BL303"/>
  <c r="BL304" s="1"/>
  <c r="BL305" s="1"/>
  <c r="BL306" s="1"/>
  <c r="BM303"/>
  <c r="BM304" s="1"/>
  <c r="BM305" s="1"/>
  <c r="BM306" s="1"/>
  <c r="BN303"/>
  <c r="BO303"/>
  <c r="BP303"/>
  <c r="BP304" s="1"/>
  <c r="BP305" s="1"/>
  <c r="BP306" s="1"/>
  <c r="BQ303"/>
  <c r="BQ304" s="1"/>
  <c r="BQ305" s="1"/>
  <c r="BQ306" s="1"/>
  <c r="BR303"/>
  <c r="BR304" s="1"/>
  <c r="BR305" s="1"/>
  <c r="BR306" s="1"/>
  <c r="BS303"/>
  <c r="BS304" s="1"/>
  <c r="BS305" s="1"/>
  <c r="BS306" s="1"/>
  <c r="BN304"/>
  <c r="BN305" s="1"/>
  <c r="BN306" s="1"/>
  <c r="BO304"/>
  <c r="BO305" s="1"/>
  <c r="BO306" s="1"/>
  <c r="FF298"/>
  <c r="FG298"/>
  <c r="FG299" s="1"/>
  <c r="FG300" s="1"/>
  <c r="FG301" s="1"/>
  <c r="FH298"/>
  <c r="FI298"/>
  <c r="FI299" s="1"/>
  <c r="FI300" s="1"/>
  <c r="FI301" s="1"/>
  <c r="FJ298"/>
  <c r="FF299"/>
  <c r="FF300" s="1"/>
  <c r="FF301" s="1"/>
  <c r="FH299"/>
  <c r="FH300" s="1"/>
  <c r="FH301" s="1"/>
  <c r="FJ299"/>
  <c r="FJ300" s="1"/>
  <c r="FJ301" s="1"/>
  <c r="ET298"/>
  <c r="ET299" s="1"/>
  <c r="ET300" s="1"/>
  <c r="ET301" s="1"/>
  <c r="EU298"/>
  <c r="EU299" s="1"/>
  <c r="EU300" s="1"/>
  <c r="EU301" s="1"/>
  <c r="EV298"/>
  <c r="EV299" s="1"/>
  <c r="EX298"/>
  <c r="EX299" s="1"/>
  <c r="EX300" s="1"/>
  <c r="EX301" s="1"/>
  <c r="EY298"/>
  <c r="EZ298"/>
  <c r="EZ299" s="1"/>
  <c r="EZ300" s="1"/>
  <c r="EZ301" s="1"/>
  <c r="FA298"/>
  <c r="FA299" s="1"/>
  <c r="FA300" s="1"/>
  <c r="FA301" s="1"/>
  <c r="FB298"/>
  <c r="FB299" s="1"/>
  <c r="FC298"/>
  <c r="FC299" s="1"/>
  <c r="FC300" s="1"/>
  <c r="FC301" s="1"/>
  <c r="FE298"/>
  <c r="EY299"/>
  <c r="EY300" s="1"/>
  <c r="FE299"/>
  <c r="FE300" s="1"/>
  <c r="FE301" s="1"/>
  <c r="EV300"/>
  <c r="EV301" s="1"/>
  <c r="FB300"/>
  <c r="FB301" s="1"/>
  <c r="EW301"/>
  <c r="EW300" s="1"/>
  <c r="EW299" s="1"/>
  <c r="EW298" s="1"/>
  <c r="EY301"/>
  <c r="FD301"/>
  <c r="FD300" s="1"/>
  <c r="FD299" s="1"/>
  <c r="FD298" s="1"/>
  <c r="EC298"/>
  <c r="ED298"/>
  <c r="EE298"/>
  <c r="EF298"/>
  <c r="EG298"/>
  <c r="EH298"/>
  <c r="EJ298"/>
  <c r="EK298"/>
  <c r="EL298"/>
  <c r="EM298"/>
  <c r="EN298"/>
  <c r="EO298"/>
  <c r="EP298"/>
  <c r="EQ298"/>
  <c r="ER298"/>
  <c r="ES298"/>
  <c r="EC299"/>
  <c r="ED299"/>
  <c r="EE299"/>
  <c r="EF299"/>
  <c r="EG299"/>
  <c r="EH299"/>
  <c r="EJ299"/>
  <c r="EK299"/>
  <c r="EL299"/>
  <c r="EM299"/>
  <c r="EN299"/>
  <c r="EO299"/>
  <c r="EP299"/>
  <c r="EQ299"/>
  <c r="ER299"/>
  <c r="ES299"/>
  <c r="EC300"/>
  <c r="ED300"/>
  <c r="EE300"/>
  <c r="EF300"/>
  <c r="EG300"/>
  <c r="EH300"/>
  <c r="EJ300"/>
  <c r="EK300"/>
  <c r="EL300"/>
  <c r="EL301" s="1"/>
  <c r="EM300"/>
  <c r="EM301" s="1"/>
  <c r="EN300"/>
  <c r="EO300"/>
  <c r="EO301" s="1"/>
  <c r="EP300"/>
  <c r="EP301" s="1"/>
  <c r="EQ300"/>
  <c r="EQ301" s="1"/>
  <c r="ER300"/>
  <c r="ES300"/>
  <c r="EC301"/>
  <c r="ED301"/>
  <c r="EE301"/>
  <c r="EF301"/>
  <c r="EG301"/>
  <c r="EH301"/>
  <c r="EI301"/>
  <c r="EI300" s="1"/>
  <c r="EI299" s="1"/>
  <c r="EI298" s="1"/>
  <c r="EJ301"/>
  <c r="EK301"/>
  <c r="EN301"/>
  <c r="ER301"/>
  <c r="ES301"/>
  <c r="DT298"/>
  <c r="DT299" s="1"/>
  <c r="DT300" s="1"/>
  <c r="DT301" s="1"/>
  <c r="DU298"/>
  <c r="DU299" s="1"/>
  <c r="DU300" s="1"/>
  <c r="DU301" s="1"/>
  <c r="DV298"/>
  <c r="DV299" s="1"/>
  <c r="DV300" s="1"/>
  <c r="DV301" s="1"/>
  <c r="DW298"/>
  <c r="DX298"/>
  <c r="DX299" s="1"/>
  <c r="DX300" s="1"/>
  <c r="DX301" s="1"/>
  <c r="DY298"/>
  <c r="DY299" s="1"/>
  <c r="DY300" s="1"/>
  <c r="DY301" s="1"/>
  <c r="DZ298"/>
  <c r="EA298"/>
  <c r="EA299" s="1"/>
  <c r="EA300" s="1"/>
  <c r="EA301" s="1"/>
  <c r="EB298"/>
  <c r="EB299" s="1"/>
  <c r="EB300" s="1"/>
  <c r="EB301" s="1"/>
  <c r="DW299"/>
  <c r="DW300" s="1"/>
  <c r="DW301" s="1"/>
  <c r="DZ299"/>
  <c r="DZ300"/>
  <c r="DZ301" s="1"/>
  <c r="DO298"/>
  <c r="DO299" s="1"/>
  <c r="DO300" s="1"/>
  <c r="DO301" s="1"/>
  <c r="CY301"/>
  <c r="CY300" s="1"/>
  <c r="CY299" s="1"/>
  <c r="CY298" s="1"/>
  <c r="CZ301"/>
  <c r="CZ300" s="1"/>
  <c r="CZ299" s="1"/>
  <c r="CZ298" s="1"/>
  <c r="DA301"/>
  <c r="DA300" s="1"/>
  <c r="DA299" s="1"/>
  <c r="DA298" s="1"/>
  <c r="DB301"/>
  <c r="DB300" s="1"/>
  <c r="DB299" s="1"/>
  <c r="DB298" s="1"/>
  <c r="DC301"/>
  <c r="DC300" s="1"/>
  <c r="DC299" s="1"/>
  <c r="DC298" s="1"/>
  <c r="DD301"/>
  <c r="DD300" s="1"/>
  <c r="DD299" s="1"/>
  <c r="DD298" s="1"/>
  <c r="DE301"/>
  <c r="DE300" s="1"/>
  <c r="DE299" s="1"/>
  <c r="DE298" s="1"/>
  <c r="DF301"/>
  <c r="DF300" s="1"/>
  <c r="DF299" s="1"/>
  <c r="DF298" s="1"/>
  <c r="DG301"/>
  <c r="DG300" s="1"/>
  <c r="DG299" s="1"/>
  <c r="DG298" s="1"/>
  <c r="DH301"/>
  <c r="DH300" s="1"/>
  <c r="DH299" s="1"/>
  <c r="DH298" s="1"/>
  <c r="DI301"/>
  <c r="DI300" s="1"/>
  <c r="DI299" s="1"/>
  <c r="DI298" s="1"/>
  <c r="DJ301"/>
  <c r="DJ300" s="1"/>
  <c r="DJ299" s="1"/>
  <c r="DJ298" s="1"/>
  <c r="DK301"/>
  <c r="DK300" s="1"/>
  <c r="DK299" s="1"/>
  <c r="DK298" s="1"/>
  <c r="DL301"/>
  <c r="DL300" s="1"/>
  <c r="DL299" s="1"/>
  <c r="DL298" s="1"/>
  <c r="DM301"/>
  <c r="DM300" s="1"/>
  <c r="DM299" s="1"/>
  <c r="DM298" s="1"/>
  <c r="DN301"/>
  <c r="DN300" s="1"/>
  <c r="DN299" s="1"/>
  <c r="DN298" s="1"/>
  <c r="CK301"/>
  <c r="CK300" s="1"/>
  <c r="CK299" s="1"/>
  <c r="CK298" s="1"/>
  <c r="CL301"/>
  <c r="CL300" s="1"/>
  <c r="CL299" s="1"/>
  <c r="CL298" s="1"/>
  <c r="CM301"/>
  <c r="CM300" s="1"/>
  <c r="CM299" s="1"/>
  <c r="CM298" s="1"/>
  <c r="CN301"/>
  <c r="CN300" s="1"/>
  <c r="CN299" s="1"/>
  <c r="CN298" s="1"/>
  <c r="CO301"/>
  <c r="CO300" s="1"/>
  <c r="CO299" s="1"/>
  <c r="CO298" s="1"/>
  <c r="CP301"/>
  <c r="CP300" s="1"/>
  <c r="CP299" s="1"/>
  <c r="CP298" s="1"/>
  <c r="CQ301"/>
  <c r="CQ300" s="1"/>
  <c r="CQ299" s="1"/>
  <c r="CQ298" s="1"/>
  <c r="CR301"/>
  <c r="CR300" s="1"/>
  <c r="CR299" s="1"/>
  <c r="CR298" s="1"/>
  <c r="CS301"/>
  <c r="CS300" s="1"/>
  <c r="CS299" s="1"/>
  <c r="CS298" s="1"/>
  <c r="CT301"/>
  <c r="CT300" s="1"/>
  <c r="CT299" s="1"/>
  <c r="CT298" s="1"/>
  <c r="CU301"/>
  <c r="CU300" s="1"/>
  <c r="CU299" s="1"/>
  <c r="CU298" s="1"/>
  <c r="CV301"/>
  <c r="CV300" s="1"/>
  <c r="CV299" s="1"/>
  <c r="CV298" s="1"/>
  <c r="CW301"/>
  <c r="CW300" s="1"/>
  <c r="CW299" s="1"/>
  <c r="CW298" s="1"/>
  <c r="CX301"/>
  <c r="CX300" s="1"/>
  <c r="CX299" s="1"/>
  <c r="CX298" s="1"/>
  <c r="CJ298"/>
  <c r="CJ299" s="1"/>
  <c r="CJ300" s="1"/>
  <c r="CJ301" s="1"/>
  <c r="CH301"/>
  <c r="CH300" s="1"/>
  <c r="CH299" s="1"/>
  <c r="CH298" s="1"/>
  <c r="CF301"/>
  <c r="CF300" s="1"/>
  <c r="CF299" s="1"/>
  <c r="CF298" s="1"/>
  <c r="BJ298"/>
  <c r="BN298"/>
  <c r="BN299" s="1"/>
  <c r="BN300" s="1"/>
  <c r="BN301" s="1"/>
  <c r="BO298"/>
  <c r="BO299" s="1"/>
  <c r="BO300" s="1"/>
  <c r="BO301" s="1"/>
  <c r="BP298"/>
  <c r="BS298"/>
  <c r="BV298"/>
  <c r="BV299" s="1"/>
  <c r="BV300" s="1"/>
  <c r="BV301" s="1"/>
  <c r="BW298"/>
  <c r="BW299" s="1"/>
  <c r="BW300" s="1"/>
  <c r="BW301" s="1"/>
  <c r="CA298"/>
  <c r="CA299" s="1"/>
  <c r="CA300" s="1"/>
  <c r="CA301" s="1"/>
  <c r="CB298"/>
  <c r="CC298"/>
  <c r="CC299" s="1"/>
  <c r="CC300" s="1"/>
  <c r="CC301" s="1"/>
  <c r="BJ299"/>
  <c r="BJ300" s="1"/>
  <c r="BJ301" s="1"/>
  <c r="BP299"/>
  <c r="BP300" s="1"/>
  <c r="BP301" s="1"/>
  <c r="BS299"/>
  <c r="BS300" s="1"/>
  <c r="BS301" s="1"/>
  <c r="CB299"/>
  <c r="CB300" s="1"/>
  <c r="CB301" s="1"/>
  <c r="BK301"/>
  <c r="BK300" s="1"/>
  <c r="BK299" s="1"/>
  <c r="BK298" s="1"/>
  <c r="BL301"/>
  <c r="BL300" s="1"/>
  <c r="BL299" s="1"/>
  <c r="BL298" s="1"/>
  <c r="BM301"/>
  <c r="BM300" s="1"/>
  <c r="BM299" s="1"/>
  <c r="BM298" s="1"/>
  <c r="BQ301"/>
  <c r="BQ300" s="1"/>
  <c r="BQ299" s="1"/>
  <c r="BQ298" s="1"/>
  <c r="BR301"/>
  <c r="BR300" s="1"/>
  <c r="BR299" s="1"/>
  <c r="BR298" s="1"/>
  <c r="BT301"/>
  <c r="BT300" s="1"/>
  <c r="BT299" s="1"/>
  <c r="BT298" s="1"/>
  <c r="BU301"/>
  <c r="BU300" s="1"/>
  <c r="BU299" s="1"/>
  <c r="BU298" s="1"/>
  <c r="BX301"/>
  <c r="BX300" s="1"/>
  <c r="BX299" s="1"/>
  <c r="BX298" s="1"/>
  <c r="BY301"/>
  <c r="BY300" s="1"/>
  <c r="BY299" s="1"/>
  <c r="BY298" s="1"/>
  <c r="BZ301"/>
  <c r="BZ300" s="1"/>
  <c r="BZ299" s="1"/>
  <c r="BZ298" s="1"/>
  <c r="EY293"/>
  <c r="EY294" s="1"/>
  <c r="EY295" s="1"/>
  <c r="EY296" s="1"/>
  <c r="FB293"/>
  <c r="FD293"/>
  <c r="FE293"/>
  <c r="FF293"/>
  <c r="FF294" s="1"/>
  <c r="FF295" s="1"/>
  <c r="FF296" s="1"/>
  <c r="FB294"/>
  <c r="FD294"/>
  <c r="FD295" s="1"/>
  <c r="FD296" s="1"/>
  <c r="FE294"/>
  <c r="FE295" s="1"/>
  <c r="FE296" s="1"/>
  <c r="FB295"/>
  <c r="FB296" s="1"/>
  <c r="EX296"/>
  <c r="EX295" s="1"/>
  <c r="EX294" s="1"/>
  <c r="EX293" s="1"/>
  <c r="EZ296"/>
  <c r="EZ295" s="1"/>
  <c r="EZ294" s="1"/>
  <c r="EZ293" s="1"/>
  <c r="FA296"/>
  <c r="FA295" s="1"/>
  <c r="FA294" s="1"/>
  <c r="FA293" s="1"/>
  <c r="FC296"/>
  <c r="FC295" s="1"/>
  <c r="FC294" s="1"/>
  <c r="FC293" s="1"/>
  <c r="FG296"/>
  <c r="FG295" s="1"/>
  <c r="FG294" s="1"/>
  <c r="FG293" s="1"/>
  <c r="FH296"/>
  <c r="FH295" s="1"/>
  <c r="FH294" s="1"/>
  <c r="FH293" s="1"/>
  <c r="FI296"/>
  <c r="FI295" s="1"/>
  <c r="FI294" s="1"/>
  <c r="FI293" s="1"/>
  <c r="FJ296"/>
  <c r="FJ295" s="1"/>
  <c r="FJ294" s="1"/>
  <c r="FJ293" s="1"/>
  <c r="EH293"/>
  <c r="EI293"/>
  <c r="EJ293"/>
  <c r="EL293"/>
  <c r="EM293"/>
  <c r="ET293"/>
  <c r="EU293"/>
  <c r="EW293"/>
  <c r="EH294"/>
  <c r="EI294"/>
  <c r="EJ294"/>
  <c r="EL294"/>
  <c r="EM294"/>
  <c r="ET294"/>
  <c r="EU294"/>
  <c r="EW294"/>
  <c r="EH295"/>
  <c r="EI295"/>
  <c r="EJ295"/>
  <c r="EL295"/>
  <c r="EM295"/>
  <c r="EM296" s="1"/>
  <c r="ET295"/>
  <c r="ET296" s="1"/>
  <c r="EU295"/>
  <c r="EU296" s="1"/>
  <c r="EW295"/>
  <c r="EW296" s="1"/>
  <c r="EH296"/>
  <c r="EI296"/>
  <c r="EJ296"/>
  <c r="EK296"/>
  <c r="EK295" s="1"/>
  <c r="EK294" s="1"/>
  <c r="EK293" s="1"/>
  <c r="EL296"/>
  <c r="EN296"/>
  <c r="EN295" s="1"/>
  <c r="EN294" s="1"/>
  <c r="EN293" s="1"/>
  <c r="EO296"/>
  <c r="EO295" s="1"/>
  <c r="EO294" s="1"/>
  <c r="EO293" s="1"/>
  <c r="EP296"/>
  <c r="EP295" s="1"/>
  <c r="EP294" s="1"/>
  <c r="EP293" s="1"/>
  <c r="EQ296"/>
  <c r="EQ295" s="1"/>
  <c r="EQ294" s="1"/>
  <c r="EQ293" s="1"/>
  <c r="ER296"/>
  <c r="ER295" s="1"/>
  <c r="ER294" s="1"/>
  <c r="ER293" s="1"/>
  <c r="ES296"/>
  <c r="ES295" s="1"/>
  <c r="ES294" s="1"/>
  <c r="ES293" s="1"/>
  <c r="EV296"/>
  <c r="EV295" s="1"/>
  <c r="EV294" s="1"/>
  <c r="EV293" s="1"/>
  <c r="DT293"/>
  <c r="DU293"/>
  <c r="DV293"/>
  <c r="DW293"/>
  <c r="DX293"/>
  <c r="DY293"/>
  <c r="DZ293"/>
  <c r="EA293"/>
  <c r="EB293"/>
  <c r="EC293"/>
  <c r="ED293"/>
  <c r="EG293"/>
  <c r="DT294"/>
  <c r="DU294"/>
  <c r="DV294"/>
  <c r="DW294"/>
  <c r="DX294"/>
  <c r="DY294"/>
  <c r="DZ294"/>
  <c r="EA294"/>
  <c r="EB294"/>
  <c r="EC294"/>
  <c r="ED294"/>
  <c r="EG294"/>
  <c r="DT295"/>
  <c r="DU295"/>
  <c r="DV295"/>
  <c r="DW295"/>
  <c r="DX295"/>
  <c r="DY295"/>
  <c r="DZ295"/>
  <c r="EA295"/>
  <c r="EB295"/>
  <c r="EC295"/>
  <c r="ED295"/>
  <c r="EG295"/>
  <c r="EG296" s="1"/>
  <c r="DT296"/>
  <c r="DU296"/>
  <c r="DV296"/>
  <c r="DW296"/>
  <c r="DX296"/>
  <c r="DY296"/>
  <c r="DZ296"/>
  <c r="EA296"/>
  <c r="EB296"/>
  <c r="EC296"/>
  <c r="ED296"/>
  <c r="EE296"/>
  <c r="EE295" s="1"/>
  <c r="EE294" s="1"/>
  <c r="EE293" s="1"/>
  <c r="EF296"/>
  <c r="EF295" s="1"/>
  <c r="EF294" s="1"/>
  <c r="EF293" s="1"/>
  <c r="DB296"/>
  <c r="DB295" s="1"/>
  <c r="DB294" s="1"/>
  <c r="DB293" s="1"/>
  <c r="DC296"/>
  <c r="DC295" s="1"/>
  <c r="DC294" s="1"/>
  <c r="DC293" s="1"/>
  <c r="DD296"/>
  <c r="DD295" s="1"/>
  <c r="DD294" s="1"/>
  <c r="DD293" s="1"/>
  <c r="DE296"/>
  <c r="DE295" s="1"/>
  <c r="DE294" s="1"/>
  <c r="DE293" s="1"/>
  <c r="DF296"/>
  <c r="DF295" s="1"/>
  <c r="DF294" s="1"/>
  <c r="DF293" s="1"/>
  <c r="DG296"/>
  <c r="DG295" s="1"/>
  <c r="DG294" s="1"/>
  <c r="DG293" s="1"/>
  <c r="DH296"/>
  <c r="DH295" s="1"/>
  <c r="DH294" s="1"/>
  <c r="DH293" s="1"/>
  <c r="DI296"/>
  <c r="DI295" s="1"/>
  <c r="DI294" s="1"/>
  <c r="DI293" s="1"/>
  <c r="DJ296"/>
  <c r="DJ295" s="1"/>
  <c r="DJ294" s="1"/>
  <c r="DJ293" s="1"/>
  <c r="DK296"/>
  <c r="DK295" s="1"/>
  <c r="DK294" s="1"/>
  <c r="DK293" s="1"/>
  <c r="DL296"/>
  <c r="DL295" s="1"/>
  <c r="DL294" s="1"/>
  <c r="DL293" s="1"/>
  <c r="DM296"/>
  <c r="DM295" s="1"/>
  <c r="DM294" s="1"/>
  <c r="DM293" s="1"/>
  <c r="DN296"/>
  <c r="DN295" s="1"/>
  <c r="DN294" s="1"/>
  <c r="DN293" s="1"/>
  <c r="DO296"/>
  <c r="DO295" s="1"/>
  <c r="DO294" s="1"/>
  <c r="DO293" s="1"/>
  <c r="CL296"/>
  <c r="CL295" s="1"/>
  <c r="CL294" s="1"/>
  <c r="CL293" s="1"/>
  <c r="CM296"/>
  <c r="CM295" s="1"/>
  <c r="CM294" s="1"/>
  <c r="CM293" s="1"/>
  <c r="CN296"/>
  <c r="CN295" s="1"/>
  <c r="CN294" s="1"/>
  <c r="CN293" s="1"/>
  <c r="CO296"/>
  <c r="CO295" s="1"/>
  <c r="CO294" s="1"/>
  <c r="CO293" s="1"/>
  <c r="CP296"/>
  <c r="CP295" s="1"/>
  <c r="CP294" s="1"/>
  <c r="CP293" s="1"/>
  <c r="CQ296"/>
  <c r="CQ295" s="1"/>
  <c r="CQ294" s="1"/>
  <c r="CQ293" s="1"/>
  <c r="CR296"/>
  <c r="CR295" s="1"/>
  <c r="CR294" s="1"/>
  <c r="CR293" s="1"/>
  <c r="CS296"/>
  <c r="CS295" s="1"/>
  <c r="CS294" s="1"/>
  <c r="CS293" s="1"/>
  <c r="CT296"/>
  <c r="CT295" s="1"/>
  <c r="CT294" s="1"/>
  <c r="CT293" s="1"/>
  <c r="CU296"/>
  <c r="CU295" s="1"/>
  <c r="CU294" s="1"/>
  <c r="CU293" s="1"/>
  <c r="CV296"/>
  <c r="CV295" s="1"/>
  <c r="CV294" s="1"/>
  <c r="CV293" s="1"/>
  <c r="CW296"/>
  <c r="CW295" s="1"/>
  <c r="CW294" s="1"/>
  <c r="CW293" s="1"/>
  <c r="CX296"/>
  <c r="CX295" s="1"/>
  <c r="CX294" s="1"/>
  <c r="CX293" s="1"/>
  <c r="CY296"/>
  <c r="CY295" s="1"/>
  <c r="CY294" s="1"/>
  <c r="CY293" s="1"/>
  <c r="CZ296"/>
  <c r="CZ295" s="1"/>
  <c r="CZ294" s="1"/>
  <c r="CZ293" s="1"/>
  <c r="DA296"/>
  <c r="DA295" s="1"/>
  <c r="DA294" s="1"/>
  <c r="DA293" s="1"/>
  <c r="CK296"/>
  <c r="CK295" s="1"/>
  <c r="CK294" s="1"/>
  <c r="CK293" s="1"/>
  <c r="BY293"/>
  <c r="BZ293"/>
  <c r="BZ294" s="1"/>
  <c r="BZ295" s="1"/>
  <c r="BZ296" s="1"/>
  <c r="CD293"/>
  <c r="CD294" s="1"/>
  <c r="CD295" s="1"/>
  <c r="CD296" s="1"/>
  <c r="CE293"/>
  <c r="CE294" s="1"/>
  <c r="CE295" s="1"/>
  <c r="CE296" s="1"/>
  <c r="CF293"/>
  <c r="CF294" s="1"/>
  <c r="CF295" s="1"/>
  <c r="CF296" s="1"/>
  <c r="CG293"/>
  <c r="CG294" s="1"/>
  <c r="CG295" s="1"/>
  <c r="CG296" s="1"/>
  <c r="CH293"/>
  <c r="CH294" s="1"/>
  <c r="CH295" s="1"/>
  <c r="CH296" s="1"/>
  <c r="CI293"/>
  <c r="CI294" s="1"/>
  <c r="CI295" s="1"/>
  <c r="CI296" s="1"/>
  <c r="BY294"/>
  <c r="BY295" s="1"/>
  <c r="BY296" s="1"/>
  <c r="CA296"/>
  <c r="CA295" s="1"/>
  <c r="CA294" s="1"/>
  <c r="CA293" s="1"/>
  <c r="CB296"/>
  <c r="CB295" s="1"/>
  <c r="CB294" s="1"/>
  <c r="CB293" s="1"/>
  <c r="CC296"/>
  <c r="CC295" s="1"/>
  <c r="CC294" s="1"/>
  <c r="CC293" s="1"/>
  <c r="BK293"/>
  <c r="BL293"/>
  <c r="BL294" s="1"/>
  <c r="BL295" s="1"/>
  <c r="BL296" s="1"/>
  <c r="BM293"/>
  <c r="BM294" s="1"/>
  <c r="BM295" s="1"/>
  <c r="BM296" s="1"/>
  <c r="BQ293"/>
  <c r="BR293"/>
  <c r="BS293"/>
  <c r="BS294" s="1"/>
  <c r="BS295" s="1"/>
  <c r="BS296" s="1"/>
  <c r="BT293"/>
  <c r="BT294" s="1"/>
  <c r="BT295" s="1"/>
  <c r="BT296" s="1"/>
  <c r="BU293"/>
  <c r="BV293"/>
  <c r="BX293"/>
  <c r="BX294" s="1"/>
  <c r="BX295" s="1"/>
  <c r="BX296" s="1"/>
  <c r="BK294"/>
  <c r="BK295" s="1"/>
  <c r="BK296" s="1"/>
  <c r="BQ294"/>
  <c r="BQ295" s="1"/>
  <c r="BQ296" s="1"/>
  <c r="BR294"/>
  <c r="BR295" s="1"/>
  <c r="BR296" s="1"/>
  <c r="BU294"/>
  <c r="BU295" s="1"/>
  <c r="BU296" s="1"/>
  <c r="BV294"/>
  <c r="BV295" s="1"/>
  <c r="BJ296"/>
  <c r="BJ295" s="1"/>
  <c r="BJ294" s="1"/>
  <c r="BJ293" s="1"/>
  <c r="BN296"/>
  <c r="BN295" s="1"/>
  <c r="BN294" s="1"/>
  <c r="BN293" s="1"/>
  <c r="BO296"/>
  <c r="BO295" s="1"/>
  <c r="BO294" s="1"/>
  <c r="BO293" s="1"/>
  <c r="BP296"/>
  <c r="BP295" s="1"/>
  <c r="BP294" s="1"/>
  <c r="BP293" s="1"/>
  <c r="BV296"/>
  <c r="BW296"/>
  <c r="BW295" s="1"/>
  <c r="BW294" s="1"/>
  <c r="BW293" s="1"/>
  <c r="FB288"/>
  <c r="FB289" s="1"/>
  <c r="FB290" s="1"/>
  <c r="FB291" s="1"/>
  <c r="FC288"/>
  <c r="FC289" s="1"/>
  <c r="FC290" s="1"/>
  <c r="FC291" s="1"/>
  <c r="FD288"/>
  <c r="FD289" s="1"/>
  <c r="FD290" s="1"/>
  <c r="FD291" s="1"/>
  <c r="FE288"/>
  <c r="FE289" s="1"/>
  <c r="FE290" s="1"/>
  <c r="FE291" s="1"/>
  <c r="FF288"/>
  <c r="FF289" s="1"/>
  <c r="FF290" s="1"/>
  <c r="FH288"/>
  <c r="FI288"/>
  <c r="FI289" s="1"/>
  <c r="FI290" s="1"/>
  <c r="FI291" s="1"/>
  <c r="FH289"/>
  <c r="FH290" s="1"/>
  <c r="FH291" s="1"/>
  <c r="FF291"/>
  <c r="FG291"/>
  <c r="FG290" s="1"/>
  <c r="FG289" s="1"/>
  <c r="FG288" s="1"/>
  <c r="FJ291"/>
  <c r="FJ290" s="1"/>
  <c r="FJ289" s="1"/>
  <c r="FJ288" s="1"/>
  <c r="EO288"/>
  <c r="EP288"/>
  <c r="EP289" s="1"/>
  <c r="EP290" s="1"/>
  <c r="EP291" s="1"/>
  <c r="EQ288"/>
  <c r="EQ289" s="1"/>
  <c r="EQ290" s="1"/>
  <c r="EQ291" s="1"/>
  <c r="ES288"/>
  <c r="ET288"/>
  <c r="ET289" s="1"/>
  <c r="ET290" s="1"/>
  <c r="ET291" s="1"/>
  <c r="EU288"/>
  <c r="EU289" s="1"/>
  <c r="EU290" s="1"/>
  <c r="EU291" s="1"/>
  <c r="EV288"/>
  <c r="EV289" s="1"/>
  <c r="EV290" s="1"/>
  <c r="EV291" s="1"/>
  <c r="EW288"/>
  <c r="EW289" s="1"/>
  <c r="EW290" s="1"/>
  <c r="EW291" s="1"/>
  <c r="EX288"/>
  <c r="EX289" s="1"/>
  <c r="EX290" s="1"/>
  <c r="EX291" s="1"/>
  <c r="EY288"/>
  <c r="EY289" s="1"/>
  <c r="EY290" s="1"/>
  <c r="EY291" s="1"/>
  <c r="EZ288"/>
  <c r="EZ289" s="1"/>
  <c r="EZ290" s="1"/>
  <c r="EZ291" s="1"/>
  <c r="FA288"/>
  <c r="EO289"/>
  <c r="EO290" s="1"/>
  <c r="EO291" s="1"/>
  <c r="ES289"/>
  <c r="ES290" s="1"/>
  <c r="ES291" s="1"/>
  <c r="FA289"/>
  <c r="FA290" s="1"/>
  <c r="FA291" s="1"/>
  <c r="ER291"/>
  <c r="ER290" s="1"/>
  <c r="ER289" s="1"/>
  <c r="ER288" s="1"/>
  <c r="DT288"/>
  <c r="DT289" s="1"/>
  <c r="DT290" s="1"/>
  <c r="DT291" s="1"/>
  <c r="DU288"/>
  <c r="DV288"/>
  <c r="DV289" s="1"/>
  <c r="DV290" s="1"/>
  <c r="DV291" s="1"/>
  <c r="DW288"/>
  <c r="DX288"/>
  <c r="DY288"/>
  <c r="DZ288"/>
  <c r="DZ289" s="1"/>
  <c r="DZ290" s="1"/>
  <c r="EA288"/>
  <c r="EA289" s="1"/>
  <c r="EA290" s="1"/>
  <c r="EA291" s="1"/>
  <c r="EB288"/>
  <c r="EC288"/>
  <c r="EC289" s="1"/>
  <c r="EC290" s="1"/>
  <c r="EC291" s="1"/>
  <c r="ED288"/>
  <c r="ED289" s="1"/>
  <c r="ED290" s="1"/>
  <c r="ED291" s="1"/>
  <c r="EE288"/>
  <c r="EE289" s="1"/>
  <c r="EE290" s="1"/>
  <c r="EE291" s="1"/>
  <c r="EF288"/>
  <c r="EG288"/>
  <c r="EG289" s="1"/>
  <c r="EG290" s="1"/>
  <c r="EG291" s="1"/>
  <c r="EH288"/>
  <c r="EH289" s="1"/>
  <c r="EH290" s="1"/>
  <c r="EH291" s="1"/>
  <c r="EI288"/>
  <c r="EI289" s="1"/>
  <c r="EI290" s="1"/>
  <c r="EI291" s="1"/>
  <c r="EJ288"/>
  <c r="EJ289" s="1"/>
  <c r="EJ290" s="1"/>
  <c r="EJ291" s="1"/>
  <c r="EK288"/>
  <c r="EK289" s="1"/>
  <c r="EK290" s="1"/>
  <c r="EK291" s="1"/>
  <c r="EL288"/>
  <c r="EL289" s="1"/>
  <c r="EL290" s="1"/>
  <c r="EL291" s="1"/>
  <c r="EM288"/>
  <c r="EM289" s="1"/>
  <c r="EM290" s="1"/>
  <c r="EM291" s="1"/>
  <c r="EN288"/>
  <c r="DU289"/>
  <c r="DU290" s="1"/>
  <c r="DU291" s="1"/>
  <c r="DW289"/>
  <c r="DW290" s="1"/>
  <c r="DW291" s="1"/>
  <c r="DX289"/>
  <c r="DX290" s="1"/>
  <c r="DX291" s="1"/>
  <c r="DY289"/>
  <c r="DY290" s="1"/>
  <c r="DY291" s="1"/>
  <c r="EB289"/>
  <c r="EB290" s="1"/>
  <c r="EB291" s="1"/>
  <c r="EF289"/>
  <c r="EF290" s="1"/>
  <c r="EF291" s="1"/>
  <c r="EN289"/>
  <c r="EN290" s="1"/>
  <c r="EN291" s="1"/>
  <c r="DZ291"/>
  <c r="CN291"/>
  <c r="CN290" s="1"/>
  <c r="CN289" s="1"/>
  <c r="CN288" s="1"/>
  <c r="CO291"/>
  <c r="CO290" s="1"/>
  <c r="CO289" s="1"/>
  <c r="CO288" s="1"/>
  <c r="CP291"/>
  <c r="CP290" s="1"/>
  <c r="CP289" s="1"/>
  <c r="CP288" s="1"/>
  <c r="CQ291"/>
  <c r="CQ290" s="1"/>
  <c r="CQ289" s="1"/>
  <c r="CQ288" s="1"/>
  <c r="CR291"/>
  <c r="CR290" s="1"/>
  <c r="CR289" s="1"/>
  <c r="CR288" s="1"/>
  <c r="CS291"/>
  <c r="CS290" s="1"/>
  <c r="CS289" s="1"/>
  <c r="CS288" s="1"/>
  <c r="CT291"/>
  <c r="CT290" s="1"/>
  <c r="CT289" s="1"/>
  <c r="CT288" s="1"/>
  <c r="CU291"/>
  <c r="CU290" s="1"/>
  <c r="CU289" s="1"/>
  <c r="CU288" s="1"/>
  <c r="CV291"/>
  <c r="CV290" s="1"/>
  <c r="CV289" s="1"/>
  <c r="CV288" s="1"/>
  <c r="CW291"/>
  <c r="CW290" s="1"/>
  <c r="CW289" s="1"/>
  <c r="CW288" s="1"/>
  <c r="CX291"/>
  <c r="CX290" s="1"/>
  <c r="CX289" s="1"/>
  <c r="CX288" s="1"/>
  <c r="CY291"/>
  <c r="CY290" s="1"/>
  <c r="CY289" s="1"/>
  <c r="CY288" s="1"/>
  <c r="CZ291"/>
  <c r="CZ290" s="1"/>
  <c r="CZ289" s="1"/>
  <c r="CZ288" s="1"/>
  <c r="DA291"/>
  <c r="DA290" s="1"/>
  <c r="DA289" s="1"/>
  <c r="DA288" s="1"/>
  <c r="DB291"/>
  <c r="DB290" s="1"/>
  <c r="DB289" s="1"/>
  <c r="DB288" s="1"/>
  <c r="DC291"/>
  <c r="DC290" s="1"/>
  <c r="DC289" s="1"/>
  <c r="DC288" s="1"/>
  <c r="DD291"/>
  <c r="DD290" s="1"/>
  <c r="DD289" s="1"/>
  <c r="DD288" s="1"/>
  <c r="DE291"/>
  <c r="DE290" s="1"/>
  <c r="DE289" s="1"/>
  <c r="DE288" s="1"/>
  <c r="DF291"/>
  <c r="DF290" s="1"/>
  <c r="DF289" s="1"/>
  <c r="DF288" s="1"/>
  <c r="DG291"/>
  <c r="DG290" s="1"/>
  <c r="DG289" s="1"/>
  <c r="DG288" s="1"/>
  <c r="DH291"/>
  <c r="DH290" s="1"/>
  <c r="DH289" s="1"/>
  <c r="DH288" s="1"/>
  <c r="DI291"/>
  <c r="DI290" s="1"/>
  <c r="DI289" s="1"/>
  <c r="DI288" s="1"/>
  <c r="DJ291"/>
  <c r="DJ290" s="1"/>
  <c r="DJ289" s="1"/>
  <c r="DJ288" s="1"/>
  <c r="DK291"/>
  <c r="DK290" s="1"/>
  <c r="DK289" s="1"/>
  <c r="DK288" s="1"/>
  <c r="DL291"/>
  <c r="DL290" s="1"/>
  <c r="DL289" s="1"/>
  <c r="DL288" s="1"/>
  <c r="DM291"/>
  <c r="DM290" s="1"/>
  <c r="DM289" s="1"/>
  <c r="DM288" s="1"/>
  <c r="DN291"/>
  <c r="DN290" s="1"/>
  <c r="DN289" s="1"/>
  <c r="DN288" s="1"/>
  <c r="DO291"/>
  <c r="DO290" s="1"/>
  <c r="DO289" s="1"/>
  <c r="DO288" s="1"/>
  <c r="CM291"/>
  <c r="CM290" s="1"/>
  <c r="CM289" s="1"/>
  <c r="CM288" s="1"/>
  <c r="CJ291"/>
  <c r="CJ290" s="1"/>
  <c r="CJ289" s="1"/>
  <c r="CJ288" s="1"/>
  <c r="CI288"/>
  <c r="CI289" s="1"/>
  <c r="CI290" s="1"/>
  <c r="CI291" s="1"/>
  <c r="BW288"/>
  <c r="BW289" s="1"/>
  <c r="BW290" s="1"/>
  <c r="BW291" s="1"/>
  <c r="BX288"/>
  <c r="BX289" s="1"/>
  <c r="BX290" s="1"/>
  <c r="BX291" s="1"/>
  <c r="BY288"/>
  <c r="BY289" s="1"/>
  <c r="BY290" s="1"/>
  <c r="BY291" s="1"/>
  <c r="BZ288"/>
  <c r="CA288"/>
  <c r="CC288"/>
  <c r="CC289" s="1"/>
  <c r="CC290" s="1"/>
  <c r="CC291" s="1"/>
  <c r="CD288"/>
  <c r="CD289" s="1"/>
  <c r="CD290" s="1"/>
  <c r="CD291" s="1"/>
  <c r="BZ289"/>
  <c r="CA289"/>
  <c r="BZ290"/>
  <c r="CA290"/>
  <c r="CA291" s="1"/>
  <c r="BU291"/>
  <c r="BU290" s="1"/>
  <c r="BU289" s="1"/>
  <c r="BU288" s="1"/>
  <c r="BV291"/>
  <c r="BV290" s="1"/>
  <c r="BV289" s="1"/>
  <c r="BV288" s="1"/>
  <c r="BZ291"/>
  <c r="CB291"/>
  <c r="CB290" s="1"/>
  <c r="CB289" s="1"/>
  <c r="CB288" s="1"/>
  <c r="CE291"/>
  <c r="CE290" s="1"/>
  <c r="CE289" s="1"/>
  <c r="CE288" s="1"/>
  <c r="CF291"/>
  <c r="CF290" s="1"/>
  <c r="CF289" s="1"/>
  <c r="CF288" s="1"/>
  <c r="CG291"/>
  <c r="CG290" s="1"/>
  <c r="CG289" s="1"/>
  <c r="CG288" s="1"/>
  <c r="BJ288"/>
  <c r="BK288"/>
  <c r="BK289" s="1"/>
  <c r="BK290" s="1"/>
  <c r="BK291" s="1"/>
  <c r="BL288"/>
  <c r="BL289" s="1"/>
  <c r="BL290" s="1"/>
  <c r="BL291" s="1"/>
  <c r="BM288"/>
  <c r="BM289" s="1"/>
  <c r="BM290" s="1"/>
  <c r="BM291" s="1"/>
  <c r="BO288"/>
  <c r="BP288"/>
  <c r="BR288"/>
  <c r="BR289" s="1"/>
  <c r="BR290" s="1"/>
  <c r="BR291" s="1"/>
  <c r="BJ289"/>
  <c r="BJ290" s="1"/>
  <c r="BJ291" s="1"/>
  <c r="BO289"/>
  <c r="BO290" s="1"/>
  <c r="BO291" s="1"/>
  <c r="BP289"/>
  <c r="BP290" s="1"/>
  <c r="BP291" s="1"/>
  <c r="BN291"/>
  <c r="BN290" s="1"/>
  <c r="BN289" s="1"/>
  <c r="BN288" s="1"/>
  <c r="BQ291"/>
  <c r="BQ290" s="1"/>
  <c r="BQ289" s="1"/>
  <c r="BQ288" s="1"/>
  <c r="BS291"/>
  <c r="BS290" s="1"/>
  <c r="BS289" s="1"/>
  <c r="BS288" s="1"/>
  <c r="BT291"/>
  <c r="BT290" s="1"/>
  <c r="BT289" s="1"/>
  <c r="BT288" s="1"/>
  <c r="EZ283"/>
  <c r="EZ284" s="1"/>
  <c r="EZ285" s="1"/>
  <c r="EZ286" s="1"/>
  <c r="FA283"/>
  <c r="FA284" s="1"/>
  <c r="FA285" s="1"/>
  <c r="FA286" s="1"/>
  <c r="FB283"/>
  <c r="FC283"/>
  <c r="FC284" s="1"/>
  <c r="FC285" s="1"/>
  <c r="FC286" s="1"/>
  <c r="FD283"/>
  <c r="FD284" s="1"/>
  <c r="FD285" s="1"/>
  <c r="FD286" s="1"/>
  <c r="FE283"/>
  <c r="FE284" s="1"/>
  <c r="FE285" s="1"/>
  <c r="FE286" s="1"/>
  <c r="FF283"/>
  <c r="FF284" s="1"/>
  <c r="FF285" s="1"/>
  <c r="FF286" s="1"/>
  <c r="FG283"/>
  <c r="FG284" s="1"/>
  <c r="FG285" s="1"/>
  <c r="FG286" s="1"/>
  <c r="FH283"/>
  <c r="FH284" s="1"/>
  <c r="FH285" s="1"/>
  <c r="FH286" s="1"/>
  <c r="FJ283"/>
  <c r="FJ284" s="1"/>
  <c r="FJ285" s="1"/>
  <c r="FJ286" s="1"/>
  <c r="FB284"/>
  <c r="FB285" s="1"/>
  <c r="FB286" s="1"/>
  <c r="FI286"/>
  <c r="FI285" s="1"/>
  <c r="FI284" s="1"/>
  <c r="FI283" s="1"/>
  <c r="EF283"/>
  <c r="EF284" s="1"/>
  <c r="EF285" s="1"/>
  <c r="EF286" s="1"/>
  <c r="EG283"/>
  <c r="EG284" s="1"/>
  <c r="EG285" s="1"/>
  <c r="EG286" s="1"/>
  <c r="EH283"/>
  <c r="EH284" s="1"/>
  <c r="EH285" s="1"/>
  <c r="EJ283"/>
  <c r="EJ284" s="1"/>
  <c r="EK283"/>
  <c r="EK284" s="1"/>
  <c r="EK285" s="1"/>
  <c r="EK286" s="1"/>
  <c r="EL283"/>
  <c r="EL284" s="1"/>
  <c r="EL285" s="1"/>
  <c r="EL286" s="1"/>
  <c r="EM283"/>
  <c r="EM284" s="1"/>
  <c r="EM285" s="1"/>
  <c r="EM286" s="1"/>
  <c r="EO283"/>
  <c r="EO284" s="1"/>
  <c r="EO285" s="1"/>
  <c r="EO286" s="1"/>
  <c r="EP283"/>
  <c r="EP284" s="1"/>
  <c r="EP285" s="1"/>
  <c r="EP286" s="1"/>
  <c r="EQ283"/>
  <c r="EQ284" s="1"/>
  <c r="EQ285" s="1"/>
  <c r="EQ286" s="1"/>
  <c r="ER283"/>
  <c r="ER284" s="1"/>
  <c r="ER285" s="1"/>
  <c r="ER286" s="1"/>
  <c r="ES283"/>
  <c r="ES284" s="1"/>
  <c r="ES285" s="1"/>
  <c r="ES286" s="1"/>
  <c r="ET283"/>
  <c r="EU283"/>
  <c r="EU284" s="1"/>
  <c r="EU285" s="1"/>
  <c r="EU286" s="1"/>
  <c r="EV283"/>
  <c r="EV284" s="1"/>
  <c r="EV285" s="1"/>
  <c r="EX283"/>
  <c r="EX284" s="1"/>
  <c r="EY283"/>
  <c r="EY284" s="1"/>
  <c r="EY285" s="1"/>
  <c r="EY286" s="1"/>
  <c r="ET284"/>
  <c r="ET285" s="1"/>
  <c r="ET286" s="1"/>
  <c r="EJ285"/>
  <c r="EJ286" s="1"/>
  <c r="EX285"/>
  <c r="EX286" s="1"/>
  <c r="EH286"/>
  <c r="EI286"/>
  <c r="EI285" s="1"/>
  <c r="EI284" s="1"/>
  <c r="EI283" s="1"/>
  <c r="EN286"/>
  <c r="EN285" s="1"/>
  <c r="EN284" s="1"/>
  <c r="EN283" s="1"/>
  <c r="EV286"/>
  <c r="EW286"/>
  <c r="EW285" s="1"/>
  <c r="EW284" s="1"/>
  <c r="EW283" s="1"/>
  <c r="DT283"/>
  <c r="DU283"/>
  <c r="DU284" s="1"/>
  <c r="DU285" s="1"/>
  <c r="DU286" s="1"/>
  <c r="DV283"/>
  <c r="DV284" s="1"/>
  <c r="DV285" s="1"/>
  <c r="DV286" s="1"/>
  <c r="DW283"/>
  <c r="DY283"/>
  <c r="DZ283"/>
  <c r="EC283"/>
  <c r="EC284" s="1"/>
  <c r="EC285" s="1"/>
  <c r="EC286" s="1"/>
  <c r="ED283"/>
  <c r="EE283"/>
  <c r="EE284" s="1"/>
  <c r="EE285" s="1"/>
  <c r="EE286" s="1"/>
  <c r="DT284"/>
  <c r="DT285" s="1"/>
  <c r="DT286" s="1"/>
  <c r="DW284"/>
  <c r="DY284"/>
  <c r="DZ284"/>
  <c r="DZ285" s="1"/>
  <c r="DZ286" s="1"/>
  <c r="ED284"/>
  <c r="ED285" s="1"/>
  <c r="ED286" s="1"/>
  <c r="DW285"/>
  <c r="DY285"/>
  <c r="DY286" s="1"/>
  <c r="DW286"/>
  <c r="DX286"/>
  <c r="DX285" s="1"/>
  <c r="DX284" s="1"/>
  <c r="DX283" s="1"/>
  <c r="EA286"/>
  <c r="EA285" s="1"/>
  <c r="EA284" s="1"/>
  <c r="EA283" s="1"/>
  <c r="EB286"/>
  <c r="EB285" s="1"/>
  <c r="EB284" s="1"/>
  <c r="EB283" s="1"/>
  <c r="CS286"/>
  <c r="CS285" s="1"/>
  <c r="CS284" s="1"/>
  <c r="CS283" s="1"/>
  <c r="CT286"/>
  <c r="CT285" s="1"/>
  <c r="CT284" s="1"/>
  <c r="CT283" s="1"/>
  <c r="CU286"/>
  <c r="CU285" s="1"/>
  <c r="CU284" s="1"/>
  <c r="CU283" s="1"/>
  <c r="CV286"/>
  <c r="CV285" s="1"/>
  <c r="CV284" s="1"/>
  <c r="CV283" s="1"/>
  <c r="CW286"/>
  <c r="CW285" s="1"/>
  <c r="CW284" s="1"/>
  <c r="CW283" s="1"/>
  <c r="CX286"/>
  <c r="CX285" s="1"/>
  <c r="CX284" s="1"/>
  <c r="CX283" s="1"/>
  <c r="CY286"/>
  <c r="CY285" s="1"/>
  <c r="CY284" s="1"/>
  <c r="CY283" s="1"/>
  <c r="CZ286"/>
  <c r="CZ285" s="1"/>
  <c r="CZ284" s="1"/>
  <c r="CZ283" s="1"/>
  <c r="DA286"/>
  <c r="DA285" s="1"/>
  <c r="DA284" s="1"/>
  <c r="DA283" s="1"/>
  <c r="DB286"/>
  <c r="DB285" s="1"/>
  <c r="DB284" s="1"/>
  <c r="DB283" s="1"/>
  <c r="DC286"/>
  <c r="DC285" s="1"/>
  <c r="DC284" s="1"/>
  <c r="DC283" s="1"/>
  <c r="DD286"/>
  <c r="DD285" s="1"/>
  <c r="DD284" s="1"/>
  <c r="DD283" s="1"/>
  <c r="DE286"/>
  <c r="DE285" s="1"/>
  <c r="DE284" s="1"/>
  <c r="DE283" s="1"/>
  <c r="DF286"/>
  <c r="DF285" s="1"/>
  <c r="DF284" s="1"/>
  <c r="DF283" s="1"/>
  <c r="DG286"/>
  <c r="DG285" s="1"/>
  <c r="DG284" s="1"/>
  <c r="DG283" s="1"/>
  <c r="DH286"/>
  <c r="DH285" s="1"/>
  <c r="DH284" s="1"/>
  <c r="DH283" s="1"/>
  <c r="DI286"/>
  <c r="DI285" s="1"/>
  <c r="DI284" s="1"/>
  <c r="DI283" s="1"/>
  <c r="DJ286"/>
  <c r="DJ285" s="1"/>
  <c r="DJ284" s="1"/>
  <c r="DJ283" s="1"/>
  <c r="DK286"/>
  <c r="DK285" s="1"/>
  <c r="DK284" s="1"/>
  <c r="DK283" s="1"/>
  <c r="DL286"/>
  <c r="DL285" s="1"/>
  <c r="DL284" s="1"/>
  <c r="DL283" s="1"/>
  <c r="DM286"/>
  <c r="DM285" s="1"/>
  <c r="DM284" s="1"/>
  <c r="DM283" s="1"/>
  <c r="DN286"/>
  <c r="DN285" s="1"/>
  <c r="DN284" s="1"/>
  <c r="DN283" s="1"/>
  <c r="DO286"/>
  <c r="DO285" s="1"/>
  <c r="DO284" s="1"/>
  <c r="DO283" s="1"/>
  <c r="CR286"/>
  <c r="CR285" s="1"/>
  <c r="CR284" s="1"/>
  <c r="CR283" s="1"/>
  <c r="CP286"/>
  <c r="CP285" s="1"/>
  <c r="CP284" s="1"/>
  <c r="CP283" s="1"/>
  <c r="BY283"/>
  <c r="BY284" s="1"/>
  <c r="BY285" s="1"/>
  <c r="BY286" s="1"/>
  <c r="BZ283"/>
  <c r="BZ284" s="1"/>
  <c r="BZ285" s="1"/>
  <c r="BZ286" s="1"/>
  <c r="CA283"/>
  <c r="CA284" s="1"/>
  <c r="CA285" s="1"/>
  <c r="CA286" s="1"/>
  <c r="CB283"/>
  <c r="CC283"/>
  <c r="CE283"/>
  <c r="CE284" s="1"/>
  <c r="CE285" s="1"/>
  <c r="CE286" s="1"/>
  <c r="CF283"/>
  <c r="CF284" s="1"/>
  <c r="CF285" s="1"/>
  <c r="CF286" s="1"/>
  <c r="CG283"/>
  <c r="CG284" s="1"/>
  <c r="CG285" s="1"/>
  <c r="CG286" s="1"/>
  <c r="CH283"/>
  <c r="CH284" s="1"/>
  <c r="CH285" s="1"/>
  <c r="CH286" s="1"/>
  <c r="CJ283"/>
  <c r="CJ284" s="1"/>
  <c r="CJ285" s="1"/>
  <c r="CJ286" s="1"/>
  <c r="CB284"/>
  <c r="CB285" s="1"/>
  <c r="CB286" s="1"/>
  <c r="CC284"/>
  <c r="CC285" s="1"/>
  <c r="CC286" s="1"/>
  <c r="CD286"/>
  <c r="CD285" s="1"/>
  <c r="CD284" s="1"/>
  <c r="CD283" s="1"/>
  <c r="CI286"/>
  <c r="CI285" s="1"/>
  <c r="CI284" s="1"/>
  <c r="CI283" s="1"/>
  <c r="CK286"/>
  <c r="CK285" s="1"/>
  <c r="CK284" s="1"/>
  <c r="CK283" s="1"/>
  <c r="CL286"/>
  <c r="CL285" s="1"/>
  <c r="CL284" s="1"/>
  <c r="CL283" s="1"/>
  <c r="BJ283"/>
  <c r="BJ284" s="1"/>
  <c r="BJ285" s="1"/>
  <c r="BJ286" s="1"/>
  <c r="BK283"/>
  <c r="BK284" s="1"/>
  <c r="BK285" s="1"/>
  <c r="BK286" s="1"/>
  <c r="BL283"/>
  <c r="BL284" s="1"/>
  <c r="BL285" s="1"/>
  <c r="BL286" s="1"/>
  <c r="BM283"/>
  <c r="BN283"/>
  <c r="BO283"/>
  <c r="BO284" s="1"/>
  <c r="BO285" s="1"/>
  <c r="BO286" s="1"/>
  <c r="BP283"/>
  <c r="BP284" s="1"/>
  <c r="BP285" s="1"/>
  <c r="BP286" s="1"/>
  <c r="BQ283"/>
  <c r="BR283"/>
  <c r="BS283"/>
  <c r="BS284" s="1"/>
  <c r="BS285" s="1"/>
  <c r="BS286" s="1"/>
  <c r="BT283"/>
  <c r="BT284" s="1"/>
  <c r="BT285" s="1"/>
  <c r="BT286" s="1"/>
  <c r="BU283"/>
  <c r="BV283"/>
  <c r="BW283"/>
  <c r="BW284" s="1"/>
  <c r="BW285" s="1"/>
  <c r="BW286" s="1"/>
  <c r="BX283"/>
  <c r="BM284"/>
  <c r="BM285" s="1"/>
  <c r="BM286" s="1"/>
  <c r="BN284"/>
  <c r="BN285" s="1"/>
  <c r="BN286" s="1"/>
  <c r="BQ284"/>
  <c r="BQ285" s="1"/>
  <c r="BQ286" s="1"/>
  <c r="BR284"/>
  <c r="BR285" s="1"/>
  <c r="BR286" s="1"/>
  <c r="BU284"/>
  <c r="BV284"/>
  <c r="BV285" s="1"/>
  <c r="BV286" s="1"/>
  <c r="BX284"/>
  <c r="BX285" s="1"/>
  <c r="BX286" s="1"/>
  <c r="BU285"/>
  <c r="BU286" s="1"/>
  <c r="FF281"/>
  <c r="FF280" s="1"/>
  <c r="FF279" s="1"/>
  <c r="FF278" s="1"/>
  <c r="FG281"/>
  <c r="FG280" s="1"/>
  <c r="FG279" s="1"/>
  <c r="FG278" s="1"/>
  <c r="FH281"/>
  <c r="FH280" s="1"/>
  <c r="FH279" s="1"/>
  <c r="FH278" s="1"/>
  <c r="FI281"/>
  <c r="FI280" s="1"/>
  <c r="FI279" s="1"/>
  <c r="FI278" s="1"/>
  <c r="FJ281"/>
  <c r="FJ280" s="1"/>
  <c r="FJ279" s="1"/>
  <c r="FJ278" s="1"/>
  <c r="ES278"/>
  <c r="ES279" s="1"/>
  <c r="ES280" s="1"/>
  <c r="ES281" s="1"/>
  <c r="ET278"/>
  <c r="ET279" s="1"/>
  <c r="ET280" s="1"/>
  <c r="ET281" s="1"/>
  <c r="EV278"/>
  <c r="EV279" s="1"/>
  <c r="EV280" s="1"/>
  <c r="EV281" s="1"/>
  <c r="EW278"/>
  <c r="EW279" s="1"/>
  <c r="EW280" s="1"/>
  <c r="EW281" s="1"/>
  <c r="EY278"/>
  <c r="EZ278"/>
  <c r="EZ279" s="1"/>
  <c r="EZ280" s="1"/>
  <c r="EZ281" s="1"/>
  <c r="FA278"/>
  <c r="FA279" s="1"/>
  <c r="FA280" s="1"/>
  <c r="FA281" s="1"/>
  <c r="EY279"/>
  <c r="EY280" s="1"/>
  <c r="EY281" s="1"/>
  <c r="EU281"/>
  <c r="EU280" s="1"/>
  <c r="EU279" s="1"/>
  <c r="EU278" s="1"/>
  <c r="EX281"/>
  <c r="EX280" s="1"/>
  <c r="EX279" s="1"/>
  <c r="EX278" s="1"/>
  <c r="FB281"/>
  <c r="FB280" s="1"/>
  <c r="FB279" s="1"/>
  <c r="FB278" s="1"/>
  <c r="FC281"/>
  <c r="FC280" s="1"/>
  <c r="FC279" s="1"/>
  <c r="FC278" s="1"/>
  <c r="FD281"/>
  <c r="FD280" s="1"/>
  <c r="FD279" s="1"/>
  <c r="FD278" s="1"/>
  <c r="FE281"/>
  <c r="FE280" s="1"/>
  <c r="FE279" s="1"/>
  <c r="FE278" s="1"/>
  <c r="ED278"/>
  <c r="ED279" s="1"/>
  <c r="ED280" s="1"/>
  <c r="ED281" s="1"/>
  <c r="EE278"/>
  <c r="EE279" s="1"/>
  <c r="EE280" s="1"/>
  <c r="EE281" s="1"/>
  <c r="EF278"/>
  <c r="EF279" s="1"/>
  <c r="EF280" s="1"/>
  <c r="EF281" s="1"/>
  <c r="EG278"/>
  <c r="EH278"/>
  <c r="EH279" s="1"/>
  <c r="EH280" s="1"/>
  <c r="EH281" s="1"/>
  <c r="EI278"/>
  <c r="EI279" s="1"/>
  <c r="EI280" s="1"/>
  <c r="EI281" s="1"/>
  <c r="EJ278"/>
  <c r="EK278"/>
  <c r="EL278"/>
  <c r="EL279" s="1"/>
  <c r="EL280" s="1"/>
  <c r="EL281" s="1"/>
  <c r="EM278"/>
  <c r="EM279" s="1"/>
  <c r="EM280" s="1"/>
  <c r="EM281" s="1"/>
  <c r="EN278"/>
  <c r="EN279" s="1"/>
  <c r="EN280" s="1"/>
  <c r="EN281" s="1"/>
  <c r="EO278"/>
  <c r="EP278"/>
  <c r="EP279" s="1"/>
  <c r="EP280" s="1"/>
  <c r="EP281" s="1"/>
  <c r="EQ278"/>
  <c r="EQ279" s="1"/>
  <c r="EQ280" s="1"/>
  <c r="EQ281" s="1"/>
  <c r="ER278"/>
  <c r="ER279" s="1"/>
  <c r="ER280" s="1"/>
  <c r="ER281" s="1"/>
  <c r="EG279"/>
  <c r="EG280" s="1"/>
  <c r="EG281" s="1"/>
  <c r="EJ279"/>
  <c r="EJ280" s="1"/>
  <c r="EJ281" s="1"/>
  <c r="EK279"/>
  <c r="EK280" s="1"/>
  <c r="EK281" s="1"/>
  <c r="EO279"/>
  <c r="EO280" s="1"/>
  <c r="EO281" s="1"/>
  <c r="DT278"/>
  <c r="DT279" s="1"/>
  <c r="DT280" s="1"/>
  <c r="DT281" s="1"/>
  <c r="DU278"/>
  <c r="DU279" s="1"/>
  <c r="DU280" s="1"/>
  <c r="DU281" s="1"/>
  <c r="DV278"/>
  <c r="DW278"/>
  <c r="DX278"/>
  <c r="DX279" s="1"/>
  <c r="DX280" s="1"/>
  <c r="DX281" s="1"/>
  <c r="DY278"/>
  <c r="DY279" s="1"/>
  <c r="DY280" s="1"/>
  <c r="DY281" s="1"/>
  <c r="DZ278"/>
  <c r="EA278"/>
  <c r="EB278"/>
  <c r="EB279" s="1"/>
  <c r="EB280" s="1"/>
  <c r="EB281" s="1"/>
  <c r="EC278"/>
  <c r="EC279" s="1"/>
  <c r="EC280" s="1"/>
  <c r="EC281" s="1"/>
  <c r="DV279"/>
  <c r="DV280" s="1"/>
  <c r="DV281" s="1"/>
  <c r="DW279"/>
  <c r="DW280" s="1"/>
  <c r="DW281" s="1"/>
  <c r="DZ279"/>
  <c r="DZ280" s="1"/>
  <c r="DZ281" s="1"/>
  <c r="EA279"/>
  <c r="EA280" s="1"/>
  <c r="EA281" s="1"/>
  <c r="CQ281"/>
  <c r="CQ280" s="1"/>
  <c r="CQ279" s="1"/>
  <c r="CQ278" s="1"/>
  <c r="CN281"/>
  <c r="CN280" s="1"/>
  <c r="CN279" s="1"/>
  <c r="CN278" s="1"/>
  <c r="CO281"/>
  <c r="CO280" s="1"/>
  <c r="CO279" s="1"/>
  <c r="CO278" s="1"/>
  <c r="BY278"/>
  <c r="CC278"/>
  <c r="CD278"/>
  <c r="CM278"/>
  <c r="BY279"/>
  <c r="CC279"/>
  <c r="CD279"/>
  <c r="CM279"/>
  <c r="BY280"/>
  <c r="BY281" s="1"/>
  <c r="CC280"/>
  <c r="CD280"/>
  <c r="CD281" s="1"/>
  <c r="CM280"/>
  <c r="CM281" s="1"/>
  <c r="BX281"/>
  <c r="BX280" s="1"/>
  <c r="BX279" s="1"/>
  <c r="BX278" s="1"/>
  <c r="BZ281"/>
  <c r="BZ280" s="1"/>
  <c r="BZ279" s="1"/>
  <c r="BZ278" s="1"/>
  <c r="CA281"/>
  <c r="CA280" s="1"/>
  <c r="CA279" s="1"/>
  <c r="CA278" s="1"/>
  <c r="CB281"/>
  <c r="CB280" s="1"/>
  <c r="CB279" s="1"/>
  <c r="CB278" s="1"/>
  <c r="CC281"/>
  <c r="CE281"/>
  <c r="CE280" s="1"/>
  <c r="CE279" s="1"/>
  <c r="CE278" s="1"/>
  <c r="CF281"/>
  <c r="CF280" s="1"/>
  <c r="CF279" s="1"/>
  <c r="CF278" s="1"/>
  <c r="CG281"/>
  <c r="CG280" s="1"/>
  <c r="CG279" s="1"/>
  <c r="CG278" s="1"/>
  <c r="CH281"/>
  <c r="CH280" s="1"/>
  <c r="CH279" s="1"/>
  <c r="CH278" s="1"/>
  <c r="CI281"/>
  <c r="CI280" s="1"/>
  <c r="CI279" s="1"/>
  <c r="CI278" s="1"/>
  <c r="CJ281"/>
  <c r="CJ280" s="1"/>
  <c r="CJ279" s="1"/>
  <c r="CJ278" s="1"/>
  <c r="CK281"/>
  <c r="CK280" s="1"/>
  <c r="CK279" s="1"/>
  <c r="CK278" s="1"/>
  <c r="CL281"/>
  <c r="CL280" s="1"/>
  <c r="CL279" s="1"/>
  <c r="CL278" s="1"/>
  <c r="BJ278"/>
  <c r="BJ279" s="1"/>
  <c r="BJ280" s="1"/>
  <c r="BJ281" s="1"/>
  <c r="BL278"/>
  <c r="BN278"/>
  <c r="BN279" s="1"/>
  <c r="BN280" s="1"/>
  <c r="BN281" s="1"/>
  <c r="BT278"/>
  <c r="BT279" s="1"/>
  <c r="BT280" s="1"/>
  <c r="BT281" s="1"/>
  <c r="BW278"/>
  <c r="BW279" s="1"/>
  <c r="BW280" s="1"/>
  <c r="BW281" s="1"/>
  <c r="BL279"/>
  <c r="BL280" s="1"/>
  <c r="BL281" s="1"/>
  <c r="BK281"/>
  <c r="BK280" s="1"/>
  <c r="BK279" s="1"/>
  <c r="BK278" s="1"/>
  <c r="BM281"/>
  <c r="BM280" s="1"/>
  <c r="BM279" s="1"/>
  <c r="BM278" s="1"/>
  <c r="BO281"/>
  <c r="BO280" s="1"/>
  <c r="BO279" s="1"/>
  <c r="BO278" s="1"/>
  <c r="BP281"/>
  <c r="BP280" s="1"/>
  <c r="BP279" s="1"/>
  <c r="BP278" s="1"/>
  <c r="BQ281"/>
  <c r="BQ280" s="1"/>
  <c r="BQ279" s="1"/>
  <c r="BQ278" s="1"/>
  <c r="BR281"/>
  <c r="BR280" s="1"/>
  <c r="BR279" s="1"/>
  <c r="BR278" s="1"/>
  <c r="BS281"/>
  <c r="BS280" s="1"/>
  <c r="BS279" s="1"/>
  <c r="BS278" s="1"/>
  <c r="BU281"/>
  <c r="BU280" s="1"/>
  <c r="BU279" s="1"/>
  <c r="BU278" s="1"/>
  <c r="BV281"/>
  <c r="BV280" s="1"/>
  <c r="BV279" s="1"/>
  <c r="BV278" s="1"/>
  <c r="FC273"/>
  <c r="FD273"/>
  <c r="FE273"/>
  <c r="FF273"/>
  <c r="FG273"/>
  <c r="FH273"/>
  <c r="FI273"/>
  <c r="FJ273"/>
  <c r="FC274"/>
  <c r="FD274"/>
  <c r="FE274"/>
  <c r="FF274"/>
  <c r="FG274"/>
  <c r="FH274"/>
  <c r="FI274"/>
  <c r="FJ274"/>
  <c r="FC275"/>
  <c r="FD275"/>
  <c r="FE275"/>
  <c r="FF275"/>
  <c r="FG275"/>
  <c r="FH275"/>
  <c r="FI275"/>
  <c r="FJ275"/>
  <c r="FC276"/>
  <c r="FD276"/>
  <c r="FE276"/>
  <c r="FF276"/>
  <c r="FG276"/>
  <c r="FH276"/>
  <c r="FI276"/>
  <c r="FJ276"/>
  <c r="EL273"/>
  <c r="EM273"/>
  <c r="EM274" s="1"/>
  <c r="EM275" s="1"/>
  <c r="EM276" s="1"/>
  <c r="EN273"/>
  <c r="EN274" s="1"/>
  <c r="EN275" s="1"/>
  <c r="EN276" s="1"/>
  <c r="EO273"/>
  <c r="EO274" s="1"/>
  <c r="EO275" s="1"/>
  <c r="EO276" s="1"/>
  <c r="EP273"/>
  <c r="EP274" s="1"/>
  <c r="EP275" s="1"/>
  <c r="EP276" s="1"/>
  <c r="EQ273"/>
  <c r="EQ274" s="1"/>
  <c r="EQ275" s="1"/>
  <c r="EQ276" s="1"/>
  <c r="ER273"/>
  <c r="ES273"/>
  <c r="ES274" s="1"/>
  <c r="ES275" s="1"/>
  <c r="ES276" s="1"/>
  <c r="ET273"/>
  <c r="ET274" s="1"/>
  <c r="ET275" s="1"/>
  <c r="ET276" s="1"/>
  <c r="EU273"/>
  <c r="EU274" s="1"/>
  <c r="EU275" s="1"/>
  <c r="EU276" s="1"/>
  <c r="EV273"/>
  <c r="EV274" s="1"/>
  <c r="EV275" s="1"/>
  <c r="EV276" s="1"/>
  <c r="EX273"/>
  <c r="EX274" s="1"/>
  <c r="EX275" s="1"/>
  <c r="EX276" s="1"/>
  <c r="EY273"/>
  <c r="EY274" s="1"/>
  <c r="EY275" s="1"/>
  <c r="EY276" s="1"/>
  <c r="EZ273"/>
  <c r="EZ274" s="1"/>
  <c r="EZ275" s="1"/>
  <c r="EZ276" s="1"/>
  <c r="FA273"/>
  <c r="FA274" s="1"/>
  <c r="FA275" s="1"/>
  <c r="FA276" s="1"/>
  <c r="FB273"/>
  <c r="EL274"/>
  <c r="EL275" s="1"/>
  <c r="EL276" s="1"/>
  <c r="ER274"/>
  <c r="ER275" s="1"/>
  <c r="ER276" s="1"/>
  <c r="FB274"/>
  <c r="FB275" s="1"/>
  <c r="FB276" s="1"/>
  <c r="EW276"/>
  <c r="EW275" s="1"/>
  <c r="EW274" s="1"/>
  <c r="EW273" s="1"/>
  <c r="EB273"/>
  <c r="EB274" s="1"/>
  <c r="EB275" s="1"/>
  <c r="EB276" s="1"/>
  <c r="EC273"/>
  <c r="EC274" s="1"/>
  <c r="EC275" s="1"/>
  <c r="EC276" s="1"/>
  <c r="ED273"/>
  <c r="ED274" s="1"/>
  <c r="ED275" s="1"/>
  <c r="ED276" s="1"/>
  <c r="EE273"/>
  <c r="EF273"/>
  <c r="EG273"/>
  <c r="EH273"/>
  <c r="EH274" s="1"/>
  <c r="EH275" s="1"/>
  <c r="EH276" s="1"/>
  <c r="EJ273"/>
  <c r="EK273"/>
  <c r="EK274" s="1"/>
  <c r="EK275" s="1"/>
  <c r="EK276" s="1"/>
  <c r="EE274"/>
  <c r="EF274"/>
  <c r="EG274"/>
  <c r="EG275" s="1"/>
  <c r="EG276" s="1"/>
  <c r="EJ274"/>
  <c r="EJ275" s="1"/>
  <c r="EJ276" s="1"/>
  <c r="EE275"/>
  <c r="EF275"/>
  <c r="EF276" s="1"/>
  <c r="EE276"/>
  <c r="EI276"/>
  <c r="EI275" s="1"/>
  <c r="EI274" s="1"/>
  <c r="EI273" s="1"/>
  <c r="EA276"/>
  <c r="EA275" s="1"/>
  <c r="EA274" s="1"/>
  <c r="EA273" s="1"/>
  <c r="DT273"/>
  <c r="DT274" s="1"/>
  <c r="DT275" s="1"/>
  <c r="DT276" s="1"/>
  <c r="DU273"/>
  <c r="DV273"/>
  <c r="DW273"/>
  <c r="DX273"/>
  <c r="DX274" s="1"/>
  <c r="DX275" s="1"/>
  <c r="DX276" s="1"/>
  <c r="DU274"/>
  <c r="DU275" s="1"/>
  <c r="DU276" s="1"/>
  <c r="DV274"/>
  <c r="DV275" s="1"/>
  <c r="DV276" s="1"/>
  <c r="DW274"/>
  <c r="DW275" s="1"/>
  <c r="DW276" s="1"/>
  <c r="ER268"/>
  <c r="ER269" s="1"/>
  <c r="ER270" s="1"/>
  <c r="ER271" s="1"/>
  <c r="ES268"/>
  <c r="ES269" s="1"/>
  <c r="ES270" s="1"/>
  <c r="ES271" s="1"/>
  <c r="ET268"/>
  <c r="ET269" s="1"/>
  <c r="ET270" s="1"/>
  <c r="ET271" s="1"/>
  <c r="EU268"/>
  <c r="EU269" s="1"/>
  <c r="EU270" s="1"/>
  <c r="EU271" s="1"/>
  <c r="EV268"/>
  <c r="EW268"/>
  <c r="EY268"/>
  <c r="EY269" s="1"/>
  <c r="EY270" s="1"/>
  <c r="EY271" s="1"/>
  <c r="FG268"/>
  <c r="FG269" s="1"/>
  <c r="FG270" s="1"/>
  <c r="FG271" s="1"/>
  <c r="FH268"/>
  <c r="FH269" s="1"/>
  <c r="FH270" s="1"/>
  <c r="FH271" s="1"/>
  <c r="FI268"/>
  <c r="FI269" s="1"/>
  <c r="FI270" s="1"/>
  <c r="FI271" s="1"/>
  <c r="FJ268"/>
  <c r="EV269"/>
  <c r="EV270" s="1"/>
  <c r="EV271" s="1"/>
  <c r="EW269"/>
  <c r="EW270" s="1"/>
  <c r="EW271" s="1"/>
  <c r="FJ269"/>
  <c r="FJ270" s="1"/>
  <c r="FJ271" s="1"/>
  <c r="EX271"/>
  <c r="EX270" s="1"/>
  <c r="EX269" s="1"/>
  <c r="EX268" s="1"/>
  <c r="EZ271"/>
  <c r="EZ270" s="1"/>
  <c r="EZ269" s="1"/>
  <c r="EZ268" s="1"/>
  <c r="FA271"/>
  <c r="FA270" s="1"/>
  <c r="FA269" s="1"/>
  <c r="FA268" s="1"/>
  <c r="FB271"/>
  <c r="FB270" s="1"/>
  <c r="FB269" s="1"/>
  <c r="FB268" s="1"/>
  <c r="FC271"/>
  <c r="FC270" s="1"/>
  <c r="FC269" s="1"/>
  <c r="FC268" s="1"/>
  <c r="FD271"/>
  <c r="FD270" s="1"/>
  <c r="FD269" s="1"/>
  <c r="FD268" s="1"/>
  <c r="FE271"/>
  <c r="FE270" s="1"/>
  <c r="FE269" s="1"/>
  <c r="FE268" s="1"/>
  <c r="FF271"/>
  <c r="FF270" s="1"/>
  <c r="FF269" s="1"/>
  <c r="FF268" s="1"/>
  <c r="EQ268"/>
  <c r="EQ269" s="1"/>
  <c r="EQ270" s="1"/>
  <c r="EQ271" s="1"/>
  <c r="EO268"/>
  <c r="EO269" s="1"/>
  <c r="EO270" s="1"/>
  <c r="EO271" s="1"/>
  <c r="EM268"/>
  <c r="EM269" s="1"/>
  <c r="EM270" s="1"/>
  <c r="EM271" s="1"/>
  <c r="EL268"/>
  <c r="EL269" s="1"/>
  <c r="EL270" s="1"/>
  <c r="EL271" s="1"/>
  <c r="EG268"/>
  <c r="EG269" s="1"/>
  <c r="EG270" s="1"/>
  <c r="EG271" s="1"/>
  <c r="EH268"/>
  <c r="EH269"/>
  <c r="EH270" s="1"/>
  <c r="EH271" s="1"/>
  <c r="EF268"/>
  <c r="EF269" s="1"/>
  <c r="EF270" s="1"/>
  <c r="EF271" s="1"/>
  <c r="ED268"/>
  <c r="ED269" s="1"/>
  <c r="ED270" s="1"/>
  <c r="ED271" s="1"/>
  <c r="DZ268"/>
  <c r="DZ269" s="1"/>
  <c r="DZ270" s="1"/>
  <c r="DZ271" s="1"/>
  <c r="DY268"/>
  <c r="DY269" s="1"/>
  <c r="DY270" s="1"/>
  <c r="DY271" s="1"/>
  <c r="BN273"/>
  <c r="BN274" s="1"/>
  <c r="BN275" s="1"/>
  <c r="BN276" s="1"/>
  <c r="BO273"/>
  <c r="BO274" s="1"/>
  <c r="BO275" s="1"/>
  <c r="BO276" s="1"/>
  <c r="BP273"/>
  <c r="BQ273"/>
  <c r="BQ274" s="1"/>
  <c r="BQ275" s="1"/>
  <c r="BQ276" s="1"/>
  <c r="BR273"/>
  <c r="BR274" s="1"/>
  <c r="BR275" s="1"/>
  <c r="BR276" s="1"/>
  <c r="BS273"/>
  <c r="BS274" s="1"/>
  <c r="BS275" s="1"/>
  <c r="BS276" s="1"/>
  <c r="BT273"/>
  <c r="BT274" s="1"/>
  <c r="BT275" s="1"/>
  <c r="BT276" s="1"/>
  <c r="BU273"/>
  <c r="BU274" s="1"/>
  <c r="BU275" s="1"/>
  <c r="BU276" s="1"/>
  <c r="BV273"/>
  <c r="BV274" s="1"/>
  <c r="BV275" s="1"/>
  <c r="BV276" s="1"/>
  <c r="BW273"/>
  <c r="BX273"/>
  <c r="BZ273"/>
  <c r="BZ274" s="1"/>
  <c r="BZ275" s="1"/>
  <c r="BZ276" s="1"/>
  <c r="CA273"/>
  <c r="CA274" s="1"/>
  <c r="CA275" s="1"/>
  <c r="CA276" s="1"/>
  <c r="CB273"/>
  <c r="CB274" s="1"/>
  <c r="CB275" s="1"/>
  <c r="CB276" s="1"/>
  <c r="CE273"/>
  <c r="CE274" s="1"/>
  <c r="CE275" s="1"/>
  <c r="CE276" s="1"/>
  <c r="CF273"/>
  <c r="CF274" s="1"/>
  <c r="CF275" s="1"/>
  <c r="CF276" s="1"/>
  <c r="CG273"/>
  <c r="CG274" s="1"/>
  <c r="CG275" s="1"/>
  <c r="CG276" s="1"/>
  <c r="CH273"/>
  <c r="CH274" s="1"/>
  <c r="CH275" s="1"/>
  <c r="CH276" s="1"/>
  <c r="CI273"/>
  <c r="CJ273"/>
  <c r="CJ274" s="1"/>
  <c r="CJ275" s="1"/>
  <c r="CJ276" s="1"/>
  <c r="CK273"/>
  <c r="CK274" s="1"/>
  <c r="CK275" s="1"/>
  <c r="CK276" s="1"/>
  <c r="CL273"/>
  <c r="CL274" s="1"/>
  <c r="CL275" s="1"/>
  <c r="CL276" s="1"/>
  <c r="BP274"/>
  <c r="BP275" s="1"/>
  <c r="BP276" s="1"/>
  <c r="BW274"/>
  <c r="BW275" s="1"/>
  <c r="BW276" s="1"/>
  <c r="BX274"/>
  <c r="BX275" s="1"/>
  <c r="BX276" s="1"/>
  <c r="CI274"/>
  <c r="CI275" s="1"/>
  <c r="CI276" s="1"/>
  <c r="BJ276"/>
  <c r="BJ275" s="1"/>
  <c r="BJ274" s="1"/>
  <c r="BJ273" s="1"/>
  <c r="BK276"/>
  <c r="BK275" s="1"/>
  <c r="BK274" s="1"/>
  <c r="BK273" s="1"/>
  <c r="BL276"/>
  <c r="BL275" s="1"/>
  <c r="BL274" s="1"/>
  <c r="BL273" s="1"/>
  <c r="BM276"/>
  <c r="BM275" s="1"/>
  <c r="BM274" s="1"/>
  <c r="BM273" s="1"/>
  <c r="BY276"/>
  <c r="BY275" s="1"/>
  <c r="BY274" s="1"/>
  <c r="BY273" s="1"/>
  <c r="CC276"/>
  <c r="CC275" s="1"/>
  <c r="CC274" s="1"/>
  <c r="CC273" s="1"/>
  <c r="CD276"/>
  <c r="CD275" s="1"/>
  <c r="CD274" s="1"/>
  <c r="CD273" s="1"/>
  <c r="CM276"/>
  <c r="CM275" s="1"/>
  <c r="CM274" s="1"/>
  <c r="CM273" s="1"/>
  <c r="CN276"/>
  <c r="CN275" s="1"/>
  <c r="CN274" s="1"/>
  <c r="CN273" s="1"/>
  <c r="CO276"/>
  <c r="CO275" s="1"/>
  <c r="CO274" s="1"/>
  <c r="CO273" s="1"/>
  <c r="CP276"/>
  <c r="CP275" s="1"/>
  <c r="CP274" s="1"/>
  <c r="CP273" s="1"/>
  <c r="CQ276"/>
  <c r="CQ275" s="1"/>
  <c r="CQ274" s="1"/>
  <c r="CQ273" s="1"/>
  <c r="CR276"/>
  <c r="CR275" s="1"/>
  <c r="CR274" s="1"/>
  <c r="CR273" s="1"/>
  <c r="CS276"/>
  <c r="CS275" s="1"/>
  <c r="CS274" s="1"/>
  <c r="CS273" s="1"/>
  <c r="CT276"/>
  <c r="CT275" s="1"/>
  <c r="CT274" s="1"/>
  <c r="CT273" s="1"/>
  <c r="CU276"/>
  <c r="CU275" s="1"/>
  <c r="CU274" s="1"/>
  <c r="CU273" s="1"/>
  <c r="CV276"/>
  <c r="CV275" s="1"/>
  <c r="CV274" s="1"/>
  <c r="CV273" s="1"/>
  <c r="CW276"/>
  <c r="CW275" s="1"/>
  <c r="CW274" s="1"/>
  <c r="CW273" s="1"/>
  <c r="CX276"/>
  <c r="CX275" s="1"/>
  <c r="CX274" s="1"/>
  <c r="CX273" s="1"/>
  <c r="CY276"/>
  <c r="CY275" s="1"/>
  <c r="CY274" s="1"/>
  <c r="CY273" s="1"/>
  <c r="CZ276"/>
  <c r="CZ275" s="1"/>
  <c r="CZ274" s="1"/>
  <c r="CZ273" s="1"/>
  <c r="DA276"/>
  <c r="DA275" s="1"/>
  <c r="DA274" s="1"/>
  <c r="DA273" s="1"/>
  <c r="DB276"/>
  <c r="DB275" s="1"/>
  <c r="DB274" s="1"/>
  <c r="DB273" s="1"/>
  <c r="DC276"/>
  <c r="DC275" s="1"/>
  <c r="DC274" s="1"/>
  <c r="DC273" s="1"/>
  <c r="DD276"/>
  <c r="DD275" s="1"/>
  <c r="DD274" s="1"/>
  <c r="DD273" s="1"/>
  <c r="DE276"/>
  <c r="DE275" s="1"/>
  <c r="DE274" s="1"/>
  <c r="DE273" s="1"/>
  <c r="DF276"/>
  <c r="DF275" s="1"/>
  <c r="DF274" s="1"/>
  <c r="DF273" s="1"/>
  <c r="DG276"/>
  <c r="DG275" s="1"/>
  <c r="DG274" s="1"/>
  <c r="DG273" s="1"/>
  <c r="DH276"/>
  <c r="DH275" s="1"/>
  <c r="DH274" s="1"/>
  <c r="DH273" s="1"/>
  <c r="DI276"/>
  <c r="DI275" s="1"/>
  <c r="DI274" s="1"/>
  <c r="DI273" s="1"/>
  <c r="DJ276"/>
  <c r="DJ275" s="1"/>
  <c r="DJ274" s="1"/>
  <c r="DJ273" s="1"/>
  <c r="DK276"/>
  <c r="DK275" s="1"/>
  <c r="DK274" s="1"/>
  <c r="DK273" s="1"/>
  <c r="DL276"/>
  <c r="DL275" s="1"/>
  <c r="DL274" s="1"/>
  <c r="DL273" s="1"/>
  <c r="DM276"/>
  <c r="DM275" s="1"/>
  <c r="DM274" s="1"/>
  <c r="DM273" s="1"/>
  <c r="DN276"/>
  <c r="DN275" s="1"/>
  <c r="DN274" s="1"/>
  <c r="DN273" s="1"/>
  <c r="DO276"/>
  <c r="DO275" s="1"/>
  <c r="DO274" s="1"/>
  <c r="DO273" s="1"/>
  <c r="BJ268"/>
  <c r="BJ269" s="1"/>
  <c r="BJ270" s="1"/>
  <c r="BJ271" s="1"/>
  <c r="BK268"/>
  <c r="BK269" s="1"/>
  <c r="BK270" s="1"/>
  <c r="BK271" s="1"/>
  <c r="BL268"/>
  <c r="BM268"/>
  <c r="BM269" s="1"/>
  <c r="BM270" s="1"/>
  <c r="BM271" s="1"/>
  <c r="BN268"/>
  <c r="BN269" s="1"/>
  <c r="BN270" s="1"/>
  <c r="BN271" s="1"/>
  <c r="BO268"/>
  <c r="BO269" s="1"/>
  <c r="BO270" s="1"/>
  <c r="BO271" s="1"/>
  <c r="BQ268"/>
  <c r="BS268"/>
  <c r="BS269" s="1"/>
  <c r="BS270" s="1"/>
  <c r="BS271" s="1"/>
  <c r="BY268"/>
  <c r="BY269" s="1"/>
  <c r="BY270" s="1"/>
  <c r="BY271" s="1"/>
  <c r="BZ268"/>
  <c r="BZ269" s="1"/>
  <c r="BZ270" s="1"/>
  <c r="BZ271" s="1"/>
  <c r="CB268"/>
  <c r="CB269" s="1"/>
  <c r="CB270" s="1"/>
  <c r="CB271" s="1"/>
  <c r="CD268"/>
  <c r="CD269" s="1"/>
  <c r="CD270" s="1"/>
  <c r="CD271" s="1"/>
  <c r="CM268"/>
  <c r="CM269" s="1"/>
  <c r="CM270" s="1"/>
  <c r="CM271" s="1"/>
  <c r="BL269"/>
  <c r="BL270" s="1"/>
  <c r="BL271" s="1"/>
  <c r="BQ269"/>
  <c r="BQ270" s="1"/>
  <c r="BQ271" s="1"/>
  <c r="BP271"/>
  <c r="BP270" s="1"/>
  <c r="BP269" s="1"/>
  <c r="BP268" s="1"/>
  <c r="BR271"/>
  <c r="BR270" s="1"/>
  <c r="BR269" s="1"/>
  <c r="BR268" s="1"/>
  <c r="BT271"/>
  <c r="BT270" s="1"/>
  <c r="BT269" s="1"/>
  <c r="BT268" s="1"/>
  <c r="BU271"/>
  <c r="BU270" s="1"/>
  <c r="BU269" s="1"/>
  <c r="BU268" s="1"/>
  <c r="BV271"/>
  <c r="BV270" s="1"/>
  <c r="BV269" s="1"/>
  <c r="BV268" s="1"/>
  <c r="BW271"/>
  <c r="BW270" s="1"/>
  <c r="BW269" s="1"/>
  <c r="BW268" s="1"/>
  <c r="BX271"/>
  <c r="BX270" s="1"/>
  <c r="BX269" s="1"/>
  <c r="BX268" s="1"/>
  <c r="CA271"/>
  <c r="CA270" s="1"/>
  <c r="CA269" s="1"/>
  <c r="CA268" s="1"/>
  <c r="CC271"/>
  <c r="CC270" s="1"/>
  <c r="CC269" s="1"/>
  <c r="CC268" s="1"/>
  <c r="CE271"/>
  <c r="CE270" s="1"/>
  <c r="CE269" s="1"/>
  <c r="CE268" s="1"/>
  <c r="CF271"/>
  <c r="CF270" s="1"/>
  <c r="CF269" s="1"/>
  <c r="CF268" s="1"/>
  <c r="CG271"/>
  <c r="CG270" s="1"/>
  <c r="CG269" s="1"/>
  <c r="CG268" s="1"/>
  <c r="CH271"/>
  <c r="CH270" s="1"/>
  <c r="CH269" s="1"/>
  <c r="CH268" s="1"/>
  <c r="CI271"/>
  <c r="CI270" s="1"/>
  <c r="CI269" s="1"/>
  <c r="CI268" s="1"/>
  <c r="CJ271"/>
  <c r="CJ270" s="1"/>
  <c r="CJ269" s="1"/>
  <c r="CJ268" s="1"/>
  <c r="CK271"/>
  <c r="CK270" s="1"/>
  <c r="CK269" s="1"/>
  <c r="CK268" s="1"/>
  <c r="CL271"/>
  <c r="CL270" s="1"/>
  <c r="CL269" s="1"/>
  <c r="CL268" s="1"/>
  <c r="CN271"/>
  <c r="CN270" s="1"/>
  <c r="CN269" s="1"/>
  <c r="CN268" s="1"/>
  <c r="CO271"/>
  <c r="CO270" s="1"/>
  <c r="CO269" s="1"/>
  <c r="CO268" s="1"/>
  <c r="CP271"/>
  <c r="CP270" s="1"/>
  <c r="CP269" s="1"/>
  <c r="CP268" s="1"/>
  <c r="CQ271"/>
  <c r="CQ270" s="1"/>
  <c r="CQ269" s="1"/>
  <c r="CQ268" s="1"/>
  <c r="CR271"/>
  <c r="CR270" s="1"/>
  <c r="CR269" s="1"/>
  <c r="CR268" s="1"/>
  <c r="CS271"/>
  <c r="CS270" s="1"/>
  <c r="CS269" s="1"/>
  <c r="CS268" s="1"/>
  <c r="CT271"/>
  <c r="CT270" s="1"/>
  <c r="CT269" s="1"/>
  <c r="CT268" s="1"/>
  <c r="CU271"/>
  <c r="CU270" s="1"/>
  <c r="CU269" s="1"/>
  <c r="CU268" s="1"/>
  <c r="CV271"/>
  <c r="CV270" s="1"/>
  <c r="CV269" s="1"/>
  <c r="CV268" s="1"/>
  <c r="CW271"/>
  <c r="CW270" s="1"/>
  <c r="CW269" s="1"/>
  <c r="CW268" s="1"/>
  <c r="CX271"/>
  <c r="CX270" s="1"/>
  <c r="CX269" s="1"/>
  <c r="CX268" s="1"/>
  <c r="CY271"/>
  <c r="CY270" s="1"/>
  <c r="CY269" s="1"/>
  <c r="CY268" s="1"/>
  <c r="CZ271"/>
  <c r="CZ270" s="1"/>
  <c r="CZ269" s="1"/>
  <c r="CZ268" s="1"/>
  <c r="DA271"/>
  <c r="DA270" s="1"/>
  <c r="DA269" s="1"/>
  <c r="DA268" s="1"/>
  <c r="DB271"/>
  <c r="DB270" s="1"/>
  <c r="DB269" s="1"/>
  <c r="DB268" s="1"/>
  <c r="DC271"/>
  <c r="DC270" s="1"/>
  <c r="DC269" s="1"/>
  <c r="DC268" s="1"/>
  <c r="DD271"/>
  <c r="DD270" s="1"/>
  <c r="DD269" s="1"/>
  <c r="DD268" s="1"/>
  <c r="DE271"/>
  <c r="DE270" s="1"/>
  <c r="DE269" s="1"/>
  <c r="DE268" s="1"/>
  <c r="DF271"/>
  <c r="DF270" s="1"/>
  <c r="DF269" s="1"/>
  <c r="DF268" s="1"/>
  <c r="DG271"/>
  <c r="DG270" s="1"/>
  <c r="DG269" s="1"/>
  <c r="DG268" s="1"/>
  <c r="DH271"/>
  <c r="DH270" s="1"/>
  <c r="DH269" s="1"/>
  <c r="DH268" s="1"/>
  <c r="DI271"/>
  <c r="DI270" s="1"/>
  <c r="DI269" s="1"/>
  <c r="DI268" s="1"/>
  <c r="DJ271"/>
  <c r="DJ270" s="1"/>
  <c r="DJ269" s="1"/>
  <c r="DJ268" s="1"/>
  <c r="DK271"/>
  <c r="DK270" s="1"/>
  <c r="DK269" s="1"/>
  <c r="DK268" s="1"/>
  <c r="DL271"/>
  <c r="DL270" s="1"/>
  <c r="DL269" s="1"/>
  <c r="DL268" s="1"/>
  <c r="DM271"/>
  <c r="DM270" s="1"/>
  <c r="DM269" s="1"/>
  <c r="DM268" s="1"/>
  <c r="DN271"/>
  <c r="DN270" s="1"/>
  <c r="DN269" s="1"/>
  <c r="DN268" s="1"/>
  <c r="DO271"/>
  <c r="DO270" s="1"/>
  <c r="DO269" s="1"/>
  <c r="DO268" s="1"/>
  <c r="FE263"/>
  <c r="FE264" s="1"/>
  <c r="FE265" s="1"/>
  <c r="FE266" s="1"/>
  <c r="FG263"/>
  <c r="FG264" s="1"/>
  <c r="FG265" s="1"/>
  <c r="FG266" s="1"/>
  <c r="FH263"/>
  <c r="FH264" s="1"/>
  <c r="FH265" s="1"/>
  <c r="FH266" s="1"/>
  <c r="FF266"/>
  <c r="FF265" s="1"/>
  <c r="FF264" s="1"/>
  <c r="FF263" s="1"/>
  <c r="FI266"/>
  <c r="FI265" s="1"/>
  <c r="FI264" s="1"/>
  <c r="FI263" s="1"/>
  <c r="FJ266"/>
  <c r="FJ265" s="1"/>
  <c r="FJ264" s="1"/>
  <c r="FJ263" s="1"/>
  <c r="EQ263"/>
  <c r="EQ264" s="1"/>
  <c r="EQ265" s="1"/>
  <c r="EQ266" s="1"/>
  <c r="EW263"/>
  <c r="EX263"/>
  <c r="EY263"/>
  <c r="EY264" s="1"/>
  <c r="EY265" s="1"/>
  <c r="EY266" s="1"/>
  <c r="EZ263"/>
  <c r="EZ264" s="1"/>
  <c r="EZ265" s="1"/>
  <c r="EZ266" s="1"/>
  <c r="FA263"/>
  <c r="FA264" s="1"/>
  <c r="FA265" s="1"/>
  <c r="FA266" s="1"/>
  <c r="FB263"/>
  <c r="FB264" s="1"/>
  <c r="FB265" s="1"/>
  <c r="FB266" s="1"/>
  <c r="FC263"/>
  <c r="FC264" s="1"/>
  <c r="FC265" s="1"/>
  <c r="FC266" s="1"/>
  <c r="FD263"/>
  <c r="FD264" s="1"/>
  <c r="FD265" s="1"/>
  <c r="FD266" s="1"/>
  <c r="EW264"/>
  <c r="EW265" s="1"/>
  <c r="EW266" s="1"/>
  <c r="EX264"/>
  <c r="EX265" s="1"/>
  <c r="EX266" s="1"/>
  <c r="ER266"/>
  <c r="ER265" s="1"/>
  <c r="ER264" s="1"/>
  <c r="ER263" s="1"/>
  <c r="ES266"/>
  <c r="ES265" s="1"/>
  <c r="ES264" s="1"/>
  <c r="ES263" s="1"/>
  <c r="ET266"/>
  <c r="ET265" s="1"/>
  <c r="ET264" s="1"/>
  <c r="ET263" s="1"/>
  <c r="EU266"/>
  <c r="EU265" s="1"/>
  <c r="EU264" s="1"/>
  <c r="EU263" s="1"/>
  <c r="EV266"/>
  <c r="EV265" s="1"/>
  <c r="EV264" s="1"/>
  <c r="EV263" s="1"/>
  <c r="EP263"/>
  <c r="EP264" s="1"/>
  <c r="EP265" s="1"/>
  <c r="EP266" s="1"/>
  <c r="EH263"/>
  <c r="EH264" s="1"/>
  <c r="EH265" s="1"/>
  <c r="EH266" s="1"/>
  <c r="EI263"/>
  <c r="EI264" s="1"/>
  <c r="EI265" s="1"/>
  <c r="EI266" s="1"/>
  <c r="EJ263"/>
  <c r="EK263"/>
  <c r="EL263"/>
  <c r="EL264" s="1"/>
  <c r="EL265" s="1"/>
  <c r="EL266" s="1"/>
  <c r="EM263"/>
  <c r="EM264" s="1"/>
  <c r="EM265" s="1"/>
  <c r="EM266" s="1"/>
  <c r="EJ264"/>
  <c r="EJ265" s="1"/>
  <c r="EJ266" s="1"/>
  <c r="EK264"/>
  <c r="EK265" s="1"/>
  <c r="EK266" s="1"/>
  <c r="EG266"/>
  <c r="EG265" s="1"/>
  <c r="EG264" s="1"/>
  <c r="EG263" s="1"/>
  <c r="EF263"/>
  <c r="EF264" s="1"/>
  <c r="EF265" s="1"/>
  <c r="EF266" s="1"/>
  <c r="DT263"/>
  <c r="DU263"/>
  <c r="DU264" s="1"/>
  <c r="DU265" s="1"/>
  <c r="DU266" s="1"/>
  <c r="DV263"/>
  <c r="DV264" s="1"/>
  <c r="DV265" s="1"/>
  <c r="DV266" s="1"/>
  <c r="DW263"/>
  <c r="DW264" s="1"/>
  <c r="DW265" s="1"/>
  <c r="DW266" s="1"/>
  <c r="DX263"/>
  <c r="DY263"/>
  <c r="DZ263"/>
  <c r="DZ264" s="1"/>
  <c r="DZ265" s="1"/>
  <c r="DZ266" s="1"/>
  <c r="EA263"/>
  <c r="EA264" s="1"/>
  <c r="EA265" s="1"/>
  <c r="EA266" s="1"/>
  <c r="EB263"/>
  <c r="EC263"/>
  <c r="EC264" s="1"/>
  <c r="EC265" s="1"/>
  <c r="EC266" s="1"/>
  <c r="DT264"/>
  <c r="DT265" s="1"/>
  <c r="DT266" s="1"/>
  <c r="DX264"/>
  <c r="DX265" s="1"/>
  <c r="DX266" s="1"/>
  <c r="DY264"/>
  <c r="DY265" s="1"/>
  <c r="DY266" s="1"/>
  <c r="EB264"/>
  <c r="EB265" s="1"/>
  <c r="EB266" s="1"/>
  <c r="CO266"/>
  <c r="CO265" s="1"/>
  <c r="CO264" s="1"/>
  <c r="CO263" s="1"/>
  <c r="CP266"/>
  <c r="CP265" s="1"/>
  <c r="CP264" s="1"/>
  <c r="CP263" s="1"/>
  <c r="CQ266"/>
  <c r="CQ265" s="1"/>
  <c r="CQ264" s="1"/>
  <c r="CQ263" s="1"/>
  <c r="CR266"/>
  <c r="CR265" s="1"/>
  <c r="CR264" s="1"/>
  <c r="CR263" s="1"/>
  <c r="CS266"/>
  <c r="CS265" s="1"/>
  <c r="CS264" s="1"/>
  <c r="CS263" s="1"/>
  <c r="CT266"/>
  <c r="CT265" s="1"/>
  <c r="CT264" s="1"/>
  <c r="CT263" s="1"/>
  <c r="CU266"/>
  <c r="CU265" s="1"/>
  <c r="CU264" s="1"/>
  <c r="CU263" s="1"/>
  <c r="CV266"/>
  <c r="CV265" s="1"/>
  <c r="CV264" s="1"/>
  <c r="CV263" s="1"/>
  <c r="CW266"/>
  <c r="CW265" s="1"/>
  <c r="CW264" s="1"/>
  <c r="CW263" s="1"/>
  <c r="CX266"/>
  <c r="CX265" s="1"/>
  <c r="CX264" s="1"/>
  <c r="CX263" s="1"/>
  <c r="CY266"/>
  <c r="CY265" s="1"/>
  <c r="CY264" s="1"/>
  <c r="CY263" s="1"/>
  <c r="CZ266"/>
  <c r="CZ265" s="1"/>
  <c r="CZ264" s="1"/>
  <c r="CZ263" s="1"/>
  <c r="DA266"/>
  <c r="DA265" s="1"/>
  <c r="DA264" s="1"/>
  <c r="DA263" s="1"/>
  <c r="DB266"/>
  <c r="DB265" s="1"/>
  <c r="DB264" s="1"/>
  <c r="DB263" s="1"/>
  <c r="DC266"/>
  <c r="DC265" s="1"/>
  <c r="DC264" s="1"/>
  <c r="DC263" s="1"/>
  <c r="DD266"/>
  <c r="DD265" s="1"/>
  <c r="DD264" s="1"/>
  <c r="DD263" s="1"/>
  <c r="DE266"/>
  <c r="DE265" s="1"/>
  <c r="DE264" s="1"/>
  <c r="DE263" s="1"/>
  <c r="DF266"/>
  <c r="DF265" s="1"/>
  <c r="DF264" s="1"/>
  <c r="DF263" s="1"/>
  <c r="DG266"/>
  <c r="DG265" s="1"/>
  <c r="DG264" s="1"/>
  <c r="DG263" s="1"/>
  <c r="DH266"/>
  <c r="DH265" s="1"/>
  <c r="DH264" s="1"/>
  <c r="DH263" s="1"/>
  <c r="DI266"/>
  <c r="DI265" s="1"/>
  <c r="DI264" s="1"/>
  <c r="DI263" s="1"/>
  <c r="DJ266"/>
  <c r="DJ265" s="1"/>
  <c r="DJ264" s="1"/>
  <c r="DJ263" s="1"/>
  <c r="DK266"/>
  <c r="DK265" s="1"/>
  <c r="DK264" s="1"/>
  <c r="DK263" s="1"/>
  <c r="DL266"/>
  <c r="DL265" s="1"/>
  <c r="DL264" s="1"/>
  <c r="DL263" s="1"/>
  <c r="DM266"/>
  <c r="DM265" s="1"/>
  <c r="DM264" s="1"/>
  <c r="DM263" s="1"/>
  <c r="DN266"/>
  <c r="DN265" s="1"/>
  <c r="DN264" s="1"/>
  <c r="DN263" s="1"/>
  <c r="DO266"/>
  <c r="DO265" s="1"/>
  <c r="DO264" s="1"/>
  <c r="DO263" s="1"/>
  <c r="BX263"/>
  <c r="BX264" s="1"/>
  <c r="BX265" s="1"/>
  <c r="BX266" s="1"/>
  <c r="CA263"/>
  <c r="CA264"/>
  <c r="CA265" s="1"/>
  <c r="CA266" s="1"/>
  <c r="BY266"/>
  <c r="BY265" s="1"/>
  <c r="BY264" s="1"/>
  <c r="BY263" s="1"/>
  <c r="BZ266"/>
  <c r="BZ265" s="1"/>
  <c r="BZ264" s="1"/>
  <c r="BZ263" s="1"/>
  <c r="CB266"/>
  <c r="CB265" s="1"/>
  <c r="CB264" s="1"/>
  <c r="CB263" s="1"/>
  <c r="CC266"/>
  <c r="CC265" s="1"/>
  <c r="CC264" s="1"/>
  <c r="CC263" s="1"/>
  <c r="CD266"/>
  <c r="CD265" s="1"/>
  <c r="CD264" s="1"/>
  <c r="CD263" s="1"/>
  <c r="CE266"/>
  <c r="CE265" s="1"/>
  <c r="CE264" s="1"/>
  <c r="CE263" s="1"/>
  <c r="CF266"/>
  <c r="CF265" s="1"/>
  <c r="CF264" s="1"/>
  <c r="CF263" s="1"/>
  <c r="CG266"/>
  <c r="CG265" s="1"/>
  <c r="CG264" s="1"/>
  <c r="CG263" s="1"/>
  <c r="CH266"/>
  <c r="CH265" s="1"/>
  <c r="CH264" s="1"/>
  <c r="CH263" s="1"/>
  <c r="CI266"/>
  <c r="CI265" s="1"/>
  <c r="CI264" s="1"/>
  <c r="CI263" s="1"/>
  <c r="CJ266"/>
  <c r="CJ265" s="1"/>
  <c r="CJ264" s="1"/>
  <c r="CJ263" s="1"/>
  <c r="CK266"/>
  <c r="CK265" s="1"/>
  <c r="CK264" s="1"/>
  <c r="CK263" s="1"/>
  <c r="CL266"/>
  <c r="CL265" s="1"/>
  <c r="CL264" s="1"/>
  <c r="CL263" s="1"/>
  <c r="CM266"/>
  <c r="CM265" s="1"/>
  <c r="CM264" s="1"/>
  <c r="CM263" s="1"/>
  <c r="CN266"/>
  <c r="CN265" s="1"/>
  <c r="CN264" s="1"/>
  <c r="CN263" s="1"/>
  <c r="BK263"/>
  <c r="BK264" s="1"/>
  <c r="BK265" s="1"/>
  <c r="BK266" s="1"/>
  <c r="BL263"/>
  <c r="BL264" s="1"/>
  <c r="BL265" s="1"/>
  <c r="BL266" s="1"/>
  <c r="BM263"/>
  <c r="BM264" s="1"/>
  <c r="BM265" s="1"/>
  <c r="BM266" s="1"/>
  <c r="BN263"/>
  <c r="BN264" s="1"/>
  <c r="BN265" s="1"/>
  <c r="BN266" s="1"/>
  <c r="BQ263"/>
  <c r="BQ264" s="1"/>
  <c r="BQ265" s="1"/>
  <c r="BQ266" s="1"/>
  <c r="BT263"/>
  <c r="BT264" s="1"/>
  <c r="BT265" s="1"/>
  <c r="BT266" s="1"/>
  <c r="BW263"/>
  <c r="BW264" s="1"/>
  <c r="BW265" s="1"/>
  <c r="BW266" s="1"/>
  <c r="BJ266"/>
  <c r="BJ265" s="1"/>
  <c r="BJ264" s="1"/>
  <c r="BJ263" s="1"/>
  <c r="BO266"/>
  <c r="BO265" s="1"/>
  <c r="BO264" s="1"/>
  <c r="BO263" s="1"/>
  <c r="BP266"/>
  <c r="BP265" s="1"/>
  <c r="BP264" s="1"/>
  <c r="BP263" s="1"/>
  <c r="BR266"/>
  <c r="BR265" s="1"/>
  <c r="BR264" s="1"/>
  <c r="BR263" s="1"/>
  <c r="BS266"/>
  <c r="BS265" s="1"/>
  <c r="BS264" s="1"/>
  <c r="BS263" s="1"/>
  <c r="BU266"/>
  <c r="BU265" s="1"/>
  <c r="BU264" s="1"/>
  <c r="BU263" s="1"/>
  <c r="BV266"/>
  <c r="BV265" s="1"/>
  <c r="BV264" s="1"/>
  <c r="BV263" s="1"/>
  <c r="ER258"/>
  <c r="ES258"/>
  <c r="ES259" s="1"/>
  <c r="ES260" s="1"/>
  <c r="ES261" s="1"/>
  <c r="ET258"/>
  <c r="ET259" s="1"/>
  <c r="ET260" s="1"/>
  <c r="ET261" s="1"/>
  <c r="EU258"/>
  <c r="EU259" s="1"/>
  <c r="EU260" s="1"/>
  <c r="EU261" s="1"/>
  <c r="EV258"/>
  <c r="EV259" s="1"/>
  <c r="EV260" s="1"/>
  <c r="EV261" s="1"/>
  <c r="EW258"/>
  <c r="EW259" s="1"/>
  <c r="EW260" s="1"/>
  <c r="EW261" s="1"/>
  <c r="EX258"/>
  <c r="EX259" s="1"/>
  <c r="EX260" s="1"/>
  <c r="EX261" s="1"/>
  <c r="EY258"/>
  <c r="EY259" s="1"/>
  <c r="EY260" s="1"/>
  <c r="EY261" s="1"/>
  <c r="EZ258"/>
  <c r="EZ259" s="1"/>
  <c r="EZ260" s="1"/>
  <c r="EZ261" s="1"/>
  <c r="FD258"/>
  <c r="FE258"/>
  <c r="FE259" s="1"/>
  <c r="FE260" s="1"/>
  <c r="FE261" s="1"/>
  <c r="FF258"/>
  <c r="FF259" s="1"/>
  <c r="FF260" s="1"/>
  <c r="FF261" s="1"/>
  <c r="FG258"/>
  <c r="FG259" s="1"/>
  <c r="FG260" s="1"/>
  <c r="FG261" s="1"/>
  <c r="FI258"/>
  <c r="FI259" s="1"/>
  <c r="FI260" s="1"/>
  <c r="FI261" s="1"/>
  <c r="FJ258"/>
  <c r="ER259"/>
  <c r="ER260" s="1"/>
  <c r="ER261" s="1"/>
  <c r="FD259"/>
  <c r="FD260" s="1"/>
  <c r="FD261" s="1"/>
  <c r="FJ259"/>
  <c r="FJ260" s="1"/>
  <c r="FJ261" s="1"/>
  <c r="FA261"/>
  <c r="FA260" s="1"/>
  <c r="FA259" s="1"/>
  <c r="FA258" s="1"/>
  <c r="FB261"/>
  <c r="FB260" s="1"/>
  <c r="FB259" s="1"/>
  <c r="FB258" s="1"/>
  <c r="FC261"/>
  <c r="FC260" s="1"/>
  <c r="FC259" s="1"/>
  <c r="FC258" s="1"/>
  <c r="FH261"/>
  <c r="FH260" s="1"/>
  <c r="FH259" s="1"/>
  <c r="FH258" s="1"/>
  <c r="EQ261"/>
  <c r="EQ260" s="1"/>
  <c r="EQ259" s="1"/>
  <c r="EQ258" s="1"/>
  <c r="EN258"/>
  <c r="EN259" s="1"/>
  <c r="EN260" s="1"/>
  <c r="EN261" s="1"/>
  <c r="EL258"/>
  <c r="EL259" s="1"/>
  <c r="EL260" s="1"/>
  <c r="EL261" s="1"/>
  <c r="EI258"/>
  <c r="EI259" s="1"/>
  <c r="EI260" s="1"/>
  <c r="EI261" s="1"/>
  <c r="DT258"/>
  <c r="DU258"/>
  <c r="DU259" s="1"/>
  <c r="DU260" s="1"/>
  <c r="DU261" s="1"/>
  <c r="DV258"/>
  <c r="DV259" s="1"/>
  <c r="DV260" s="1"/>
  <c r="DV261" s="1"/>
  <c r="DW258"/>
  <c r="DW259" s="1"/>
  <c r="DW260" s="1"/>
  <c r="DW261" s="1"/>
  <c r="DX258"/>
  <c r="DY258"/>
  <c r="DY259" s="1"/>
  <c r="DY260" s="1"/>
  <c r="DY261" s="1"/>
  <c r="DZ258"/>
  <c r="DZ259" s="1"/>
  <c r="DZ260" s="1"/>
  <c r="DZ261" s="1"/>
  <c r="EA258"/>
  <c r="EA259" s="1"/>
  <c r="EA260" s="1"/>
  <c r="EA261" s="1"/>
  <c r="EB258"/>
  <c r="ED258"/>
  <c r="ED259" s="1"/>
  <c r="ED260" s="1"/>
  <c r="ED261" s="1"/>
  <c r="DT259"/>
  <c r="DT260" s="1"/>
  <c r="DT261" s="1"/>
  <c r="DX259"/>
  <c r="DX260" s="1"/>
  <c r="DX261" s="1"/>
  <c r="EB259"/>
  <c r="EB260" s="1"/>
  <c r="EB261" s="1"/>
  <c r="EC261"/>
  <c r="EC260" s="1"/>
  <c r="EC259" s="1"/>
  <c r="EC258" s="1"/>
  <c r="BJ258"/>
  <c r="BJ259" s="1"/>
  <c r="BJ260" s="1"/>
  <c r="BJ261" s="1"/>
  <c r="BK258"/>
  <c r="BK259" s="1"/>
  <c r="BK260" s="1"/>
  <c r="BK261" s="1"/>
  <c r="BM258"/>
  <c r="BM259" s="1"/>
  <c r="BM260" s="1"/>
  <c r="BM261" s="1"/>
  <c r="BO258"/>
  <c r="BO259" s="1"/>
  <c r="BO260" s="1"/>
  <c r="BO261" s="1"/>
  <c r="BP258"/>
  <c r="BQ258"/>
  <c r="BQ259" s="1"/>
  <c r="BQ260" s="1"/>
  <c r="BQ261" s="1"/>
  <c r="BR258"/>
  <c r="BR259" s="1"/>
  <c r="BR260" s="1"/>
  <c r="BR261" s="1"/>
  <c r="BS258"/>
  <c r="BS259" s="1"/>
  <c r="BS260" s="1"/>
  <c r="BS261" s="1"/>
  <c r="BU258"/>
  <c r="BU259" s="1"/>
  <c r="BU260" s="1"/>
  <c r="BU261" s="1"/>
  <c r="BV258"/>
  <c r="BV259" s="1"/>
  <c r="BV260" s="1"/>
  <c r="BV261" s="1"/>
  <c r="BW258"/>
  <c r="BW259" s="1"/>
  <c r="BW260" s="1"/>
  <c r="BW261" s="1"/>
  <c r="BX258"/>
  <c r="BX259" s="1"/>
  <c r="BX260" s="1"/>
  <c r="BX261" s="1"/>
  <c r="BZ258"/>
  <c r="BZ259" s="1"/>
  <c r="BZ260" s="1"/>
  <c r="BZ261" s="1"/>
  <c r="CA258"/>
  <c r="CA259" s="1"/>
  <c r="CA260" s="1"/>
  <c r="CA261" s="1"/>
  <c r="CC258"/>
  <c r="CC259" s="1"/>
  <c r="CC260" s="1"/>
  <c r="CC261" s="1"/>
  <c r="CF258"/>
  <c r="CH258"/>
  <c r="CH259" s="1"/>
  <c r="CH260" s="1"/>
  <c r="CH261" s="1"/>
  <c r="DO258"/>
  <c r="DO259" s="1"/>
  <c r="DO260" s="1"/>
  <c r="DO261" s="1"/>
  <c r="BP259"/>
  <c r="BP260" s="1"/>
  <c r="BP261" s="1"/>
  <c r="CF259"/>
  <c r="CF260" s="1"/>
  <c r="CF261" s="1"/>
  <c r="BL261"/>
  <c r="BL260" s="1"/>
  <c r="BL259" s="1"/>
  <c r="BL258" s="1"/>
  <c r="BN261"/>
  <c r="BN260" s="1"/>
  <c r="BN259" s="1"/>
  <c r="BN258" s="1"/>
  <c r="BT261"/>
  <c r="BT260" s="1"/>
  <c r="BT259" s="1"/>
  <c r="BT258" s="1"/>
  <c r="BY261"/>
  <c r="BY260" s="1"/>
  <c r="BY259" s="1"/>
  <c r="BY258" s="1"/>
  <c r="CB261"/>
  <c r="CB260" s="1"/>
  <c r="CB259" s="1"/>
  <c r="CB258" s="1"/>
  <c r="CD261"/>
  <c r="CD260" s="1"/>
  <c r="CD259" s="1"/>
  <c r="CD258" s="1"/>
  <c r="CE261"/>
  <c r="CE260" s="1"/>
  <c r="CE259" s="1"/>
  <c r="CE258" s="1"/>
  <c r="CG261"/>
  <c r="CG260" s="1"/>
  <c r="CG259" s="1"/>
  <c r="CG258" s="1"/>
  <c r="CI261"/>
  <c r="CI260" s="1"/>
  <c r="CI259" s="1"/>
  <c r="CI258" s="1"/>
  <c r="CJ261"/>
  <c r="CJ260" s="1"/>
  <c r="CJ259" s="1"/>
  <c r="CJ258" s="1"/>
  <c r="CK261"/>
  <c r="CK260" s="1"/>
  <c r="CK259" s="1"/>
  <c r="CK258" s="1"/>
  <c r="CL261"/>
  <c r="CL260" s="1"/>
  <c r="CL259" s="1"/>
  <c r="CL258" s="1"/>
  <c r="CM261"/>
  <c r="CM260" s="1"/>
  <c r="CM259" s="1"/>
  <c r="CM258" s="1"/>
  <c r="CN261"/>
  <c r="CN260" s="1"/>
  <c r="CN259" s="1"/>
  <c r="CN258" s="1"/>
  <c r="CO261"/>
  <c r="CO260" s="1"/>
  <c r="CO259" s="1"/>
  <c r="CO258" s="1"/>
  <c r="CP261"/>
  <c r="CP260" s="1"/>
  <c r="CP259" s="1"/>
  <c r="CP258" s="1"/>
  <c r="CQ261"/>
  <c r="CQ260" s="1"/>
  <c r="CQ259" s="1"/>
  <c r="CQ258" s="1"/>
  <c r="CR261"/>
  <c r="CR260" s="1"/>
  <c r="CR259" s="1"/>
  <c r="CR258" s="1"/>
  <c r="CS261"/>
  <c r="CS260" s="1"/>
  <c r="CS259" s="1"/>
  <c r="CS258" s="1"/>
  <c r="CT261"/>
  <c r="CT260" s="1"/>
  <c r="CT259" s="1"/>
  <c r="CT258" s="1"/>
  <c r="CU261"/>
  <c r="CU260" s="1"/>
  <c r="CU259" s="1"/>
  <c r="CU258" s="1"/>
  <c r="CV261"/>
  <c r="CV260" s="1"/>
  <c r="CV259" s="1"/>
  <c r="CV258" s="1"/>
  <c r="CW261"/>
  <c r="CW260" s="1"/>
  <c r="CW259" s="1"/>
  <c r="CW258" s="1"/>
  <c r="CX261"/>
  <c r="CX260" s="1"/>
  <c r="CX259" s="1"/>
  <c r="CX258" s="1"/>
  <c r="CY261"/>
  <c r="CY260" s="1"/>
  <c r="CY259" s="1"/>
  <c r="CY258" s="1"/>
  <c r="CZ261"/>
  <c r="CZ260" s="1"/>
  <c r="CZ259" s="1"/>
  <c r="CZ258" s="1"/>
  <c r="DA261"/>
  <c r="DA260" s="1"/>
  <c r="DA259" s="1"/>
  <c r="DA258" s="1"/>
  <c r="DB261"/>
  <c r="DB260" s="1"/>
  <c r="DB259" s="1"/>
  <c r="DB258" s="1"/>
  <c r="DC261"/>
  <c r="DC260" s="1"/>
  <c r="DC259" s="1"/>
  <c r="DC258" s="1"/>
  <c r="DD261"/>
  <c r="DD260" s="1"/>
  <c r="DD259" s="1"/>
  <c r="DD258" s="1"/>
  <c r="DE261"/>
  <c r="DE260" s="1"/>
  <c r="DE259" s="1"/>
  <c r="DE258" s="1"/>
  <c r="DF261"/>
  <c r="DF260" s="1"/>
  <c r="DF259" s="1"/>
  <c r="DF258" s="1"/>
  <c r="DG261"/>
  <c r="DG260" s="1"/>
  <c r="DG259" s="1"/>
  <c r="DG258" s="1"/>
  <c r="DH261"/>
  <c r="DH260" s="1"/>
  <c r="DH259" s="1"/>
  <c r="DH258" s="1"/>
  <c r="DI261"/>
  <c r="DI260" s="1"/>
  <c r="DI259" s="1"/>
  <c r="DI258" s="1"/>
  <c r="DJ261"/>
  <c r="DJ260" s="1"/>
  <c r="DJ259" s="1"/>
  <c r="DJ258" s="1"/>
  <c r="DK261"/>
  <c r="DK260" s="1"/>
  <c r="DK259" s="1"/>
  <c r="DK258" s="1"/>
  <c r="DL261"/>
  <c r="DL260" s="1"/>
  <c r="DL259" s="1"/>
  <c r="DL258" s="1"/>
  <c r="DM261"/>
  <c r="DM260" s="1"/>
  <c r="DM259" s="1"/>
  <c r="DM258" s="1"/>
  <c r="DN261"/>
  <c r="DN260" s="1"/>
  <c r="DN259" s="1"/>
  <c r="DN258" s="1"/>
  <c r="ER253"/>
  <c r="ER254" s="1"/>
  <c r="ER255" s="1"/>
  <c r="ER256" s="1"/>
  <c r="ES253"/>
  <c r="ES254" s="1"/>
  <c r="ES255" s="1"/>
  <c r="ES256" s="1"/>
  <c r="ET253"/>
  <c r="ET254" s="1"/>
  <c r="ET255" s="1"/>
  <c r="ET256" s="1"/>
  <c r="EU253"/>
  <c r="EU254" s="1"/>
  <c r="EU255" s="1"/>
  <c r="EU256" s="1"/>
  <c r="EV253"/>
  <c r="EV254" s="1"/>
  <c r="EV255" s="1"/>
  <c r="EV256" s="1"/>
  <c r="EW253"/>
  <c r="EW254" s="1"/>
  <c r="EW255" s="1"/>
  <c r="EW256" s="1"/>
  <c r="EX253"/>
  <c r="EX254" s="1"/>
  <c r="EX255" s="1"/>
  <c r="EX256" s="1"/>
  <c r="EY253"/>
  <c r="EZ253"/>
  <c r="FA253"/>
  <c r="FA254" s="1"/>
  <c r="FA255" s="1"/>
  <c r="FA256" s="1"/>
  <c r="FB253"/>
  <c r="FB254" s="1"/>
  <c r="FB255" s="1"/>
  <c r="FB256" s="1"/>
  <c r="FC253"/>
  <c r="FC254" s="1"/>
  <c r="FC255" s="1"/>
  <c r="FC256" s="1"/>
  <c r="FD253"/>
  <c r="FD254" s="1"/>
  <c r="FD255" s="1"/>
  <c r="FD256" s="1"/>
  <c r="FE253"/>
  <c r="FE254" s="1"/>
  <c r="FE255" s="1"/>
  <c r="FE256" s="1"/>
  <c r="FF253"/>
  <c r="FF254" s="1"/>
  <c r="FF255" s="1"/>
  <c r="FF256" s="1"/>
  <c r="FH253"/>
  <c r="FH254" s="1"/>
  <c r="FH255" s="1"/>
  <c r="FH256" s="1"/>
  <c r="FJ253"/>
  <c r="EY254"/>
  <c r="EY255" s="1"/>
  <c r="EY256" s="1"/>
  <c r="EZ254"/>
  <c r="EZ255" s="1"/>
  <c r="EZ256" s="1"/>
  <c r="FJ254"/>
  <c r="FJ255" s="1"/>
  <c r="FJ256" s="1"/>
  <c r="FG256"/>
  <c r="FG255" s="1"/>
  <c r="FG254" s="1"/>
  <c r="FG253" s="1"/>
  <c r="FI256"/>
  <c r="FI255" s="1"/>
  <c r="FI254" s="1"/>
  <c r="FI253" s="1"/>
  <c r="EM253"/>
  <c r="EM254" s="1"/>
  <c r="EM255" s="1"/>
  <c r="EM256" s="1"/>
  <c r="EN253"/>
  <c r="EN254" s="1"/>
  <c r="EN255" s="1"/>
  <c r="EN256" s="1"/>
  <c r="EO253"/>
  <c r="EO254" s="1"/>
  <c r="EO255" s="1"/>
  <c r="EO256" s="1"/>
  <c r="EQ253"/>
  <c r="EQ254" s="1"/>
  <c r="EQ255" s="1"/>
  <c r="EQ256" s="1"/>
  <c r="EL253"/>
  <c r="EL254" s="1"/>
  <c r="EL255" s="1"/>
  <c r="EL256" s="1"/>
  <c r="DV253"/>
  <c r="DW253"/>
  <c r="DX253"/>
  <c r="DY253"/>
  <c r="DZ253"/>
  <c r="EC253"/>
  <c r="ED253"/>
  <c r="EE253"/>
  <c r="EF253"/>
  <c r="EG253"/>
  <c r="EH253"/>
  <c r="EI253"/>
  <c r="DV254"/>
  <c r="DW254"/>
  <c r="DX254"/>
  <c r="DY254"/>
  <c r="DZ254"/>
  <c r="EC254"/>
  <c r="ED254"/>
  <c r="EE254"/>
  <c r="EF254"/>
  <c r="EG254"/>
  <c r="EH254"/>
  <c r="EI254"/>
  <c r="DV255"/>
  <c r="DW255"/>
  <c r="DX255"/>
  <c r="DY255"/>
  <c r="DZ255"/>
  <c r="EC255"/>
  <c r="EC256" s="1"/>
  <c r="ED255"/>
  <c r="ED256" s="1"/>
  <c r="EE255"/>
  <c r="EE256" s="1"/>
  <c r="EF255"/>
  <c r="EF256" s="1"/>
  <c r="EG255"/>
  <c r="EG256" s="1"/>
  <c r="EH255"/>
  <c r="EH256" s="1"/>
  <c r="EI255"/>
  <c r="EI256" s="1"/>
  <c r="DV256"/>
  <c r="DW256"/>
  <c r="DX256"/>
  <c r="DY256"/>
  <c r="DZ256"/>
  <c r="EA256"/>
  <c r="EA255" s="1"/>
  <c r="EA254" s="1"/>
  <c r="EA253" s="1"/>
  <c r="EB256"/>
  <c r="EB255" s="1"/>
  <c r="EB254" s="1"/>
  <c r="EB253" s="1"/>
  <c r="DT253"/>
  <c r="DT254" s="1"/>
  <c r="DT255" s="1"/>
  <c r="DT256" s="1"/>
  <c r="DU253"/>
  <c r="DU254" s="1"/>
  <c r="DU255" s="1"/>
  <c r="DU256" s="1"/>
  <c r="BJ253"/>
  <c r="BJ254" s="1"/>
  <c r="BJ255" s="1"/>
  <c r="BJ256" s="1"/>
  <c r="BK253"/>
  <c r="BK254" s="1"/>
  <c r="BK255" s="1"/>
  <c r="BK256" s="1"/>
  <c r="BL253"/>
  <c r="BL254" s="1"/>
  <c r="BL255" s="1"/>
  <c r="BL256" s="1"/>
  <c r="BM253"/>
  <c r="BM254" s="1"/>
  <c r="BM255" s="1"/>
  <c r="BM256" s="1"/>
  <c r="BN253"/>
  <c r="BP253"/>
  <c r="BS253"/>
  <c r="BS254" s="1"/>
  <c r="BS255" s="1"/>
  <c r="BS256" s="1"/>
  <c r="BT253"/>
  <c r="BT254" s="1"/>
  <c r="BT255" s="1"/>
  <c r="BT256" s="1"/>
  <c r="BV253"/>
  <c r="BV254" s="1"/>
  <c r="BV255" s="1"/>
  <c r="BV256" s="1"/>
  <c r="BW253"/>
  <c r="BW254" s="1"/>
  <c r="BW255" s="1"/>
  <c r="BW256" s="1"/>
  <c r="BY253"/>
  <c r="BY254" s="1"/>
  <c r="BY255" s="1"/>
  <c r="BY256" s="1"/>
  <c r="BZ253"/>
  <c r="BZ254" s="1"/>
  <c r="BZ255" s="1"/>
  <c r="BZ256" s="1"/>
  <c r="CE253"/>
  <c r="DO253"/>
  <c r="BN254"/>
  <c r="BN255" s="1"/>
  <c r="BN256" s="1"/>
  <c r="BP254"/>
  <c r="BP255" s="1"/>
  <c r="BP256" s="1"/>
  <c r="CE254"/>
  <c r="CE255" s="1"/>
  <c r="CE256" s="1"/>
  <c r="DO254"/>
  <c r="DO255" s="1"/>
  <c r="DO256" s="1"/>
  <c r="BO256"/>
  <c r="BO255" s="1"/>
  <c r="BO254" s="1"/>
  <c r="BO253" s="1"/>
  <c r="BQ256"/>
  <c r="BQ255" s="1"/>
  <c r="BQ254" s="1"/>
  <c r="BQ253" s="1"/>
  <c r="BR256"/>
  <c r="BR255" s="1"/>
  <c r="BR254" s="1"/>
  <c r="BR253" s="1"/>
  <c r="BU256"/>
  <c r="BU255" s="1"/>
  <c r="BU254" s="1"/>
  <c r="BU253" s="1"/>
  <c r="BX256"/>
  <c r="BX255" s="1"/>
  <c r="BX254" s="1"/>
  <c r="BX253" s="1"/>
  <c r="CA256"/>
  <c r="CA255" s="1"/>
  <c r="CA254" s="1"/>
  <c r="CA253" s="1"/>
  <c r="CB256"/>
  <c r="CB255" s="1"/>
  <c r="CB254" s="1"/>
  <c r="CB253" s="1"/>
  <c r="CC256"/>
  <c r="CC255" s="1"/>
  <c r="CC254" s="1"/>
  <c r="CC253" s="1"/>
  <c r="CD256"/>
  <c r="CD255" s="1"/>
  <c r="CD254" s="1"/>
  <c r="CD253" s="1"/>
  <c r="CF256"/>
  <c r="CF255" s="1"/>
  <c r="CF254" s="1"/>
  <c r="CF253" s="1"/>
  <c r="CG256"/>
  <c r="CG255" s="1"/>
  <c r="CG254" s="1"/>
  <c r="CG253" s="1"/>
  <c r="CH256"/>
  <c r="CH255" s="1"/>
  <c r="CH254" s="1"/>
  <c r="CH253" s="1"/>
  <c r="CI256"/>
  <c r="CI255" s="1"/>
  <c r="CI254" s="1"/>
  <c r="CI253" s="1"/>
  <c r="CJ256"/>
  <c r="CJ255" s="1"/>
  <c r="CJ254" s="1"/>
  <c r="CJ253" s="1"/>
  <c r="CK256"/>
  <c r="CK255" s="1"/>
  <c r="CK254" s="1"/>
  <c r="CK253" s="1"/>
  <c r="CL256"/>
  <c r="CL255" s="1"/>
  <c r="CL254" s="1"/>
  <c r="CL253" s="1"/>
  <c r="CM256"/>
  <c r="CM255" s="1"/>
  <c r="CM254" s="1"/>
  <c r="CM253" s="1"/>
  <c r="CN256"/>
  <c r="CN255" s="1"/>
  <c r="CN254" s="1"/>
  <c r="CN253" s="1"/>
  <c r="CO256"/>
  <c r="CO255" s="1"/>
  <c r="CO254" s="1"/>
  <c r="CO253" s="1"/>
  <c r="CP256"/>
  <c r="CP255" s="1"/>
  <c r="CP254" s="1"/>
  <c r="CP253" s="1"/>
  <c r="CQ256"/>
  <c r="CQ255" s="1"/>
  <c r="CQ254" s="1"/>
  <c r="CQ253" s="1"/>
  <c r="CR256"/>
  <c r="CR255" s="1"/>
  <c r="CR254" s="1"/>
  <c r="CR253" s="1"/>
  <c r="CS256"/>
  <c r="CS255" s="1"/>
  <c r="CS254" s="1"/>
  <c r="CS253" s="1"/>
  <c r="CT256"/>
  <c r="CT255" s="1"/>
  <c r="CT254" s="1"/>
  <c r="CT253" s="1"/>
  <c r="CU256"/>
  <c r="CU255" s="1"/>
  <c r="CU254" s="1"/>
  <c r="CU253" s="1"/>
  <c r="CV256"/>
  <c r="CV255" s="1"/>
  <c r="CV254" s="1"/>
  <c r="CV253" s="1"/>
  <c r="CW256"/>
  <c r="CW255" s="1"/>
  <c r="CW254" s="1"/>
  <c r="CW253" s="1"/>
  <c r="CX256"/>
  <c r="CX255" s="1"/>
  <c r="CX254" s="1"/>
  <c r="CX253" s="1"/>
  <c r="CY256"/>
  <c r="CY255" s="1"/>
  <c r="CY254" s="1"/>
  <c r="CY253" s="1"/>
  <c r="CZ256"/>
  <c r="CZ255" s="1"/>
  <c r="CZ254" s="1"/>
  <c r="CZ253" s="1"/>
  <c r="DA256"/>
  <c r="DA255" s="1"/>
  <c r="DA254" s="1"/>
  <c r="DA253" s="1"/>
  <c r="DB256"/>
  <c r="DB255" s="1"/>
  <c r="DB254" s="1"/>
  <c r="DB253" s="1"/>
  <c r="DC256"/>
  <c r="DC255" s="1"/>
  <c r="DC254" s="1"/>
  <c r="DC253" s="1"/>
  <c r="DD256"/>
  <c r="DD255" s="1"/>
  <c r="DD254" s="1"/>
  <c r="DD253" s="1"/>
  <c r="DE256"/>
  <c r="DE255" s="1"/>
  <c r="DE254" s="1"/>
  <c r="DE253" s="1"/>
  <c r="DF256"/>
  <c r="DF255" s="1"/>
  <c r="DF254" s="1"/>
  <c r="DF253" s="1"/>
  <c r="DG256"/>
  <c r="DG255" s="1"/>
  <c r="DG254" s="1"/>
  <c r="DG253" s="1"/>
  <c r="DH256"/>
  <c r="DH255" s="1"/>
  <c r="DH254" s="1"/>
  <c r="DH253" s="1"/>
  <c r="DI256"/>
  <c r="DI255" s="1"/>
  <c r="DI254" s="1"/>
  <c r="DI253" s="1"/>
  <c r="DJ256"/>
  <c r="DJ255" s="1"/>
  <c r="DJ254" s="1"/>
  <c r="DJ253" s="1"/>
  <c r="DK256"/>
  <c r="DK255" s="1"/>
  <c r="DK254" s="1"/>
  <c r="DK253" s="1"/>
  <c r="DL256"/>
  <c r="DL255" s="1"/>
  <c r="DL254" s="1"/>
  <c r="DL253" s="1"/>
  <c r="DM256"/>
  <c r="DM255" s="1"/>
  <c r="DM254" s="1"/>
  <c r="DM253" s="1"/>
  <c r="DN256"/>
  <c r="DN255" s="1"/>
  <c r="DN254" s="1"/>
  <c r="DN253" s="1"/>
  <c r="FA248"/>
  <c r="FA249" s="1"/>
  <c r="FA250" s="1"/>
  <c r="FA251" s="1"/>
  <c r="FB248"/>
  <c r="FB249" s="1"/>
  <c r="FB250" s="1"/>
  <c r="FB251" s="1"/>
  <c r="FC248"/>
  <c r="FC249" s="1"/>
  <c r="FC250" s="1"/>
  <c r="FC251" s="1"/>
  <c r="FD248"/>
  <c r="FD249" s="1"/>
  <c r="FD250" s="1"/>
  <c r="FD251" s="1"/>
  <c r="FE248"/>
  <c r="FF248"/>
  <c r="FG248"/>
  <c r="FG249" s="1"/>
  <c r="FG250" s="1"/>
  <c r="FG251" s="1"/>
  <c r="FH248"/>
  <c r="FH249" s="1"/>
  <c r="FH250" s="1"/>
  <c r="FH251" s="1"/>
  <c r="FI248"/>
  <c r="FI249" s="1"/>
  <c r="FI250" s="1"/>
  <c r="FI251" s="1"/>
  <c r="FJ248"/>
  <c r="FJ249" s="1"/>
  <c r="FJ250" s="1"/>
  <c r="FJ251" s="1"/>
  <c r="FE249"/>
  <c r="FE250" s="1"/>
  <c r="FE251" s="1"/>
  <c r="FF249"/>
  <c r="FF250" s="1"/>
  <c r="FF251" s="1"/>
  <c r="EZ248"/>
  <c r="EZ249" s="1"/>
  <c r="EZ250" s="1"/>
  <c r="EZ251" s="1"/>
  <c r="ER248"/>
  <c r="ER249" s="1"/>
  <c r="ER250" s="1"/>
  <c r="ER251" s="1"/>
  <c r="ES248"/>
  <c r="ES249" s="1"/>
  <c r="ES250" s="1"/>
  <c r="ES251" s="1"/>
  <c r="ET248"/>
  <c r="ET249" s="1"/>
  <c r="ET250" s="1"/>
  <c r="ET251" s="1"/>
  <c r="EU248"/>
  <c r="EU249" s="1"/>
  <c r="EU250" s="1"/>
  <c r="EU251" s="1"/>
  <c r="EV248"/>
  <c r="EX248"/>
  <c r="EX249" s="1"/>
  <c r="EX250" s="1"/>
  <c r="EX251" s="1"/>
  <c r="EV249"/>
  <c r="EV250" s="1"/>
  <c r="EV251" s="1"/>
  <c r="EW250"/>
  <c r="EW249" s="1"/>
  <c r="EW248" s="1"/>
  <c r="EW251"/>
  <c r="EQ248"/>
  <c r="EQ249" s="1"/>
  <c r="EQ250" s="1"/>
  <c r="EQ251" s="1"/>
  <c r="EN248"/>
  <c r="EN249" s="1"/>
  <c r="EN250" s="1"/>
  <c r="EN251" s="1"/>
  <c r="EM249"/>
  <c r="EM250" s="1"/>
  <c r="EM251" s="1"/>
  <c r="EM248"/>
  <c r="DT248"/>
  <c r="DU248"/>
  <c r="DV248"/>
  <c r="DW248"/>
  <c r="DX248"/>
  <c r="DY248"/>
  <c r="EA248"/>
  <c r="EB248"/>
  <c r="EC248"/>
  <c r="ED248"/>
  <c r="EE248"/>
  <c r="EF248"/>
  <c r="EG248"/>
  <c r="EH248"/>
  <c r="EJ248"/>
  <c r="EK248"/>
  <c r="DT249"/>
  <c r="DU249"/>
  <c r="DV249"/>
  <c r="DW249"/>
  <c r="DX249"/>
  <c r="DY249"/>
  <c r="EA249"/>
  <c r="EB249"/>
  <c r="EC249"/>
  <c r="ED249"/>
  <c r="EE249"/>
  <c r="EF249"/>
  <c r="EG249"/>
  <c r="EH249"/>
  <c r="EJ249"/>
  <c r="EK249"/>
  <c r="DT250"/>
  <c r="DU250"/>
  <c r="DV250"/>
  <c r="DW250"/>
  <c r="DX250"/>
  <c r="DY250"/>
  <c r="EA250"/>
  <c r="EA251" s="1"/>
  <c r="EB250"/>
  <c r="EC250"/>
  <c r="ED250"/>
  <c r="ED251" s="1"/>
  <c r="EE250"/>
  <c r="EE251" s="1"/>
  <c r="EF250"/>
  <c r="EG250"/>
  <c r="EG251" s="1"/>
  <c r="EH250"/>
  <c r="EH251" s="1"/>
  <c r="EJ250"/>
  <c r="EJ251" s="1"/>
  <c r="EK250"/>
  <c r="DT251"/>
  <c r="DU251"/>
  <c r="DV251"/>
  <c r="DW251"/>
  <c r="DX251"/>
  <c r="DY251"/>
  <c r="DZ251"/>
  <c r="DZ250" s="1"/>
  <c r="DZ249" s="1"/>
  <c r="DZ248" s="1"/>
  <c r="EB251"/>
  <c r="EC251"/>
  <c r="EF251"/>
  <c r="EI251"/>
  <c r="EI250" s="1"/>
  <c r="EI249" s="1"/>
  <c r="EI248" s="1"/>
  <c r="EK251"/>
  <c r="BN248"/>
  <c r="BN249" s="1"/>
  <c r="BN250" s="1"/>
  <c r="BN251" s="1"/>
  <c r="BO248"/>
  <c r="BO249" s="1"/>
  <c r="BO250" s="1"/>
  <c r="BO251" s="1"/>
  <c r="BP248"/>
  <c r="BP249" s="1"/>
  <c r="BP250" s="1"/>
  <c r="BP251" s="1"/>
  <c r="BQ248"/>
  <c r="BQ249" s="1"/>
  <c r="BQ250" s="1"/>
  <c r="BQ251" s="1"/>
  <c r="BR248"/>
  <c r="BS248"/>
  <c r="BS249" s="1"/>
  <c r="BS250" s="1"/>
  <c r="BS251" s="1"/>
  <c r="BT248"/>
  <c r="BT249" s="1"/>
  <c r="BT250" s="1"/>
  <c r="BT251" s="1"/>
  <c r="BU248"/>
  <c r="BU249" s="1"/>
  <c r="BU250" s="1"/>
  <c r="BU251" s="1"/>
  <c r="BV248"/>
  <c r="BV249" s="1"/>
  <c r="BV250" s="1"/>
  <c r="BV251" s="1"/>
  <c r="BW248"/>
  <c r="BW249" s="1"/>
  <c r="BW250" s="1"/>
  <c r="BW251" s="1"/>
  <c r="BX248"/>
  <c r="BX249" s="1"/>
  <c r="BX250" s="1"/>
  <c r="BX251" s="1"/>
  <c r="BY248"/>
  <c r="BY249" s="1"/>
  <c r="BY250" s="1"/>
  <c r="BY251" s="1"/>
  <c r="BZ248"/>
  <c r="BZ249" s="1"/>
  <c r="BZ250" s="1"/>
  <c r="BZ251" s="1"/>
  <c r="CA248"/>
  <c r="CA249" s="1"/>
  <c r="CA250" s="1"/>
  <c r="CA251" s="1"/>
  <c r="CB248"/>
  <c r="CB249" s="1"/>
  <c r="CB250" s="1"/>
  <c r="CB251" s="1"/>
  <c r="CC248"/>
  <c r="CC249" s="1"/>
  <c r="CC250" s="1"/>
  <c r="CC251" s="1"/>
  <c r="DM248"/>
  <c r="DM249" s="1"/>
  <c r="DM250" s="1"/>
  <c r="DM251" s="1"/>
  <c r="DN248"/>
  <c r="DN249" s="1"/>
  <c r="DN250" s="1"/>
  <c r="DN251" s="1"/>
  <c r="DO248"/>
  <c r="DO249" s="1"/>
  <c r="DO250" s="1"/>
  <c r="DO251" s="1"/>
  <c r="BR249"/>
  <c r="BR250" s="1"/>
  <c r="BR251" s="1"/>
  <c r="BJ251"/>
  <c r="BJ250" s="1"/>
  <c r="BJ249" s="1"/>
  <c r="BJ248" s="1"/>
  <c r="BK251"/>
  <c r="BK250" s="1"/>
  <c r="BK249" s="1"/>
  <c r="BK248" s="1"/>
  <c r="BL251"/>
  <c r="BL250" s="1"/>
  <c r="BL249" s="1"/>
  <c r="BL248" s="1"/>
  <c r="BM251"/>
  <c r="BM250" s="1"/>
  <c r="BM249" s="1"/>
  <c r="BM248" s="1"/>
  <c r="CD251"/>
  <c r="CD250" s="1"/>
  <c r="CD249" s="1"/>
  <c r="CD248" s="1"/>
  <c r="CE251"/>
  <c r="CE250" s="1"/>
  <c r="CE249" s="1"/>
  <c r="CE248" s="1"/>
  <c r="CF251"/>
  <c r="CF250" s="1"/>
  <c r="CF249" s="1"/>
  <c r="CF248" s="1"/>
  <c r="CG251"/>
  <c r="CG250" s="1"/>
  <c r="CG249" s="1"/>
  <c r="CG248" s="1"/>
  <c r="CH251"/>
  <c r="CH250" s="1"/>
  <c r="CH249" s="1"/>
  <c r="CH248" s="1"/>
  <c r="CI251"/>
  <c r="CI250" s="1"/>
  <c r="CI249" s="1"/>
  <c r="CI248" s="1"/>
  <c r="CJ251"/>
  <c r="CJ250" s="1"/>
  <c r="CJ249" s="1"/>
  <c r="CJ248" s="1"/>
  <c r="CK251"/>
  <c r="CK250" s="1"/>
  <c r="CK249" s="1"/>
  <c r="CK248" s="1"/>
  <c r="CL251"/>
  <c r="CL250" s="1"/>
  <c r="CL249" s="1"/>
  <c r="CL248" s="1"/>
  <c r="CM251"/>
  <c r="CM250" s="1"/>
  <c r="CM249" s="1"/>
  <c r="CM248" s="1"/>
  <c r="CN251"/>
  <c r="CN250" s="1"/>
  <c r="CN249" s="1"/>
  <c r="CN248" s="1"/>
  <c r="CO251"/>
  <c r="CO250" s="1"/>
  <c r="CO249" s="1"/>
  <c r="CO248" s="1"/>
  <c r="CP251"/>
  <c r="CP250" s="1"/>
  <c r="CP249" s="1"/>
  <c r="CP248" s="1"/>
  <c r="CQ251"/>
  <c r="CQ250" s="1"/>
  <c r="CQ249" s="1"/>
  <c r="CQ248" s="1"/>
  <c r="CR251"/>
  <c r="CR250" s="1"/>
  <c r="CR249" s="1"/>
  <c r="CR248" s="1"/>
  <c r="CS251"/>
  <c r="CS250" s="1"/>
  <c r="CS249" s="1"/>
  <c r="CS248" s="1"/>
  <c r="CT251"/>
  <c r="CT250" s="1"/>
  <c r="CT249" s="1"/>
  <c r="CT248" s="1"/>
  <c r="CU251"/>
  <c r="CU250" s="1"/>
  <c r="CU249" s="1"/>
  <c r="CU248" s="1"/>
  <c r="CV251"/>
  <c r="CV250" s="1"/>
  <c r="CV249" s="1"/>
  <c r="CV248" s="1"/>
  <c r="CW251"/>
  <c r="CW250" s="1"/>
  <c r="CW249" s="1"/>
  <c r="CW248" s="1"/>
  <c r="CX251"/>
  <c r="CX250" s="1"/>
  <c r="CX249" s="1"/>
  <c r="CX248" s="1"/>
  <c r="CY251"/>
  <c r="CY250" s="1"/>
  <c r="CY249" s="1"/>
  <c r="CY248" s="1"/>
  <c r="CZ251"/>
  <c r="CZ250" s="1"/>
  <c r="CZ249" s="1"/>
  <c r="CZ248" s="1"/>
  <c r="DA251"/>
  <c r="DA250" s="1"/>
  <c r="DA249" s="1"/>
  <c r="DA248" s="1"/>
  <c r="DB251"/>
  <c r="DB250" s="1"/>
  <c r="DB249" s="1"/>
  <c r="DB248" s="1"/>
  <c r="DC251"/>
  <c r="DC250" s="1"/>
  <c r="DC249" s="1"/>
  <c r="DC248" s="1"/>
  <c r="DD251"/>
  <c r="DD250" s="1"/>
  <c r="DD249" s="1"/>
  <c r="DD248" s="1"/>
  <c r="DE251"/>
  <c r="DE250" s="1"/>
  <c r="DE249" s="1"/>
  <c r="DE248" s="1"/>
  <c r="DF251"/>
  <c r="DF250" s="1"/>
  <c r="DF249" s="1"/>
  <c r="DF248" s="1"/>
  <c r="DG251"/>
  <c r="DG250" s="1"/>
  <c r="DG249" s="1"/>
  <c r="DG248" s="1"/>
  <c r="DH251"/>
  <c r="DH250" s="1"/>
  <c r="DH249" s="1"/>
  <c r="DH248" s="1"/>
  <c r="DI251"/>
  <c r="DI250" s="1"/>
  <c r="DI249" s="1"/>
  <c r="DI248" s="1"/>
  <c r="DJ251"/>
  <c r="DJ250" s="1"/>
  <c r="DJ249" s="1"/>
  <c r="DJ248" s="1"/>
  <c r="DK251"/>
  <c r="DK250" s="1"/>
  <c r="DK249" s="1"/>
  <c r="DK248" s="1"/>
  <c r="DL251"/>
  <c r="DL250" s="1"/>
  <c r="DL249" s="1"/>
  <c r="DL248" s="1"/>
  <c r="FG243"/>
  <c r="FG244" s="1"/>
  <c r="FG245" s="1"/>
  <c r="FG246" s="1"/>
  <c r="FI243"/>
  <c r="FI244" s="1"/>
  <c r="FI245" s="1"/>
  <c r="FI246" s="1"/>
  <c r="FJ243"/>
  <c r="FJ244" s="1"/>
  <c r="FJ245" s="1"/>
  <c r="FJ246" s="1"/>
  <c r="FA246"/>
  <c r="FA245" s="1"/>
  <c r="FA244" s="1"/>
  <c r="FA243" s="1"/>
  <c r="FB246"/>
  <c r="FB245" s="1"/>
  <c r="FB244" s="1"/>
  <c r="FB243" s="1"/>
  <c r="FC246"/>
  <c r="FC245" s="1"/>
  <c r="FC244" s="1"/>
  <c r="FC243" s="1"/>
  <c r="FD246"/>
  <c r="FD245" s="1"/>
  <c r="FD244" s="1"/>
  <c r="FD243" s="1"/>
  <c r="FE246"/>
  <c r="FE245" s="1"/>
  <c r="FE244" s="1"/>
  <c r="FE243" s="1"/>
  <c r="FF246"/>
  <c r="FF245" s="1"/>
  <c r="FF244" s="1"/>
  <c r="FF243" s="1"/>
  <c r="FH246"/>
  <c r="FH245" s="1"/>
  <c r="FH244" s="1"/>
  <c r="FH243" s="1"/>
  <c r="EZ246"/>
  <c r="EZ245" s="1"/>
  <c r="EZ244" s="1"/>
  <c r="EZ243" s="1"/>
  <c r="EW243"/>
  <c r="EW244" s="1"/>
  <c r="EW245" s="1"/>
  <c r="EW246" s="1"/>
  <c r="EQ246"/>
  <c r="EQ245" s="1"/>
  <c r="EQ244" s="1"/>
  <c r="EQ243" s="1"/>
  <c r="ER246"/>
  <c r="ER245" s="1"/>
  <c r="ER244" s="1"/>
  <c r="ER243" s="1"/>
  <c r="ES246"/>
  <c r="ES245" s="1"/>
  <c r="ES244" s="1"/>
  <c r="ES243" s="1"/>
  <c r="ET246"/>
  <c r="ET245" s="1"/>
  <c r="ET244" s="1"/>
  <c r="ET243" s="1"/>
  <c r="EU246"/>
  <c r="EU245" s="1"/>
  <c r="EU244" s="1"/>
  <c r="EU243" s="1"/>
  <c r="EV246"/>
  <c r="EV245" s="1"/>
  <c r="EV244" s="1"/>
  <c r="EV243" s="1"/>
  <c r="EX246"/>
  <c r="EX245" s="1"/>
  <c r="EX244" s="1"/>
  <c r="EX243" s="1"/>
  <c r="EP246"/>
  <c r="EP245" s="1"/>
  <c r="EP244" s="1"/>
  <c r="EP243" s="1"/>
  <c r="DT243"/>
  <c r="DU243"/>
  <c r="DV243"/>
  <c r="DW243"/>
  <c r="DX243"/>
  <c r="DY243"/>
  <c r="DZ243"/>
  <c r="EA243"/>
  <c r="EB243"/>
  <c r="EC243"/>
  <c r="ED243"/>
  <c r="EE243"/>
  <c r="EF243"/>
  <c r="EG243"/>
  <c r="EH243"/>
  <c r="EI243"/>
  <c r="EJ243"/>
  <c r="EL243"/>
  <c r="EM243"/>
  <c r="EN243"/>
  <c r="DT244"/>
  <c r="DU244"/>
  <c r="DV244"/>
  <c r="DW244"/>
  <c r="DX244"/>
  <c r="DY244"/>
  <c r="DZ244"/>
  <c r="EA244"/>
  <c r="EB244"/>
  <c r="EC244"/>
  <c r="ED244"/>
  <c r="EE244"/>
  <c r="EF244"/>
  <c r="EG244"/>
  <c r="EH244"/>
  <c r="EI244"/>
  <c r="EJ244"/>
  <c r="EL244"/>
  <c r="EM244"/>
  <c r="EN244"/>
  <c r="DT245"/>
  <c r="DU245"/>
  <c r="DV245"/>
  <c r="DW245"/>
  <c r="DX245"/>
  <c r="DY245"/>
  <c r="DZ245"/>
  <c r="EA245"/>
  <c r="EB245"/>
  <c r="EC245"/>
  <c r="ED245"/>
  <c r="EE245"/>
  <c r="EF245"/>
  <c r="EG245"/>
  <c r="EH245"/>
  <c r="EI245"/>
  <c r="EJ245"/>
  <c r="EL245"/>
  <c r="EL246" s="1"/>
  <c r="EM245"/>
  <c r="EN245"/>
  <c r="DT246"/>
  <c r="DU246"/>
  <c r="DV246"/>
  <c r="DW246"/>
  <c r="DX246"/>
  <c r="DY246"/>
  <c r="DZ246"/>
  <c r="EA246"/>
  <c r="EB246"/>
  <c r="EC246"/>
  <c r="ED246"/>
  <c r="EE246"/>
  <c r="EF246"/>
  <c r="EG246"/>
  <c r="EH246"/>
  <c r="EI246"/>
  <c r="EJ246"/>
  <c r="EK246"/>
  <c r="EK245" s="1"/>
  <c r="EK244" s="1"/>
  <c r="EK243" s="1"/>
  <c r="EM246"/>
  <c r="EN246"/>
  <c r="BJ243"/>
  <c r="BJ244" s="1"/>
  <c r="BJ245" s="1"/>
  <c r="BJ246" s="1"/>
  <c r="BK243"/>
  <c r="BK244" s="1"/>
  <c r="BK245" s="1"/>
  <c r="BK246" s="1"/>
  <c r="BL243"/>
  <c r="BM243"/>
  <c r="BM244" s="1"/>
  <c r="BM245" s="1"/>
  <c r="BM246" s="1"/>
  <c r="CD243"/>
  <c r="CD244" s="1"/>
  <c r="CD245" s="1"/>
  <c r="CD246" s="1"/>
  <c r="CH243"/>
  <c r="CH244" s="1"/>
  <c r="CH245" s="1"/>
  <c r="CH246" s="1"/>
  <c r="DH243"/>
  <c r="DI243"/>
  <c r="DI244" s="1"/>
  <c r="DI245" s="1"/>
  <c r="DI246" s="1"/>
  <c r="DJ243"/>
  <c r="DJ244" s="1"/>
  <c r="DJ245" s="1"/>
  <c r="DJ246" s="1"/>
  <c r="DK243"/>
  <c r="DK244" s="1"/>
  <c r="DK245" s="1"/>
  <c r="DK246" s="1"/>
  <c r="DL243"/>
  <c r="DM243"/>
  <c r="DM244" s="1"/>
  <c r="DM245" s="1"/>
  <c r="DM246" s="1"/>
  <c r="DN243"/>
  <c r="DN244" s="1"/>
  <c r="DN245" s="1"/>
  <c r="DN246" s="1"/>
  <c r="DO243"/>
  <c r="DO244" s="1"/>
  <c r="DO245" s="1"/>
  <c r="DO246" s="1"/>
  <c r="BL244"/>
  <c r="BL245" s="1"/>
  <c r="BL246" s="1"/>
  <c r="DH244"/>
  <c r="DH245" s="1"/>
  <c r="DH246" s="1"/>
  <c r="DL244"/>
  <c r="DL245" s="1"/>
  <c r="DL246" s="1"/>
  <c r="BN246"/>
  <c r="BN245" s="1"/>
  <c r="BN244" s="1"/>
  <c r="BN243" s="1"/>
  <c r="BO246"/>
  <c r="BO245" s="1"/>
  <c r="BO244" s="1"/>
  <c r="BO243" s="1"/>
  <c r="BP246"/>
  <c r="BP245" s="1"/>
  <c r="BP244" s="1"/>
  <c r="BP243" s="1"/>
  <c r="BQ246"/>
  <c r="BQ245" s="1"/>
  <c r="BQ244" s="1"/>
  <c r="BQ243" s="1"/>
  <c r="BR246"/>
  <c r="BR245" s="1"/>
  <c r="BR244" s="1"/>
  <c r="BR243" s="1"/>
  <c r="BS246"/>
  <c r="BS245" s="1"/>
  <c r="BS244" s="1"/>
  <c r="BS243" s="1"/>
  <c r="BT246"/>
  <c r="BT245" s="1"/>
  <c r="BT244" s="1"/>
  <c r="BT243" s="1"/>
  <c r="BU246"/>
  <c r="BU245" s="1"/>
  <c r="BU244" s="1"/>
  <c r="BU243" s="1"/>
  <c r="BV246"/>
  <c r="BV245" s="1"/>
  <c r="BV244" s="1"/>
  <c r="BV243" s="1"/>
  <c r="BW246"/>
  <c r="BW245" s="1"/>
  <c r="BW244" s="1"/>
  <c r="BW243" s="1"/>
  <c r="BX246"/>
  <c r="BX245" s="1"/>
  <c r="BX244" s="1"/>
  <c r="BX243" s="1"/>
  <c r="BY246"/>
  <c r="BY245" s="1"/>
  <c r="BY244" s="1"/>
  <c r="BY243" s="1"/>
  <c r="BZ246"/>
  <c r="BZ245" s="1"/>
  <c r="BZ244" s="1"/>
  <c r="BZ243" s="1"/>
  <c r="CA246"/>
  <c r="CA245" s="1"/>
  <c r="CA244" s="1"/>
  <c r="CA243" s="1"/>
  <c r="CB246"/>
  <c r="CB245" s="1"/>
  <c r="CB244" s="1"/>
  <c r="CB243" s="1"/>
  <c r="CC246"/>
  <c r="CC245" s="1"/>
  <c r="CC244" s="1"/>
  <c r="CC243" s="1"/>
  <c r="CE246"/>
  <c r="CE245" s="1"/>
  <c r="CE244" s="1"/>
  <c r="CE243" s="1"/>
  <c r="CF246"/>
  <c r="CF245" s="1"/>
  <c r="CF244" s="1"/>
  <c r="CF243" s="1"/>
  <c r="CG246"/>
  <c r="CG245" s="1"/>
  <c r="CG244" s="1"/>
  <c r="CG243" s="1"/>
  <c r="CI246"/>
  <c r="CI245" s="1"/>
  <c r="CI244" s="1"/>
  <c r="CI243" s="1"/>
  <c r="CJ246"/>
  <c r="CJ245" s="1"/>
  <c r="CJ244" s="1"/>
  <c r="CJ243" s="1"/>
  <c r="CK246"/>
  <c r="CK245" s="1"/>
  <c r="CK244" s="1"/>
  <c r="CK243" s="1"/>
  <c r="CL246"/>
  <c r="CL245" s="1"/>
  <c r="CL244" s="1"/>
  <c r="CL243" s="1"/>
  <c r="CM246"/>
  <c r="CM245" s="1"/>
  <c r="CM244" s="1"/>
  <c r="CM243" s="1"/>
  <c r="CN246"/>
  <c r="CN245" s="1"/>
  <c r="CN244" s="1"/>
  <c r="CN243" s="1"/>
  <c r="CO246"/>
  <c r="CO245" s="1"/>
  <c r="CO244" s="1"/>
  <c r="CO243" s="1"/>
  <c r="CP246"/>
  <c r="CP245" s="1"/>
  <c r="CP244" s="1"/>
  <c r="CP243" s="1"/>
  <c r="CQ246"/>
  <c r="CQ245" s="1"/>
  <c r="CQ244" s="1"/>
  <c r="CQ243" s="1"/>
  <c r="CR246"/>
  <c r="CR245" s="1"/>
  <c r="CR244" s="1"/>
  <c r="CR243" s="1"/>
  <c r="CS246"/>
  <c r="CS245" s="1"/>
  <c r="CS244" s="1"/>
  <c r="CS243" s="1"/>
  <c r="CT246"/>
  <c r="CT245" s="1"/>
  <c r="CT244" s="1"/>
  <c r="CT243" s="1"/>
  <c r="CU246"/>
  <c r="CU245" s="1"/>
  <c r="CU244" s="1"/>
  <c r="CU243" s="1"/>
  <c r="CV246"/>
  <c r="CV245" s="1"/>
  <c r="CV244" s="1"/>
  <c r="CV243" s="1"/>
  <c r="CW246"/>
  <c r="CW245" s="1"/>
  <c r="CW244" s="1"/>
  <c r="CW243" s="1"/>
  <c r="CX246"/>
  <c r="CX245" s="1"/>
  <c r="CX244" s="1"/>
  <c r="CX243" s="1"/>
  <c r="CY246"/>
  <c r="CY245" s="1"/>
  <c r="CY244" s="1"/>
  <c r="CY243" s="1"/>
  <c r="CZ246"/>
  <c r="CZ245" s="1"/>
  <c r="CZ244" s="1"/>
  <c r="CZ243" s="1"/>
  <c r="DA246"/>
  <c r="DA245" s="1"/>
  <c r="DA244" s="1"/>
  <c r="DA243" s="1"/>
  <c r="DB246"/>
  <c r="DB245" s="1"/>
  <c r="DB244" s="1"/>
  <c r="DB243" s="1"/>
  <c r="DC246"/>
  <c r="DC245" s="1"/>
  <c r="DC244" s="1"/>
  <c r="DC243" s="1"/>
  <c r="DD246"/>
  <c r="DD245" s="1"/>
  <c r="DD244" s="1"/>
  <c r="DD243" s="1"/>
  <c r="DE246"/>
  <c r="DE245" s="1"/>
  <c r="DE244" s="1"/>
  <c r="DE243" s="1"/>
  <c r="DF246"/>
  <c r="DF245" s="1"/>
  <c r="DF244" s="1"/>
  <c r="DF243" s="1"/>
  <c r="DG246"/>
  <c r="DG245" s="1"/>
  <c r="DG244" s="1"/>
  <c r="DG243" s="1"/>
  <c r="FC238"/>
  <c r="FD238"/>
  <c r="FE238"/>
  <c r="FF238"/>
  <c r="FC239"/>
  <c r="FD239"/>
  <c r="FE239"/>
  <c r="FF239"/>
  <c r="FC240"/>
  <c r="FD240"/>
  <c r="FE240"/>
  <c r="FF240"/>
  <c r="FC241"/>
  <c r="FD241"/>
  <c r="FE241"/>
  <c r="FF241"/>
  <c r="FG241"/>
  <c r="FG240" s="1"/>
  <c r="FG239" s="1"/>
  <c r="FG238" s="1"/>
  <c r="FH241"/>
  <c r="FH240" s="1"/>
  <c r="FH239" s="1"/>
  <c r="FH238" s="1"/>
  <c r="FI241"/>
  <c r="FI240" s="1"/>
  <c r="FI239" s="1"/>
  <c r="FI238" s="1"/>
  <c r="FJ241"/>
  <c r="FJ240" s="1"/>
  <c r="FJ239" s="1"/>
  <c r="FJ238" s="1"/>
  <c r="ES238"/>
  <c r="ES239" s="1"/>
  <c r="ES240" s="1"/>
  <c r="ES241" s="1"/>
  <c r="ET238"/>
  <c r="EU238"/>
  <c r="EV238"/>
  <c r="EV239" s="1"/>
  <c r="EV240" s="1"/>
  <c r="EV241" s="1"/>
  <c r="EW238"/>
  <c r="EW239" s="1"/>
  <c r="EW240" s="1"/>
  <c r="EW241" s="1"/>
  <c r="EX238"/>
  <c r="EX239" s="1"/>
  <c r="EX240" s="1"/>
  <c r="EX241" s="1"/>
  <c r="EZ238"/>
  <c r="EZ239" s="1"/>
  <c r="EZ240" s="1"/>
  <c r="EZ241" s="1"/>
  <c r="FA238"/>
  <c r="FA239" s="1"/>
  <c r="FA240" s="1"/>
  <c r="FA241" s="1"/>
  <c r="FB238"/>
  <c r="FB239" s="1"/>
  <c r="FB240" s="1"/>
  <c r="FB241" s="1"/>
  <c r="ET239"/>
  <c r="ET240" s="1"/>
  <c r="ET241" s="1"/>
  <c r="EU239"/>
  <c r="EU240" s="1"/>
  <c r="EU241" s="1"/>
  <c r="EY241"/>
  <c r="EY240" s="1"/>
  <c r="EY239" s="1"/>
  <c r="EY238" s="1"/>
  <c r="ER238"/>
  <c r="ER239" s="1"/>
  <c r="ER240" s="1"/>
  <c r="ER241" s="1"/>
  <c r="EP238"/>
  <c r="EP239" s="1"/>
  <c r="EP240" s="1"/>
  <c r="EP241" s="1"/>
  <c r="DT238"/>
  <c r="DT239" s="1"/>
  <c r="DT240" s="1"/>
  <c r="DT241" s="1"/>
  <c r="DU238"/>
  <c r="DU239" s="1"/>
  <c r="DU240" s="1"/>
  <c r="DU241" s="1"/>
  <c r="DV238"/>
  <c r="DW238"/>
  <c r="DX238"/>
  <c r="DX239" s="1"/>
  <c r="DX240" s="1"/>
  <c r="DX241" s="1"/>
  <c r="DY238"/>
  <c r="DY239" s="1"/>
  <c r="DY240" s="1"/>
  <c r="DY241" s="1"/>
  <c r="DZ238"/>
  <c r="EC238"/>
  <c r="ED238"/>
  <c r="ED239" s="1"/>
  <c r="ED240" s="1"/>
  <c r="ED241" s="1"/>
  <c r="EE238"/>
  <c r="EE239" s="1"/>
  <c r="EE240" s="1"/>
  <c r="EE241" s="1"/>
  <c r="EF238"/>
  <c r="EG238"/>
  <c r="EH238"/>
  <c r="EH239" s="1"/>
  <c r="EH240" s="1"/>
  <c r="EH241" s="1"/>
  <c r="EI238"/>
  <c r="EI239" s="1"/>
  <c r="EI240" s="1"/>
  <c r="EI241" s="1"/>
  <c r="EJ238"/>
  <c r="EK238"/>
  <c r="EL238"/>
  <c r="EL239" s="1"/>
  <c r="EL240" s="1"/>
  <c r="EL241" s="1"/>
  <c r="EM238"/>
  <c r="EM239" s="1"/>
  <c r="EM240" s="1"/>
  <c r="EM241" s="1"/>
  <c r="DV239"/>
  <c r="DV240" s="1"/>
  <c r="DV241" s="1"/>
  <c r="DW239"/>
  <c r="DW240" s="1"/>
  <c r="DW241" s="1"/>
  <c r="DZ239"/>
  <c r="DZ240" s="1"/>
  <c r="DZ241" s="1"/>
  <c r="EC239"/>
  <c r="EC240" s="1"/>
  <c r="EC241" s="1"/>
  <c r="EF239"/>
  <c r="EF240" s="1"/>
  <c r="EF241" s="1"/>
  <c r="EG239"/>
  <c r="EG240" s="1"/>
  <c r="EG241" s="1"/>
  <c r="EJ239"/>
  <c r="EJ240" s="1"/>
  <c r="EJ241" s="1"/>
  <c r="EK239"/>
  <c r="EK240" s="1"/>
  <c r="EK241" s="1"/>
  <c r="EA241"/>
  <c r="EA240" s="1"/>
  <c r="EA239" s="1"/>
  <c r="EA238" s="1"/>
  <c r="EB241"/>
  <c r="EB240" s="1"/>
  <c r="EB239" s="1"/>
  <c r="EB238" s="1"/>
  <c r="BK238"/>
  <c r="BK239" s="1"/>
  <c r="BK240" s="1"/>
  <c r="BK241" s="1"/>
  <c r="BL238"/>
  <c r="BL239" s="1"/>
  <c r="BL240" s="1"/>
  <c r="BL241" s="1"/>
  <c r="BM238"/>
  <c r="BM239" s="1"/>
  <c r="BM240" s="1"/>
  <c r="BM241" s="1"/>
  <c r="BN238"/>
  <c r="BN239" s="1"/>
  <c r="BN240" s="1"/>
  <c r="BN241" s="1"/>
  <c r="BO238"/>
  <c r="BO239" s="1"/>
  <c r="BO240" s="1"/>
  <c r="BO241" s="1"/>
  <c r="BQ238"/>
  <c r="BQ239" s="1"/>
  <c r="BQ240" s="1"/>
  <c r="BQ241" s="1"/>
  <c r="BS238"/>
  <c r="BS239" s="1"/>
  <c r="BS240" s="1"/>
  <c r="BS241" s="1"/>
  <c r="BT238"/>
  <c r="BT239" s="1"/>
  <c r="BT240" s="1"/>
  <c r="BT241" s="1"/>
  <c r="DF238"/>
  <c r="DF239" s="1"/>
  <c r="DF240" s="1"/>
  <c r="DF241" s="1"/>
  <c r="DG238"/>
  <c r="DG239" s="1"/>
  <c r="DG240" s="1"/>
  <c r="DG241" s="1"/>
  <c r="DH238"/>
  <c r="DH239" s="1"/>
  <c r="DH240" s="1"/>
  <c r="DH241" s="1"/>
  <c r="DI238"/>
  <c r="DI239" s="1"/>
  <c r="DI240" s="1"/>
  <c r="DI241" s="1"/>
  <c r="DJ238"/>
  <c r="DJ239" s="1"/>
  <c r="DJ240" s="1"/>
  <c r="DJ241" s="1"/>
  <c r="DK238"/>
  <c r="DL238"/>
  <c r="DL239" s="1"/>
  <c r="DL240" s="1"/>
  <c r="DL241" s="1"/>
  <c r="DM238"/>
  <c r="DM239" s="1"/>
  <c r="DM240" s="1"/>
  <c r="DM241" s="1"/>
  <c r="DN238"/>
  <c r="DN239" s="1"/>
  <c r="DN240" s="1"/>
  <c r="DN241" s="1"/>
  <c r="DO238"/>
  <c r="DO239" s="1"/>
  <c r="DO240" s="1"/>
  <c r="DO241" s="1"/>
  <c r="DK239"/>
  <c r="DK240" s="1"/>
  <c r="DK241" s="1"/>
  <c r="BJ241"/>
  <c r="BJ240" s="1"/>
  <c r="BJ239" s="1"/>
  <c r="BJ238" s="1"/>
  <c r="BP241"/>
  <c r="BP240" s="1"/>
  <c r="BP239" s="1"/>
  <c r="BP238" s="1"/>
  <c r="BR241"/>
  <c r="BR240" s="1"/>
  <c r="BR239" s="1"/>
  <c r="BR238" s="1"/>
  <c r="BU241"/>
  <c r="BU240" s="1"/>
  <c r="BU239" s="1"/>
  <c r="BU238" s="1"/>
  <c r="BV241"/>
  <c r="BV240" s="1"/>
  <c r="BV239" s="1"/>
  <c r="BV238" s="1"/>
  <c r="BW241"/>
  <c r="BW240" s="1"/>
  <c r="BW239" s="1"/>
  <c r="BW238" s="1"/>
  <c r="BX241"/>
  <c r="BX240" s="1"/>
  <c r="BX239" s="1"/>
  <c r="BX238" s="1"/>
  <c r="BY241"/>
  <c r="BY240" s="1"/>
  <c r="BY239" s="1"/>
  <c r="BY238" s="1"/>
  <c r="BZ241"/>
  <c r="BZ240" s="1"/>
  <c r="BZ239" s="1"/>
  <c r="BZ238" s="1"/>
  <c r="CA241"/>
  <c r="CA240" s="1"/>
  <c r="CA239" s="1"/>
  <c r="CA238" s="1"/>
  <c r="CB241"/>
  <c r="CB240" s="1"/>
  <c r="CB239" s="1"/>
  <c r="CB238" s="1"/>
  <c r="CC241"/>
  <c r="CC240" s="1"/>
  <c r="CC239" s="1"/>
  <c r="CC238" s="1"/>
  <c r="CD241"/>
  <c r="CD240" s="1"/>
  <c r="CD239" s="1"/>
  <c r="CD238" s="1"/>
  <c r="CE241"/>
  <c r="CE240" s="1"/>
  <c r="CE239" s="1"/>
  <c r="CE238" s="1"/>
  <c r="CF241"/>
  <c r="CF240" s="1"/>
  <c r="CF239" s="1"/>
  <c r="CF238" s="1"/>
  <c r="CG241"/>
  <c r="CG240" s="1"/>
  <c r="CG239" s="1"/>
  <c r="CG238" s="1"/>
  <c r="CH241"/>
  <c r="CH240" s="1"/>
  <c r="CH239" s="1"/>
  <c r="CH238" s="1"/>
  <c r="CI241"/>
  <c r="CI240" s="1"/>
  <c r="CI239" s="1"/>
  <c r="CI238" s="1"/>
  <c r="CJ241"/>
  <c r="CJ240" s="1"/>
  <c r="CJ239" s="1"/>
  <c r="CJ238" s="1"/>
  <c r="CK241"/>
  <c r="CK240" s="1"/>
  <c r="CK239" s="1"/>
  <c r="CK238" s="1"/>
  <c r="CL241"/>
  <c r="CL240" s="1"/>
  <c r="CL239" s="1"/>
  <c r="CL238" s="1"/>
  <c r="CM241"/>
  <c r="CM240" s="1"/>
  <c r="CM239" s="1"/>
  <c r="CM238" s="1"/>
  <c r="CN241"/>
  <c r="CN240" s="1"/>
  <c r="CN239" s="1"/>
  <c r="CN238" s="1"/>
  <c r="CO241"/>
  <c r="CO240" s="1"/>
  <c r="CO239" s="1"/>
  <c r="CO238" s="1"/>
  <c r="CP241"/>
  <c r="CP240" s="1"/>
  <c r="CP239" s="1"/>
  <c r="CP238" s="1"/>
  <c r="CQ241"/>
  <c r="CQ240" s="1"/>
  <c r="CQ239" s="1"/>
  <c r="CQ238" s="1"/>
  <c r="CR241"/>
  <c r="CR240" s="1"/>
  <c r="CR239" s="1"/>
  <c r="CR238" s="1"/>
  <c r="CS241"/>
  <c r="CS240" s="1"/>
  <c r="CS239" s="1"/>
  <c r="CS238" s="1"/>
  <c r="CT241"/>
  <c r="CT240" s="1"/>
  <c r="CT239" s="1"/>
  <c r="CT238" s="1"/>
  <c r="CU241"/>
  <c r="CU240" s="1"/>
  <c r="CU239" s="1"/>
  <c r="CU238" s="1"/>
  <c r="CV241"/>
  <c r="CV240" s="1"/>
  <c r="CV239" s="1"/>
  <c r="CV238" s="1"/>
  <c r="CW241"/>
  <c r="CW240" s="1"/>
  <c r="CW239" s="1"/>
  <c r="CW238" s="1"/>
  <c r="CX241"/>
  <c r="CX240" s="1"/>
  <c r="CX239" s="1"/>
  <c r="CX238" s="1"/>
  <c r="CY241"/>
  <c r="CY240" s="1"/>
  <c r="CY239" s="1"/>
  <c r="CY238" s="1"/>
  <c r="CZ241"/>
  <c r="CZ240" s="1"/>
  <c r="CZ239" s="1"/>
  <c r="CZ238" s="1"/>
  <c r="DA241"/>
  <c r="DA240" s="1"/>
  <c r="DA239" s="1"/>
  <c r="DA238" s="1"/>
  <c r="DB241"/>
  <c r="DB240" s="1"/>
  <c r="DB239" s="1"/>
  <c r="DB238" s="1"/>
  <c r="DC241"/>
  <c r="DC240" s="1"/>
  <c r="DC239" s="1"/>
  <c r="DC238" s="1"/>
  <c r="DD241"/>
  <c r="DD240" s="1"/>
  <c r="DD239" s="1"/>
  <c r="DD238" s="1"/>
  <c r="DE241"/>
  <c r="DE240" s="1"/>
  <c r="DE239" s="1"/>
  <c r="DE238" s="1"/>
  <c r="EY233"/>
  <c r="EY234" s="1"/>
  <c r="EY235" s="1"/>
  <c r="EY236" s="1"/>
  <c r="EZ233"/>
  <c r="EZ234" s="1"/>
  <c r="EZ235" s="1"/>
  <c r="EZ236" s="1"/>
  <c r="FF233"/>
  <c r="FF234" s="1"/>
  <c r="FF235" s="1"/>
  <c r="FF236" s="1"/>
  <c r="FG233"/>
  <c r="FH233"/>
  <c r="FH234" s="1"/>
  <c r="FH235" s="1"/>
  <c r="FH236" s="1"/>
  <c r="FI233"/>
  <c r="FI234" s="1"/>
  <c r="FI235" s="1"/>
  <c r="FI236" s="1"/>
  <c r="FJ233"/>
  <c r="FJ234" s="1"/>
  <c r="FJ235" s="1"/>
  <c r="FJ236" s="1"/>
  <c r="FG234"/>
  <c r="FG235" s="1"/>
  <c r="FG236" s="1"/>
  <c r="FA236"/>
  <c r="FA235" s="1"/>
  <c r="FA234" s="1"/>
  <c r="FA233" s="1"/>
  <c r="FB236"/>
  <c r="FB235" s="1"/>
  <c r="FB234" s="1"/>
  <c r="FB233" s="1"/>
  <c r="FC236"/>
  <c r="FC235" s="1"/>
  <c r="FC234" s="1"/>
  <c r="FC233" s="1"/>
  <c r="FD236"/>
  <c r="FD235" s="1"/>
  <c r="FD234" s="1"/>
  <c r="FD233" s="1"/>
  <c r="FE236"/>
  <c r="FE235" s="1"/>
  <c r="FE234" s="1"/>
  <c r="FE233" s="1"/>
  <c r="ER233"/>
  <c r="ES233"/>
  <c r="ES234" s="1"/>
  <c r="ES235" s="1"/>
  <c r="ES236" s="1"/>
  <c r="ET233"/>
  <c r="ET234" s="1"/>
  <c r="ET235" s="1"/>
  <c r="ET236" s="1"/>
  <c r="EU233"/>
  <c r="EV233"/>
  <c r="EX233"/>
  <c r="EX234" s="1"/>
  <c r="EX235" s="1"/>
  <c r="EX236" s="1"/>
  <c r="ER234"/>
  <c r="ER235" s="1"/>
  <c r="ER236" s="1"/>
  <c r="EU234"/>
  <c r="EU235" s="1"/>
  <c r="EU236" s="1"/>
  <c r="EV234"/>
  <c r="EV235" s="1"/>
  <c r="EV236" s="1"/>
  <c r="EW236"/>
  <c r="EW235" s="1"/>
  <c r="EW234" s="1"/>
  <c r="EW233" s="1"/>
  <c r="EQ233"/>
  <c r="EQ234" s="1"/>
  <c r="EQ235" s="1"/>
  <c r="EQ236" s="1"/>
  <c r="DT233"/>
  <c r="DT234" s="1"/>
  <c r="DT235" s="1"/>
  <c r="DT236" s="1"/>
  <c r="DU233"/>
  <c r="DV233"/>
  <c r="DW233"/>
  <c r="DW234" s="1"/>
  <c r="DW235" s="1"/>
  <c r="DW236" s="1"/>
  <c r="DX233"/>
  <c r="DX234" s="1"/>
  <c r="DX235" s="1"/>
  <c r="DX236" s="1"/>
  <c r="DY233"/>
  <c r="DZ233"/>
  <c r="DZ234" s="1"/>
  <c r="DZ235" s="1"/>
  <c r="DZ236" s="1"/>
  <c r="EA233"/>
  <c r="EA234" s="1"/>
  <c r="EA235" s="1"/>
  <c r="EA236" s="1"/>
  <c r="EB233"/>
  <c r="EB234" s="1"/>
  <c r="EB235" s="1"/>
  <c r="EB236" s="1"/>
  <c r="EC233"/>
  <c r="ED233"/>
  <c r="ED234" s="1"/>
  <c r="ED235" s="1"/>
  <c r="ED236" s="1"/>
  <c r="EE233"/>
  <c r="EE234" s="1"/>
  <c r="EE235" s="1"/>
  <c r="EE236" s="1"/>
  <c r="EF233"/>
  <c r="EF234" s="1"/>
  <c r="EF235" s="1"/>
  <c r="EF236" s="1"/>
  <c r="EG233"/>
  <c r="EH233"/>
  <c r="EH234" s="1"/>
  <c r="EH235" s="1"/>
  <c r="EH236" s="1"/>
  <c r="EJ233"/>
  <c r="EJ234" s="1"/>
  <c r="EJ235" s="1"/>
  <c r="EJ236" s="1"/>
  <c r="EK233"/>
  <c r="EK234" s="1"/>
  <c r="EK235" s="1"/>
  <c r="EK236" s="1"/>
  <c r="EL233"/>
  <c r="EM233"/>
  <c r="EN233"/>
  <c r="EN234" s="1"/>
  <c r="EN235" s="1"/>
  <c r="EN236" s="1"/>
  <c r="EO233"/>
  <c r="EO234" s="1"/>
  <c r="EO235" s="1"/>
  <c r="EO236" s="1"/>
  <c r="DU234"/>
  <c r="DV234"/>
  <c r="DV235" s="1"/>
  <c r="DV236" s="1"/>
  <c r="DY234"/>
  <c r="DY235" s="1"/>
  <c r="DY236" s="1"/>
  <c r="EC234"/>
  <c r="EC235" s="1"/>
  <c r="EC236" s="1"/>
  <c r="EG234"/>
  <c r="EG235" s="1"/>
  <c r="EG236" s="1"/>
  <c r="EL234"/>
  <c r="EM234"/>
  <c r="EM235" s="1"/>
  <c r="EM236" s="1"/>
  <c r="DU235"/>
  <c r="DU236" s="1"/>
  <c r="EL235"/>
  <c r="EL236" s="1"/>
  <c r="EI236"/>
  <c r="EI235" s="1"/>
  <c r="EI234" s="1"/>
  <c r="EI233" s="1"/>
  <c r="BP233"/>
  <c r="BS233"/>
  <c r="BV233"/>
  <c r="BW233"/>
  <c r="BX233"/>
  <c r="BY233"/>
  <c r="CA233"/>
  <c r="DC233"/>
  <c r="DD233"/>
  <c r="DE233"/>
  <c r="DF233"/>
  <c r="DG233"/>
  <c r="DH233"/>
  <c r="DI233"/>
  <c r="DJ233"/>
  <c r="DK233"/>
  <c r="DL233"/>
  <c r="DM233"/>
  <c r="DN233"/>
  <c r="DO233"/>
  <c r="BP234"/>
  <c r="BS234"/>
  <c r="BV234"/>
  <c r="BW234"/>
  <c r="BX234"/>
  <c r="BY234"/>
  <c r="CA234"/>
  <c r="DC234"/>
  <c r="DD234"/>
  <c r="DE234"/>
  <c r="DF234"/>
  <c r="DG234"/>
  <c r="DH234"/>
  <c r="DI234"/>
  <c r="DJ234"/>
  <c r="DK234"/>
  <c r="DL234"/>
  <c r="DM234"/>
  <c r="DN234"/>
  <c r="DO234"/>
  <c r="BP235"/>
  <c r="BS235"/>
  <c r="BV235"/>
  <c r="BW235"/>
  <c r="BX235"/>
  <c r="BY235"/>
  <c r="CA235"/>
  <c r="CA236" s="1"/>
  <c r="DC235"/>
  <c r="DC236" s="1"/>
  <c r="DD235"/>
  <c r="DE235"/>
  <c r="DF235"/>
  <c r="DF236" s="1"/>
  <c r="DG235"/>
  <c r="DG236" s="1"/>
  <c r="DH235"/>
  <c r="DH236" s="1"/>
  <c r="DI235"/>
  <c r="DI236" s="1"/>
  <c r="DJ235"/>
  <c r="DJ236" s="1"/>
  <c r="DK235"/>
  <c r="DK236" s="1"/>
  <c r="DL235"/>
  <c r="DL236" s="1"/>
  <c r="DM235"/>
  <c r="DM236" s="1"/>
  <c r="DN235"/>
  <c r="DN236" s="1"/>
  <c r="DO235"/>
  <c r="BP236"/>
  <c r="BQ236"/>
  <c r="BQ235" s="1"/>
  <c r="BQ234" s="1"/>
  <c r="BQ233" s="1"/>
  <c r="BR236"/>
  <c r="BR235" s="1"/>
  <c r="BR234" s="1"/>
  <c r="BR233" s="1"/>
  <c r="BS236"/>
  <c r="BT236"/>
  <c r="BT235" s="1"/>
  <c r="BT234" s="1"/>
  <c r="BT233" s="1"/>
  <c r="BU236"/>
  <c r="BU235" s="1"/>
  <c r="BU234" s="1"/>
  <c r="BU233" s="1"/>
  <c r="BV236"/>
  <c r="BW236"/>
  <c r="BX236"/>
  <c r="BY236"/>
  <c r="BZ236"/>
  <c r="BZ235" s="1"/>
  <c r="BZ234" s="1"/>
  <c r="BZ233" s="1"/>
  <c r="CB236"/>
  <c r="CB235" s="1"/>
  <c r="CB234" s="1"/>
  <c r="CB233" s="1"/>
  <c r="CC236"/>
  <c r="CC235" s="1"/>
  <c r="CC234" s="1"/>
  <c r="CC233" s="1"/>
  <c r="CD236"/>
  <c r="CD235" s="1"/>
  <c r="CD234" s="1"/>
  <c r="CD233" s="1"/>
  <c r="CE236"/>
  <c r="CE235" s="1"/>
  <c r="CE234" s="1"/>
  <c r="CE233" s="1"/>
  <c r="CF236"/>
  <c r="CF235" s="1"/>
  <c r="CF234" s="1"/>
  <c r="CF233" s="1"/>
  <c r="CG236"/>
  <c r="CG235" s="1"/>
  <c r="CG234" s="1"/>
  <c r="CG233" s="1"/>
  <c r="CH236"/>
  <c r="CH235" s="1"/>
  <c r="CH234" s="1"/>
  <c r="CH233" s="1"/>
  <c r="CI236"/>
  <c r="CI235" s="1"/>
  <c r="CI234" s="1"/>
  <c r="CI233" s="1"/>
  <c r="CJ236"/>
  <c r="CJ235" s="1"/>
  <c r="CJ234" s="1"/>
  <c r="CJ233" s="1"/>
  <c r="CK236"/>
  <c r="CK235" s="1"/>
  <c r="CK234" s="1"/>
  <c r="CK233" s="1"/>
  <c r="CL236"/>
  <c r="CL235" s="1"/>
  <c r="CL234" s="1"/>
  <c r="CL233" s="1"/>
  <c r="CM236"/>
  <c r="CM235" s="1"/>
  <c r="CM234" s="1"/>
  <c r="CM233" s="1"/>
  <c r="CN236"/>
  <c r="CN235" s="1"/>
  <c r="CN234" s="1"/>
  <c r="CN233" s="1"/>
  <c r="CO236"/>
  <c r="CO235" s="1"/>
  <c r="CO234" s="1"/>
  <c r="CO233" s="1"/>
  <c r="CP236"/>
  <c r="CP235" s="1"/>
  <c r="CP234" s="1"/>
  <c r="CP233" s="1"/>
  <c r="CQ236"/>
  <c r="CQ235" s="1"/>
  <c r="CQ234" s="1"/>
  <c r="CQ233" s="1"/>
  <c r="CR236"/>
  <c r="CR235" s="1"/>
  <c r="CR234" s="1"/>
  <c r="CR233" s="1"/>
  <c r="CS236"/>
  <c r="CS235" s="1"/>
  <c r="CS234" s="1"/>
  <c r="CS233" s="1"/>
  <c r="CT236"/>
  <c r="CT235" s="1"/>
  <c r="CT234" s="1"/>
  <c r="CT233" s="1"/>
  <c r="CU236"/>
  <c r="CU235" s="1"/>
  <c r="CU234" s="1"/>
  <c r="CU233" s="1"/>
  <c r="CV236"/>
  <c r="CV235" s="1"/>
  <c r="CV234" s="1"/>
  <c r="CV233" s="1"/>
  <c r="CW236"/>
  <c r="CW235" s="1"/>
  <c r="CW234" s="1"/>
  <c r="CW233" s="1"/>
  <c r="CX236"/>
  <c r="CX235" s="1"/>
  <c r="CX234" s="1"/>
  <c r="CX233" s="1"/>
  <c r="CY236"/>
  <c r="CY235" s="1"/>
  <c r="CY234" s="1"/>
  <c r="CY233" s="1"/>
  <c r="CZ236"/>
  <c r="CZ235" s="1"/>
  <c r="CZ234" s="1"/>
  <c r="CZ233" s="1"/>
  <c r="DA236"/>
  <c r="DA235" s="1"/>
  <c r="DA234" s="1"/>
  <c r="DA233" s="1"/>
  <c r="DB236"/>
  <c r="DB235" s="1"/>
  <c r="DB234" s="1"/>
  <c r="DB233" s="1"/>
  <c r="DD236"/>
  <c r="DE236"/>
  <c r="DO236"/>
  <c r="BJ233"/>
  <c r="BJ234" s="1"/>
  <c r="BJ235" s="1"/>
  <c r="BJ236" s="1"/>
  <c r="BK233"/>
  <c r="BK234" s="1"/>
  <c r="BK235" s="1"/>
  <c r="BK236" s="1"/>
  <c r="BL236"/>
  <c r="BL235" s="1"/>
  <c r="BL234" s="1"/>
  <c r="BL233" s="1"/>
  <c r="BM236"/>
  <c r="BM235" s="1"/>
  <c r="BM234" s="1"/>
  <c r="BM233" s="1"/>
  <c r="BN236"/>
  <c r="BN235" s="1"/>
  <c r="BN234" s="1"/>
  <c r="BN233" s="1"/>
  <c r="BO236"/>
  <c r="BO235" s="1"/>
  <c r="BO234" s="1"/>
  <c r="BO233" s="1"/>
  <c r="EV228"/>
  <c r="EV229" s="1"/>
  <c r="EV230" s="1"/>
  <c r="EV231" s="1"/>
  <c r="EW228"/>
  <c r="EW229" s="1"/>
  <c r="EW230" s="1"/>
  <c r="EW231" s="1"/>
  <c r="EY228"/>
  <c r="EY229" s="1"/>
  <c r="EY230" s="1"/>
  <c r="EY231" s="1"/>
  <c r="FA228"/>
  <c r="FA229" s="1"/>
  <c r="FA230" s="1"/>
  <c r="FA231" s="1"/>
  <c r="FG228"/>
  <c r="FG229" s="1"/>
  <c r="FG230" s="1"/>
  <c r="FG231" s="1"/>
  <c r="FH228"/>
  <c r="FH229" s="1"/>
  <c r="FH230" s="1"/>
  <c r="FH231" s="1"/>
  <c r="FI228"/>
  <c r="FI229" s="1"/>
  <c r="FI230" s="1"/>
  <c r="EX231"/>
  <c r="EX230" s="1"/>
  <c r="EX229" s="1"/>
  <c r="EX228" s="1"/>
  <c r="EZ231"/>
  <c r="EZ230" s="1"/>
  <c r="EZ229" s="1"/>
  <c r="EZ228" s="1"/>
  <c r="FB231"/>
  <c r="FB230" s="1"/>
  <c r="FB229" s="1"/>
  <c r="FB228" s="1"/>
  <c r="FC231"/>
  <c r="FC230" s="1"/>
  <c r="FC229" s="1"/>
  <c r="FC228" s="1"/>
  <c r="FD231"/>
  <c r="FD230" s="1"/>
  <c r="FD229" s="1"/>
  <c r="FD228" s="1"/>
  <c r="FE231"/>
  <c r="FE230" s="1"/>
  <c r="FE229" s="1"/>
  <c r="FE228" s="1"/>
  <c r="FF231"/>
  <c r="FF230" s="1"/>
  <c r="FF229" s="1"/>
  <c r="FF228" s="1"/>
  <c r="FI231"/>
  <c r="FJ231"/>
  <c r="FJ230" s="1"/>
  <c r="FJ229" s="1"/>
  <c r="FJ228" s="1"/>
  <c r="EU228"/>
  <c r="EU229" s="1"/>
  <c r="EU230" s="1"/>
  <c r="EU231" s="1"/>
  <c r="ET231"/>
  <c r="ET230" s="1"/>
  <c r="ET229" s="1"/>
  <c r="ET228" s="1"/>
  <c r="DT228"/>
  <c r="DT229" s="1"/>
  <c r="DT230" s="1"/>
  <c r="DT231" s="1"/>
  <c r="DU228"/>
  <c r="DU229" s="1"/>
  <c r="DU230" s="1"/>
  <c r="DU231" s="1"/>
  <c r="DV228"/>
  <c r="DV229" s="1"/>
  <c r="DV230" s="1"/>
  <c r="DV231" s="1"/>
  <c r="DW228"/>
  <c r="DW229" s="1"/>
  <c r="DW230" s="1"/>
  <c r="DW231" s="1"/>
  <c r="DX228"/>
  <c r="DX229" s="1"/>
  <c r="DX230" s="1"/>
  <c r="DY228"/>
  <c r="DZ228"/>
  <c r="DZ229" s="1"/>
  <c r="DZ230" s="1"/>
  <c r="DZ231" s="1"/>
  <c r="EA228"/>
  <c r="EA229" s="1"/>
  <c r="EA230" s="1"/>
  <c r="EA231" s="1"/>
  <c r="EB228"/>
  <c r="EB229" s="1"/>
  <c r="EB230" s="1"/>
  <c r="EB231" s="1"/>
  <c r="EC228"/>
  <c r="EC229" s="1"/>
  <c r="EC230" s="1"/>
  <c r="EC231" s="1"/>
  <c r="ED228"/>
  <c r="EF228"/>
  <c r="EF229" s="1"/>
  <c r="EG228"/>
  <c r="EG229" s="1"/>
  <c r="EG230" s="1"/>
  <c r="EG231" s="1"/>
  <c r="EH228"/>
  <c r="EI228"/>
  <c r="EI229" s="1"/>
  <c r="EI230" s="1"/>
  <c r="EI231" s="1"/>
  <c r="EJ228"/>
  <c r="EJ229" s="1"/>
  <c r="EJ230" s="1"/>
  <c r="EJ231" s="1"/>
  <c r="EK228"/>
  <c r="EK229" s="1"/>
  <c r="EK230" s="1"/>
  <c r="EK231" s="1"/>
  <c r="EL228"/>
  <c r="EL229" s="1"/>
  <c r="EL230" s="1"/>
  <c r="EL231" s="1"/>
  <c r="EM228"/>
  <c r="EM229" s="1"/>
  <c r="EM230" s="1"/>
  <c r="EM231" s="1"/>
  <c r="EN228"/>
  <c r="EN229" s="1"/>
  <c r="EN230" s="1"/>
  <c r="EN231" s="1"/>
  <c r="EO228"/>
  <c r="EO229" s="1"/>
  <c r="EO230" s="1"/>
  <c r="EO231" s="1"/>
  <c r="EP228"/>
  <c r="EQ228"/>
  <c r="EQ229" s="1"/>
  <c r="EQ230" s="1"/>
  <c r="EQ231" s="1"/>
  <c r="DY229"/>
  <c r="DY230" s="1"/>
  <c r="DY231" s="1"/>
  <c r="ED229"/>
  <c r="ED230" s="1"/>
  <c r="ED231" s="1"/>
  <c r="EH229"/>
  <c r="EH230" s="1"/>
  <c r="EH231" s="1"/>
  <c r="EP229"/>
  <c r="EP230" s="1"/>
  <c r="EP231" s="1"/>
  <c r="EF230"/>
  <c r="EF231" s="1"/>
  <c r="DX231"/>
  <c r="EE231"/>
  <c r="EE230" s="1"/>
  <c r="EE229" s="1"/>
  <c r="EE228" s="1"/>
  <c r="BR228"/>
  <c r="BR229" s="1"/>
  <c r="BR230" s="1"/>
  <c r="BR231" s="1"/>
  <c r="CV228"/>
  <c r="CW228"/>
  <c r="CX228"/>
  <c r="CY228"/>
  <c r="CY229" s="1"/>
  <c r="CY230" s="1"/>
  <c r="CY231" s="1"/>
  <c r="CZ228"/>
  <c r="DA228"/>
  <c r="DA229" s="1"/>
  <c r="DA230" s="1"/>
  <c r="DA231" s="1"/>
  <c r="DB228"/>
  <c r="DB229" s="1"/>
  <c r="DB230" s="1"/>
  <c r="DB231" s="1"/>
  <c r="DC228"/>
  <c r="DC229" s="1"/>
  <c r="DC230" s="1"/>
  <c r="DD228"/>
  <c r="DD229" s="1"/>
  <c r="DD230" s="1"/>
  <c r="DD231" s="1"/>
  <c r="DE228"/>
  <c r="DF228"/>
  <c r="DF229" s="1"/>
  <c r="DF230" s="1"/>
  <c r="DF231" s="1"/>
  <c r="DG228"/>
  <c r="DG229" s="1"/>
  <c r="DG230" s="1"/>
  <c r="DG231" s="1"/>
  <c r="DH228"/>
  <c r="DH229" s="1"/>
  <c r="DH230" s="1"/>
  <c r="DH231" s="1"/>
  <c r="DI228"/>
  <c r="DI229" s="1"/>
  <c r="DI230" s="1"/>
  <c r="DI231" s="1"/>
  <c r="DJ228"/>
  <c r="DJ229" s="1"/>
  <c r="DJ230" s="1"/>
  <c r="DJ231" s="1"/>
  <c r="DK228"/>
  <c r="DK229" s="1"/>
  <c r="DK230" s="1"/>
  <c r="DK231" s="1"/>
  <c r="DL228"/>
  <c r="DM228"/>
  <c r="DM229" s="1"/>
  <c r="DM230" s="1"/>
  <c r="DM231" s="1"/>
  <c r="DN228"/>
  <c r="DN229" s="1"/>
  <c r="DN230" s="1"/>
  <c r="DN231" s="1"/>
  <c r="DO228"/>
  <c r="DO229" s="1"/>
  <c r="DO230" s="1"/>
  <c r="DO231" s="1"/>
  <c r="CV229"/>
  <c r="CV230" s="1"/>
  <c r="CV231" s="1"/>
  <c r="CW229"/>
  <c r="CX229"/>
  <c r="CX230" s="1"/>
  <c r="CX231" s="1"/>
  <c r="CZ229"/>
  <c r="CZ230" s="1"/>
  <c r="CZ231" s="1"/>
  <c r="DE229"/>
  <c r="DE230" s="1"/>
  <c r="DE231" s="1"/>
  <c r="DL229"/>
  <c r="DL230" s="1"/>
  <c r="DL231" s="1"/>
  <c r="CW230"/>
  <c r="CW231" s="1"/>
  <c r="BJ231"/>
  <c r="BJ230" s="1"/>
  <c r="BJ229" s="1"/>
  <c r="BJ228" s="1"/>
  <c r="BK231"/>
  <c r="BK230" s="1"/>
  <c r="BK229" s="1"/>
  <c r="BK228" s="1"/>
  <c r="BL231"/>
  <c r="BL230" s="1"/>
  <c r="BL229" s="1"/>
  <c r="BL228" s="1"/>
  <c r="BM231"/>
  <c r="BM230" s="1"/>
  <c r="BM229" s="1"/>
  <c r="BM228" s="1"/>
  <c r="BN231"/>
  <c r="BN230" s="1"/>
  <c r="BN229" s="1"/>
  <c r="BN228" s="1"/>
  <c r="BO231"/>
  <c r="BO230" s="1"/>
  <c r="BO229" s="1"/>
  <c r="BO228" s="1"/>
  <c r="BP231"/>
  <c r="BP230" s="1"/>
  <c r="BP229" s="1"/>
  <c r="BP228" s="1"/>
  <c r="BQ231"/>
  <c r="BQ230" s="1"/>
  <c r="BQ229" s="1"/>
  <c r="BQ228" s="1"/>
  <c r="BS231"/>
  <c r="BS230" s="1"/>
  <c r="BS229" s="1"/>
  <c r="BS228" s="1"/>
  <c r="BT231"/>
  <c r="BT230" s="1"/>
  <c r="BT229" s="1"/>
  <c r="BT228" s="1"/>
  <c r="BU231"/>
  <c r="BU230" s="1"/>
  <c r="BU229" s="1"/>
  <c r="BU228" s="1"/>
  <c r="BV231"/>
  <c r="BV230" s="1"/>
  <c r="BV229" s="1"/>
  <c r="BV228" s="1"/>
  <c r="BW231"/>
  <c r="BW230" s="1"/>
  <c r="BW229" s="1"/>
  <c r="BW228" s="1"/>
  <c r="BX231"/>
  <c r="BX230" s="1"/>
  <c r="BX229" s="1"/>
  <c r="BX228" s="1"/>
  <c r="BY231"/>
  <c r="BY230" s="1"/>
  <c r="BY229" s="1"/>
  <c r="BY228" s="1"/>
  <c r="BZ231"/>
  <c r="BZ230" s="1"/>
  <c r="BZ229" s="1"/>
  <c r="BZ228" s="1"/>
  <c r="CA231"/>
  <c r="CA230" s="1"/>
  <c r="CA229" s="1"/>
  <c r="CA228" s="1"/>
  <c r="CB231"/>
  <c r="CB230" s="1"/>
  <c r="CB229" s="1"/>
  <c r="CB228" s="1"/>
  <c r="CC231"/>
  <c r="CC230" s="1"/>
  <c r="CC229" s="1"/>
  <c r="CC228" s="1"/>
  <c r="CD231"/>
  <c r="CD230" s="1"/>
  <c r="CD229" s="1"/>
  <c r="CD228" s="1"/>
  <c r="CE231"/>
  <c r="CE230" s="1"/>
  <c r="CE229" s="1"/>
  <c r="CE228" s="1"/>
  <c r="CF231"/>
  <c r="CF230" s="1"/>
  <c r="CF229" s="1"/>
  <c r="CF228" s="1"/>
  <c r="CG231"/>
  <c r="CG230" s="1"/>
  <c r="CG229" s="1"/>
  <c r="CG228" s="1"/>
  <c r="CH231"/>
  <c r="CH230" s="1"/>
  <c r="CH229" s="1"/>
  <c r="CH228" s="1"/>
  <c r="CI231"/>
  <c r="CI230" s="1"/>
  <c r="CI229" s="1"/>
  <c r="CI228" s="1"/>
  <c r="CJ231"/>
  <c r="CJ230" s="1"/>
  <c r="CJ229" s="1"/>
  <c r="CJ228" s="1"/>
  <c r="CK231"/>
  <c r="CK230" s="1"/>
  <c r="CK229" s="1"/>
  <c r="CK228" s="1"/>
  <c r="CL231"/>
  <c r="CL230" s="1"/>
  <c r="CL229" s="1"/>
  <c r="CL228" s="1"/>
  <c r="CM231"/>
  <c r="CM230" s="1"/>
  <c r="CM229" s="1"/>
  <c r="CM228" s="1"/>
  <c r="CN231"/>
  <c r="CN230" s="1"/>
  <c r="CN229" s="1"/>
  <c r="CN228" s="1"/>
  <c r="CO231"/>
  <c r="CO230" s="1"/>
  <c r="CO229" s="1"/>
  <c r="CO228" s="1"/>
  <c r="CP231"/>
  <c r="CP230" s="1"/>
  <c r="CP229" s="1"/>
  <c r="CP228" s="1"/>
  <c r="CQ231"/>
  <c r="CQ230" s="1"/>
  <c r="CQ229" s="1"/>
  <c r="CQ228" s="1"/>
  <c r="CR231"/>
  <c r="CR230" s="1"/>
  <c r="CR229" s="1"/>
  <c r="CR228" s="1"/>
  <c r="CS231"/>
  <c r="CS230" s="1"/>
  <c r="CS229" s="1"/>
  <c r="CS228" s="1"/>
  <c r="CT231"/>
  <c r="CT230" s="1"/>
  <c r="CT229" s="1"/>
  <c r="CT228" s="1"/>
  <c r="CU231"/>
  <c r="CU230" s="1"/>
  <c r="CU229" s="1"/>
  <c r="CU228" s="1"/>
  <c r="DC231"/>
  <c r="FB223"/>
  <c r="FB224" s="1"/>
  <c r="FB225" s="1"/>
  <c r="FB226" s="1"/>
  <c r="FC223"/>
  <c r="FC224" s="1"/>
  <c r="FC225" s="1"/>
  <c r="FC226" s="1"/>
  <c r="FD223"/>
  <c r="FD224" s="1"/>
  <c r="FE223"/>
  <c r="FE224" s="1"/>
  <c r="FE225" s="1"/>
  <c r="FE226" s="1"/>
  <c r="FF223"/>
  <c r="FF224" s="1"/>
  <c r="FF225" s="1"/>
  <c r="FF226" s="1"/>
  <c r="FJ223"/>
  <c r="FJ224" s="1"/>
  <c r="FJ225" s="1"/>
  <c r="FJ226" s="1"/>
  <c r="FD225"/>
  <c r="FD226" s="1"/>
  <c r="FA226"/>
  <c r="FA225" s="1"/>
  <c r="FA224" s="1"/>
  <c r="FA223" s="1"/>
  <c r="FG226"/>
  <c r="FG225" s="1"/>
  <c r="FG224" s="1"/>
  <c r="FG223" s="1"/>
  <c r="FH226"/>
  <c r="FH225" s="1"/>
  <c r="FH224" s="1"/>
  <c r="FH223" s="1"/>
  <c r="FI226"/>
  <c r="FI225" s="1"/>
  <c r="FI224" s="1"/>
  <c r="FI223" s="1"/>
  <c r="EW223"/>
  <c r="EX223"/>
  <c r="EY223"/>
  <c r="EZ223"/>
  <c r="EW224"/>
  <c r="EX224"/>
  <c r="EY224"/>
  <c r="EZ224"/>
  <c r="EW225"/>
  <c r="EX225"/>
  <c r="EY225"/>
  <c r="EZ225"/>
  <c r="EW226"/>
  <c r="EX226"/>
  <c r="EY226"/>
  <c r="EZ226"/>
  <c r="EU226"/>
  <c r="EU225" s="1"/>
  <c r="EU224" s="1"/>
  <c r="EU223" s="1"/>
  <c r="EV226"/>
  <c r="EV225" s="1"/>
  <c r="EV224" s="1"/>
  <c r="EV223" s="1"/>
  <c r="ET223"/>
  <c r="ET224" s="1"/>
  <c r="ET225" s="1"/>
  <c r="ET226" s="1"/>
  <c r="EJ223"/>
  <c r="EJ224" s="1"/>
  <c r="EJ225" s="1"/>
  <c r="EJ226" s="1"/>
  <c r="EL223"/>
  <c r="EL224" s="1"/>
  <c r="EL225" s="1"/>
  <c r="EL226" s="1"/>
  <c r="EM223"/>
  <c r="EM224" s="1"/>
  <c r="EM225" s="1"/>
  <c r="EM226" s="1"/>
  <c r="EK226"/>
  <c r="EK225" s="1"/>
  <c r="EK224" s="1"/>
  <c r="EK223" s="1"/>
  <c r="EN226"/>
  <c r="EN225" s="1"/>
  <c r="EN224" s="1"/>
  <c r="EN223" s="1"/>
  <c r="EO226"/>
  <c r="EO225" s="1"/>
  <c r="EO224" s="1"/>
  <c r="EO223" s="1"/>
  <c r="EP226"/>
  <c r="EP225" s="1"/>
  <c r="EP224" s="1"/>
  <c r="EP223" s="1"/>
  <c r="EQ226"/>
  <c r="EQ225" s="1"/>
  <c r="EQ224" s="1"/>
  <c r="EQ223" s="1"/>
  <c r="DT223"/>
  <c r="DU223"/>
  <c r="DV223"/>
  <c r="DW223"/>
  <c r="DX223"/>
  <c r="DY223"/>
  <c r="DZ223"/>
  <c r="EA223"/>
  <c r="EB223"/>
  <c r="EC223"/>
  <c r="ED223"/>
  <c r="EE223"/>
  <c r="EF223"/>
  <c r="EG223"/>
  <c r="EH223"/>
  <c r="EI223"/>
  <c r="DT224"/>
  <c r="DU224"/>
  <c r="DV224"/>
  <c r="DW224"/>
  <c r="DX224"/>
  <c r="DY224"/>
  <c r="DZ224"/>
  <c r="EA224"/>
  <c r="EB224"/>
  <c r="EC224"/>
  <c r="ED224"/>
  <c r="EE224"/>
  <c r="EF224"/>
  <c r="EG224"/>
  <c r="EH224"/>
  <c r="EI224"/>
  <c r="DT225"/>
  <c r="DU225"/>
  <c r="DV225"/>
  <c r="DW225"/>
  <c r="DX225"/>
  <c r="DY225"/>
  <c r="DZ225"/>
  <c r="EA225"/>
  <c r="EB225"/>
  <c r="EC225"/>
  <c r="ED225"/>
  <c r="EE225"/>
  <c r="EF225"/>
  <c r="EG225"/>
  <c r="EH225"/>
  <c r="EI225"/>
  <c r="DT226"/>
  <c r="DU226"/>
  <c r="DV226"/>
  <c r="DW226"/>
  <c r="DX226"/>
  <c r="DY226"/>
  <c r="DZ226"/>
  <c r="EA226"/>
  <c r="EB226"/>
  <c r="EC226"/>
  <c r="ED226"/>
  <c r="EE226"/>
  <c r="EF226"/>
  <c r="EG226"/>
  <c r="EH226"/>
  <c r="EI226"/>
  <c r="CR223"/>
  <c r="CS223"/>
  <c r="CT223"/>
  <c r="CU223"/>
  <c r="CV223"/>
  <c r="CW223"/>
  <c r="CX223"/>
  <c r="CY223"/>
  <c r="CZ223"/>
  <c r="DA223"/>
  <c r="DB223"/>
  <c r="DC223"/>
  <c r="DD223"/>
  <c r="DE223"/>
  <c r="DF223"/>
  <c r="DG223"/>
  <c r="DH223"/>
  <c r="DI223"/>
  <c r="DJ223"/>
  <c r="DK223"/>
  <c r="DL223"/>
  <c r="DM223"/>
  <c r="DN223"/>
  <c r="DO223"/>
  <c r="CR224"/>
  <c r="CS224"/>
  <c r="CT224"/>
  <c r="CU224"/>
  <c r="CV224"/>
  <c r="CW224"/>
  <c r="CX224"/>
  <c r="CY224"/>
  <c r="CZ224"/>
  <c r="DA224"/>
  <c r="DB224"/>
  <c r="DC224"/>
  <c r="DD224"/>
  <c r="DE224"/>
  <c r="DF224"/>
  <c r="DG224"/>
  <c r="DH224"/>
  <c r="DI224"/>
  <c r="DJ224"/>
  <c r="DK224"/>
  <c r="DL224"/>
  <c r="DM224"/>
  <c r="DN224"/>
  <c r="DO224"/>
  <c r="CR225"/>
  <c r="CR226" s="1"/>
  <c r="CS225"/>
  <c r="CT225"/>
  <c r="CT226" s="1"/>
  <c r="CU225"/>
  <c r="CU226" s="1"/>
  <c r="CV225"/>
  <c r="CV226" s="1"/>
  <c r="CW225"/>
  <c r="CX225"/>
  <c r="CX226" s="1"/>
  <c r="CY225"/>
  <c r="CY226" s="1"/>
  <c r="CZ225"/>
  <c r="CZ226" s="1"/>
  <c r="DA225"/>
  <c r="DA226" s="1"/>
  <c r="DB225"/>
  <c r="DB226" s="1"/>
  <c r="DC225"/>
  <c r="DC226" s="1"/>
  <c r="DD225"/>
  <c r="DD226" s="1"/>
  <c r="DE225"/>
  <c r="DF225"/>
  <c r="DF226" s="1"/>
  <c r="DG225"/>
  <c r="DH225"/>
  <c r="DH226" s="1"/>
  <c r="DI225"/>
  <c r="DI226" s="1"/>
  <c r="DJ225"/>
  <c r="DJ226" s="1"/>
  <c r="DK225"/>
  <c r="DK226" s="1"/>
  <c r="DL225"/>
  <c r="DM225"/>
  <c r="DN225"/>
  <c r="DN226" s="1"/>
  <c r="DO225"/>
  <c r="DO226" s="1"/>
  <c r="CO226"/>
  <c r="CO225" s="1"/>
  <c r="CO224" s="1"/>
  <c r="CO223" s="1"/>
  <c r="CP226"/>
  <c r="CP225" s="1"/>
  <c r="CP224" s="1"/>
  <c r="CP223" s="1"/>
  <c r="CQ226"/>
  <c r="CQ225" s="1"/>
  <c r="CQ224" s="1"/>
  <c r="CQ223" s="1"/>
  <c r="CS226"/>
  <c r="CW226"/>
  <c r="DE226"/>
  <c r="DG226"/>
  <c r="DL226"/>
  <c r="DM226"/>
  <c r="BX226"/>
  <c r="BX225" s="1"/>
  <c r="BX224" s="1"/>
  <c r="BX223" s="1"/>
  <c r="BY226"/>
  <c r="BY225" s="1"/>
  <c r="BY224" s="1"/>
  <c r="BY223" s="1"/>
  <c r="BZ226"/>
  <c r="BZ225" s="1"/>
  <c r="BZ224" s="1"/>
  <c r="BZ223" s="1"/>
  <c r="CA226"/>
  <c r="CA225" s="1"/>
  <c r="CA224" s="1"/>
  <c r="CA223" s="1"/>
  <c r="CB226"/>
  <c r="CB225" s="1"/>
  <c r="CB224" s="1"/>
  <c r="CB223" s="1"/>
  <c r="CC226"/>
  <c r="CC225" s="1"/>
  <c r="CC224" s="1"/>
  <c r="CC223" s="1"/>
  <c r="CD226"/>
  <c r="CD225" s="1"/>
  <c r="CD224" s="1"/>
  <c r="CD223" s="1"/>
  <c r="CE226"/>
  <c r="CE225" s="1"/>
  <c r="CE224" s="1"/>
  <c r="CE223" s="1"/>
  <c r="CF226"/>
  <c r="CF225" s="1"/>
  <c r="CF224" s="1"/>
  <c r="CF223" s="1"/>
  <c r="CG226"/>
  <c r="CG225" s="1"/>
  <c r="CG224" s="1"/>
  <c r="CG223" s="1"/>
  <c r="CH226"/>
  <c r="CH225" s="1"/>
  <c r="CH224" s="1"/>
  <c r="CH223" s="1"/>
  <c r="CI226"/>
  <c r="CI225" s="1"/>
  <c r="CI224" s="1"/>
  <c r="CI223" s="1"/>
  <c r="CJ226"/>
  <c r="CJ225" s="1"/>
  <c r="CJ224" s="1"/>
  <c r="CJ223" s="1"/>
  <c r="CK226"/>
  <c r="CK225" s="1"/>
  <c r="CK224" s="1"/>
  <c r="CK223" s="1"/>
  <c r="CL226"/>
  <c r="CL225" s="1"/>
  <c r="CL224" s="1"/>
  <c r="CL223" s="1"/>
  <c r="CM226"/>
  <c r="CM225" s="1"/>
  <c r="CM224" s="1"/>
  <c r="CM223" s="1"/>
  <c r="CN226"/>
  <c r="CN225" s="1"/>
  <c r="CN224" s="1"/>
  <c r="CN223" s="1"/>
  <c r="BJ223"/>
  <c r="BJ224" s="1"/>
  <c r="BK223"/>
  <c r="BK224" s="1"/>
  <c r="BK225" s="1"/>
  <c r="BK226" s="1"/>
  <c r="BO223"/>
  <c r="BO224" s="1"/>
  <c r="BO225" s="1"/>
  <c r="BO226" s="1"/>
  <c r="BJ225"/>
  <c r="BJ226" s="1"/>
  <c r="BL226"/>
  <c r="BL225" s="1"/>
  <c r="BL224" s="1"/>
  <c r="BL223" s="1"/>
  <c r="BM226"/>
  <c r="BM225" s="1"/>
  <c r="BM224" s="1"/>
  <c r="BM223" s="1"/>
  <c r="BN226"/>
  <c r="BN225" s="1"/>
  <c r="BN224" s="1"/>
  <c r="BN223" s="1"/>
  <c r="BP226"/>
  <c r="BP225" s="1"/>
  <c r="BP224" s="1"/>
  <c r="BP223" s="1"/>
  <c r="BQ226"/>
  <c r="BQ225" s="1"/>
  <c r="BQ224" s="1"/>
  <c r="BQ223" s="1"/>
  <c r="BR226"/>
  <c r="BR225" s="1"/>
  <c r="BR224" s="1"/>
  <c r="BR223" s="1"/>
  <c r="BS226"/>
  <c r="BS225" s="1"/>
  <c r="BS224" s="1"/>
  <c r="BS223" s="1"/>
  <c r="BT226"/>
  <c r="BT225" s="1"/>
  <c r="BT224" s="1"/>
  <c r="BT223" s="1"/>
  <c r="BU226"/>
  <c r="BU225" s="1"/>
  <c r="BU224" s="1"/>
  <c r="BU223" s="1"/>
  <c r="BV226"/>
  <c r="BV225" s="1"/>
  <c r="BV224" s="1"/>
  <c r="BV223" s="1"/>
  <c r="BW226"/>
  <c r="BW225" s="1"/>
  <c r="BW224" s="1"/>
  <c r="BW223" s="1"/>
  <c r="EV218"/>
  <c r="EW218"/>
  <c r="FH218"/>
  <c r="FI218"/>
  <c r="EV219"/>
  <c r="EW219"/>
  <c r="FH219"/>
  <c r="FI219"/>
  <c r="EV220"/>
  <c r="EW220"/>
  <c r="FH220"/>
  <c r="FH221" s="1"/>
  <c r="FI220"/>
  <c r="FI221" s="1"/>
  <c r="EV221"/>
  <c r="EW221"/>
  <c r="EX221"/>
  <c r="EX220" s="1"/>
  <c r="EX219" s="1"/>
  <c r="EX218" s="1"/>
  <c r="EY221"/>
  <c r="EY220" s="1"/>
  <c r="EY219" s="1"/>
  <c r="EY218" s="1"/>
  <c r="EZ221"/>
  <c r="EZ220" s="1"/>
  <c r="EZ219" s="1"/>
  <c r="EZ218" s="1"/>
  <c r="FA221"/>
  <c r="FA220" s="1"/>
  <c r="FA219" s="1"/>
  <c r="FA218" s="1"/>
  <c r="FB221"/>
  <c r="FB220" s="1"/>
  <c r="FB219" s="1"/>
  <c r="FB218" s="1"/>
  <c r="FC221"/>
  <c r="FC220" s="1"/>
  <c r="FC219" s="1"/>
  <c r="FC218" s="1"/>
  <c r="FD221"/>
  <c r="FD220" s="1"/>
  <c r="FD219" s="1"/>
  <c r="FD218" s="1"/>
  <c r="FE221"/>
  <c r="FE220" s="1"/>
  <c r="FE219" s="1"/>
  <c r="FE218" s="1"/>
  <c r="FF221"/>
  <c r="FF220" s="1"/>
  <c r="FF219" s="1"/>
  <c r="FF218" s="1"/>
  <c r="FG221"/>
  <c r="FG220" s="1"/>
  <c r="FG219" s="1"/>
  <c r="FG218" s="1"/>
  <c r="FJ221"/>
  <c r="FJ220" s="1"/>
  <c r="FJ219" s="1"/>
  <c r="FJ218" s="1"/>
  <c r="EG218"/>
  <c r="EG219" s="1"/>
  <c r="EG220" s="1"/>
  <c r="EG221" s="1"/>
  <c r="EH218"/>
  <c r="EH219" s="1"/>
  <c r="EH220" s="1"/>
  <c r="EH221" s="1"/>
  <c r="EI218"/>
  <c r="EJ218"/>
  <c r="EJ219" s="1"/>
  <c r="EJ220" s="1"/>
  <c r="EJ221" s="1"/>
  <c r="EK218"/>
  <c r="EK219" s="1"/>
  <c r="EK220" s="1"/>
  <c r="EK221" s="1"/>
  <c r="EL218"/>
  <c r="EL219" s="1"/>
  <c r="EL220" s="1"/>
  <c r="EL221" s="1"/>
  <c r="EM218"/>
  <c r="EN218"/>
  <c r="EN219" s="1"/>
  <c r="EN220" s="1"/>
  <c r="EN221" s="1"/>
  <c r="EO218"/>
  <c r="EO219" s="1"/>
  <c r="EO220" s="1"/>
  <c r="EO221" s="1"/>
  <c r="EP218"/>
  <c r="EP219" s="1"/>
  <c r="EP220" s="1"/>
  <c r="EP221" s="1"/>
  <c r="EQ218"/>
  <c r="ER218"/>
  <c r="ER219" s="1"/>
  <c r="ER220" s="1"/>
  <c r="ER221" s="1"/>
  <c r="ES218"/>
  <c r="ES219" s="1"/>
  <c r="ES220" s="1"/>
  <c r="ES221" s="1"/>
  <c r="ET218"/>
  <c r="ET219" s="1"/>
  <c r="ET220" s="1"/>
  <c r="ET221" s="1"/>
  <c r="EU218"/>
  <c r="EI219"/>
  <c r="EI220" s="1"/>
  <c r="EI221" s="1"/>
  <c r="EM219"/>
  <c r="EM220" s="1"/>
  <c r="EM221" s="1"/>
  <c r="EQ219"/>
  <c r="EU219"/>
  <c r="EU220" s="1"/>
  <c r="EU221" s="1"/>
  <c r="EQ220"/>
  <c r="EQ221" s="1"/>
  <c r="DT218"/>
  <c r="DT219" s="1"/>
  <c r="DT220" s="1"/>
  <c r="DT221" s="1"/>
  <c r="DU218"/>
  <c r="DU219" s="1"/>
  <c r="DU220" s="1"/>
  <c r="DU221" s="1"/>
  <c r="DV218"/>
  <c r="DV219" s="1"/>
  <c r="DV220" s="1"/>
  <c r="DV221" s="1"/>
  <c r="DW218"/>
  <c r="DW219" s="1"/>
  <c r="DW220" s="1"/>
  <c r="DW221" s="1"/>
  <c r="DX218"/>
  <c r="DY218"/>
  <c r="DY219" s="1"/>
  <c r="DY220" s="1"/>
  <c r="DY221" s="1"/>
  <c r="DZ218"/>
  <c r="DZ219" s="1"/>
  <c r="DZ220" s="1"/>
  <c r="DZ221" s="1"/>
  <c r="EA218"/>
  <c r="EA219" s="1"/>
  <c r="EA220" s="1"/>
  <c r="EA221" s="1"/>
  <c r="EB218"/>
  <c r="EB219" s="1"/>
  <c r="EB220" s="1"/>
  <c r="EB221" s="1"/>
  <c r="EC218"/>
  <c r="EC219" s="1"/>
  <c r="EC220" s="1"/>
  <c r="EC221" s="1"/>
  <c r="ED218"/>
  <c r="ED219" s="1"/>
  <c r="ED220" s="1"/>
  <c r="ED221" s="1"/>
  <c r="EE218"/>
  <c r="EE219" s="1"/>
  <c r="EE220" s="1"/>
  <c r="EE221" s="1"/>
  <c r="EF218"/>
  <c r="DX219"/>
  <c r="DX220" s="1"/>
  <c r="DX221" s="1"/>
  <c r="EF219"/>
  <c r="EF220" s="1"/>
  <c r="EF221" s="1"/>
  <c r="CO218"/>
  <c r="CO219" s="1"/>
  <c r="CO220" s="1"/>
  <c r="CP218"/>
  <c r="CQ218"/>
  <c r="CR218"/>
  <c r="CR219" s="1"/>
  <c r="CR220" s="1"/>
  <c r="CR221" s="1"/>
  <c r="CS218"/>
  <c r="CS219" s="1"/>
  <c r="CS220" s="1"/>
  <c r="CS221" s="1"/>
  <c r="CT218"/>
  <c r="CT219" s="1"/>
  <c r="CT220" s="1"/>
  <c r="CT221" s="1"/>
  <c r="CU218"/>
  <c r="CV218"/>
  <c r="CV219" s="1"/>
  <c r="CV220" s="1"/>
  <c r="CV221" s="1"/>
  <c r="CW218"/>
  <c r="CW219" s="1"/>
  <c r="CW220" s="1"/>
  <c r="CW221" s="1"/>
  <c r="CX218"/>
  <c r="CX219" s="1"/>
  <c r="CX220" s="1"/>
  <c r="CX221" s="1"/>
  <c r="CY218"/>
  <c r="CZ218"/>
  <c r="CZ219" s="1"/>
  <c r="CZ220" s="1"/>
  <c r="CZ221" s="1"/>
  <c r="DA218"/>
  <c r="DA219" s="1"/>
  <c r="DA220" s="1"/>
  <c r="DA221" s="1"/>
  <c r="DB218"/>
  <c r="DB219" s="1"/>
  <c r="DB220" s="1"/>
  <c r="DB221" s="1"/>
  <c r="DC218"/>
  <c r="DD218"/>
  <c r="DD219" s="1"/>
  <c r="DD220" s="1"/>
  <c r="DD221" s="1"/>
  <c r="DE218"/>
  <c r="DE219" s="1"/>
  <c r="DE220" s="1"/>
  <c r="DE221" s="1"/>
  <c r="DF218"/>
  <c r="DF219" s="1"/>
  <c r="DF220" s="1"/>
  <c r="DF221" s="1"/>
  <c r="DG218"/>
  <c r="DH218"/>
  <c r="DH219" s="1"/>
  <c r="DH220" s="1"/>
  <c r="DH221" s="1"/>
  <c r="DI218"/>
  <c r="DI219" s="1"/>
  <c r="DI220" s="1"/>
  <c r="DI221" s="1"/>
  <c r="DJ218"/>
  <c r="DJ219" s="1"/>
  <c r="DJ220" s="1"/>
  <c r="DJ221" s="1"/>
  <c r="DK218"/>
  <c r="DL218"/>
  <c r="DL219" s="1"/>
  <c r="DL220" s="1"/>
  <c r="DL221" s="1"/>
  <c r="DM218"/>
  <c r="DM219" s="1"/>
  <c r="DM220" s="1"/>
  <c r="DM221" s="1"/>
  <c r="DN218"/>
  <c r="DN219" s="1"/>
  <c r="DN220" s="1"/>
  <c r="DN221" s="1"/>
  <c r="DO218"/>
  <c r="CP219"/>
  <c r="CP220" s="1"/>
  <c r="CP221" s="1"/>
  <c r="CQ219"/>
  <c r="CQ220" s="1"/>
  <c r="CQ221" s="1"/>
  <c r="CU219"/>
  <c r="CU220" s="1"/>
  <c r="CU221" s="1"/>
  <c r="CY219"/>
  <c r="CY220" s="1"/>
  <c r="CY221" s="1"/>
  <c r="DC219"/>
  <c r="DG219"/>
  <c r="DG220" s="1"/>
  <c r="DG221" s="1"/>
  <c r="DK219"/>
  <c r="DK220" s="1"/>
  <c r="DK221" s="1"/>
  <c r="DO219"/>
  <c r="DO220" s="1"/>
  <c r="DO221" s="1"/>
  <c r="DC220"/>
  <c r="DC221" s="1"/>
  <c r="CO221"/>
  <c r="CN218"/>
  <c r="CN219" s="1"/>
  <c r="CN220" s="1"/>
  <c r="CN221" s="1"/>
  <c r="BX221"/>
  <c r="BX220" s="1"/>
  <c r="BX219" s="1"/>
  <c r="BX218" s="1"/>
  <c r="BY221"/>
  <c r="BY220" s="1"/>
  <c r="BY219" s="1"/>
  <c r="BY218" s="1"/>
  <c r="BZ221"/>
  <c r="BZ220" s="1"/>
  <c r="BZ219" s="1"/>
  <c r="BZ218" s="1"/>
  <c r="CA221"/>
  <c r="CA220" s="1"/>
  <c r="CA219" s="1"/>
  <c r="CA218" s="1"/>
  <c r="CB221"/>
  <c r="CB220" s="1"/>
  <c r="CB219" s="1"/>
  <c r="CB218" s="1"/>
  <c r="CC221"/>
  <c r="CC220" s="1"/>
  <c r="CC219" s="1"/>
  <c r="CC218" s="1"/>
  <c r="CD221"/>
  <c r="CD220" s="1"/>
  <c r="CD219" s="1"/>
  <c r="CD218" s="1"/>
  <c r="CE221"/>
  <c r="CE220" s="1"/>
  <c r="CE219" s="1"/>
  <c r="CE218" s="1"/>
  <c r="CF221"/>
  <c r="CF220" s="1"/>
  <c r="CF219" s="1"/>
  <c r="CF218" s="1"/>
  <c r="CG221"/>
  <c r="CG220" s="1"/>
  <c r="CG219" s="1"/>
  <c r="CG218" s="1"/>
  <c r="CH221"/>
  <c r="CH220" s="1"/>
  <c r="CH219" s="1"/>
  <c r="CH218" s="1"/>
  <c r="CI221"/>
  <c r="CI220" s="1"/>
  <c r="CI219" s="1"/>
  <c r="CI218" s="1"/>
  <c r="CJ221"/>
  <c r="CJ220" s="1"/>
  <c r="CJ219" s="1"/>
  <c r="CJ218" s="1"/>
  <c r="CK221"/>
  <c r="CK220" s="1"/>
  <c r="CK219" s="1"/>
  <c r="CK218" s="1"/>
  <c r="CL221"/>
  <c r="CL220" s="1"/>
  <c r="CL219" s="1"/>
  <c r="CL218" s="1"/>
  <c r="CM221"/>
  <c r="CM220" s="1"/>
  <c r="CM219" s="1"/>
  <c r="CM218" s="1"/>
  <c r="BJ221"/>
  <c r="BJ220" s="1"/>
  <c r="BJ219" s="1"/>
  <c r="BJ218" s="1"/>
  <c r="BK221"/>
  <c r="BK220" s="1"/>
  <c r="BK219" s="1"/>
  <c r="BK218" s="1"/>
  <c r="BL221"/>
  <c r="BL220" s="1"/>
  <c r="BL219" s="1"/>
  <c r="BL218" s="1"/>
  <c r="BM221"/>
  <c r="BM220" s="1"/>
  <c r="BM219" s="1"/>
  <c r="BM218" s="1"/>
  <c r="BN221"/>
  <c r="BN220" s="1"/>
  <c r="BN219" s="1"/>
  <c r="BN218" s="1"/>
  <c r="BO221"/>
  <c r="BO220" s="1"/>
  <c r="BO219" s="1"/>
  <c r="BO218" s="1"/>
  <c r="BP221"/>
  <c r="BP220" s="1"/>
  <c r="BP219" s="1"/>
  <c r="BP218" s="1"/>
  <c r="BQ221"/>
  <c r="BQ220" s="1"/>
  <c r="BQ219" s="1"/>
  <c r="BQ218" s="1"/>
  <c r="BR221"/>
  <c r="BR220" s="1"/>
  <c r="BR219" s="1"/>
  <c r="BR218" s="1"/>
  <c r="BS221"/>
  <c r="BS220" s="1"/>
  <c r="BS219" s="1"/>
  <c r="BS218" s="1"/>
  <c r="BT221"/>
  <c r="BT220" s="1"/>
  <c r="BT219" s="1"/>
  <c r="BT218" s="1"/>
  <c r="BU221"/>
  <c r="BU220" s="1"/>
  <c r="BU219" s="1"/>
  <c r="BU218" s="1"/>
  <c r="BV221"/>
  <c r="BV220" s="1"/>
  <c r="BV219" s="1"/>
  <c r="BV218" s="1"/>
  <c r="BW221"/>
  <c r="BW220" s="1"/>
  <c r="BW219" s="1"/>
  <c r="BW218" s="1"/>
  <c r="EU213"/>
  <c r="EU214" s="1"/>
  <c r="EU215" s="1"/>
  <c r="EU216" s="1"/>
  <c r="FA213"/>
  <c r="FA214" s="1"/>
  <c r="FA215" s="1"/>
  <c r="FA216" s="1"/>
  <c r="ET216"/>
  <c r="ET215" s="1"/>
  <c r="ET214" s="1"/>
  <c r="ET213" s="1"/>
  <c r="EV216"/>
  <c r="EV215" s="1"/>
  <c r="EV214" s="1"/>
  <c r="EV213" s="1"/>
  <c r="EW216"/>
  <c r="EW215" s="1"/>
  <c r="EW214" s="1"/>
  <c r="EW213" s="1"/>
  <c r="EX216"/>
  <c r="EX215" s="1"/>
  <c r="EX214" s="1"/>
  <c r="EX213" s="1"/>
  <c r="EY216"/>
  <c r="EY215" s="1"/>
  <c r="EY214" s="1"/>
  <c r="EY213" s="1"/>
  <c r="EZ216"/>
  <c r="EZ215" s="1"/>
  <c r="EZ214" s="1"/>
  <c r="EZ213" s="1"/>
  <c r="FB216"/>
  <c r="FB215" s="1"/>
  <c r="FB214" s="1"/>
  <c r="FB213" s="1"/>
  <c r="FC216"/>
  <c r="FC215" s="1"/>
  <c r="FC214" s="1"/>
  <c r="FC213" s="1"/>
  <c r="FD216"/>
  <c r="FD215" s="1"/>
  <c r="FD214" s="1"/>
  <c r="FD213" s="1"/>
  <c r="FE216"/>
  <c r="FE215" s="1"/>
  <c r="FE214" s="1"/>
  <c r="FE213" s="1"/>
  <c r="FF216"/>
  <c r="FF215" s="1"/>
  <c r="FF214" s="1"/>
  <c r="FF213" s="1"/>
  <c r="FG216"/>
  <c r="FG215" s="1"/>
  <c r="FG214" s="1"/>
  <c r="FG213" s="1"/>
  <c r="FH216"/>
  <c r="FH215" s="1"/>
  <c r="FH214" s="1"/>
  <c r="FH213" s="1"/>
  <c r="FI216"/>
  <c r="FI215" s="1"/>
  <c r="FI214" s="1"/>
  <c r="FI213" s="1"/>
  <c r="FJ216"/>
  <c r="FJ215" s="1"/>
  <c r="FJ214" s="1"/>
  <c r="FJ213" s="1"/>
  <c r="ES213"/>
  <c r="ES214" s="1"/>
  <c r="ES215" s="1"/>
  <c r="ES216" s="1"/>
  <c r="EM213"/>
  <c r="EM214" s="1"/>
  <c r="EM215" s="1"/>
  <c r="EM216" s="1"/>
  <c r="EN213"/>
  <c r="EN214" s="1"/>
  <c r="EN215" s="1"/>
  <c r="EN216" s="1"/>
  <c r="EO216"/>
  <c r="EO215" s="1"/>
  <c r="EO214" s="1"/>
  <c r="EO213" s="1"/>
  <c r="EP216"/>
  <c r="EP215" s="1"/>
  <c r="EP214" s="1"/>
  <c r="EP213" s="1"/>
  <c r="EQ216"/>
  <c r="EQ215" s="1"/>
  <c r="EQ214" s="1"/>
  <c r="EQ213" s="1"/>
  <c r="DX213"/>
  <c r="DX214" s="1"/>
  <c r="DX215" s="1"/>
  <c r="DX216" s="1"/>
  <c r="DY213"/>
  <c r="DY214" s="1"/>
  <c r="DY215" s="1"/>
  <c r="DY216" s="1"/>
  <c r="DZ213"/>
  <c r="DZ214" s="1"/>
  <c r="DZ215" s="1"/>
  <c r="DZ216" s="1"/>
  <c r="EA213"/>
  <c r="EA214" s="1"/>
  <c r="EA215" s="1"/>
  <c r="EA216" s="1"/>
  <c r="EB213"/>
  <c r="EB214" s="1"/>
  <c r="EB215" s="1"/>
  <c r="EB216" s="1"/>
  <c r="EC213"/>
  <c r="EC214" s="1"/>
  <c r="EC215" s="1"/>
  <c r="EC216" s="1"/>
  <c r="ED213"/>
  <c r="ED214" s="1"/>
  <c r="ED215" s="1"/>
  <c r="ED216" s="1"/>
  <c r="EE213"/>
  <c r="EE214" s="1"/>
  <c r="EE215" s="1"/>
  <c r="EE216" s="1"/>
  <c r="EF213"/>
  <c r="EF214" s="1"/>
  <c r="EF215" s="1"/>
  <c r="EF216" s="1"/>
  <c r="EG213"/>
  <c r="EG214" s="1"/>
  <c r="EG215" s="1"/>
  <c r="EG216" s="1"/>
  <c r="EH213"/>
  <c r="EH214" s="1"/>
  <c r="EH215" s="1"/>
  <c r="EH216" s="1"/>
  <c r="EI213"/>
  <c r="EI214" s="1"/>
  <c r="EI215" s="1"/>
  <c r="EI216" s="1"/>
  <c r="EJ213"/>
  <c r="EJ214" s="1"/>
  <c r="EJ215" s="1"/>
  <c r="EJ216" s="1"/>
  <c r="EK213"/>
  <c r="EK214" s="1"/>
  <c r="EK215" s="1"/>
  <c r="EK216" s="1"/>
  <c r="EL213"/>
  <c r="EL214" s="1"/>
  <c r="EL215" s="1"/>
  <c r="EL216" s="1"/>
  <c r="DT213"/>
  <c r="DU213"/>
  <c r="DV213"/>
  <c r="DW213"/>
  <c r="DT214"/>
  <c r="DU214"/>
  <c r="DV214"/>
  <c r="DW214"/>
  <c r="DT215"/>
  <c r="DU215"/>
  <c r="DV215"/>
  <c r="DW215"/>
  <c r="DT216"/>
  <c r="DU216"/>
  <c r="DV216"/>
  <c r="DW216"/>
  <c r="DG213"/>
  <c r="DG214" s="1"/>
  <c r="DG215" s="1"/>
  <c r="DG216" s="1"/>
  <c r="DH213"/>
  <c r="DI213"/>
  <c r="DI214" s="1"/>
  <c r="DI215" s="1"/>
  <c r="DI216" s="1"/>
  <c r="DJ213"/>
  <c r="DJ214" s="1"/>
  <c r="DJ215" s="1"/>
  <c r="DJ216" s="1"/>
  <c r="DK213"/>
  <c r="DK214" s="1"/>
  <c r="DK215" s="1"/>
  <c r="DK216" s="1"/>
  <c r="DL213"/>
  <c r="DM213"/>
  <c r="DM214" s="1"/>
  <c r="DM215" s="1"/>
  <c r="DM216" s="1"/>
  <c r="DN213"/>
  <c r="DO213"/>
  <c r="DO214" s="1"/>
  <c r="DO215" s="1"/>
  <c r="DO216" s="1"/>
  <c r="DH214"/>
  <c r="DH215" s="1"/>
  <c r="DH216" s="1"/>
  <c r="DL214"/>
  <c r="DL215" s="1"/>
  <c r="DL216" s="1"/>
  <c r="DN214"/>
  <c r="DN215" s="1"/>
  <c r="DN216" s="1"/>
  <c r="CQ213"/>
  <c r="CR213"/>
  <c r="CS213"/>
  <c r="CT213"/>
  <c r="CU213"/>
  <c r="CV213"/>
  <c r="CW213"/>
  <c r="CX213"/>
  <c r="CY213"/>
  <c r="CZ213"/>
  <c r="DA213"/>
  <c r="DB213"/>
  <c r="DC213"/>
  <c r="DD213"/>
  <c r="DE213"/>
  <c r="DF213"/>
  <c r="CQ214"/>
  <c r="CR214"/>
  <c r="CS214"/>
  <c r="CT214"/>
  <c r="CU214"/>
  <c r="CV214"/>
  <c r="CW214"/>
  <c r="CX214"/>
  <c r="CY214"/>
  <c r="CZ214"/>
  <c r="DA214"/>
  <c r="DB214"/>
  <c r="DC214"/>
  <c r="DD214"/>
  <c r="DE214"/>
  <c r="DF214"/>
  <c r="CQ215"/>
  <c r="CR215"/>
  <c r="CS215"/>
  <c r="CT215"/>
  <c r="CU215"/>
  <c r="CV215"/>
  <c r="CW215"/>
  <c r="CX215"/>
  <c r="CY215"/>
  <c r="CZ215"/>
  <c r="DA215"/>
  <c r="DB215"/>
  <c r="DC215"/>
  <c r="DD215"/>
  <c r="DE215"/>
  <c r="DF215"/>
  <c r="CQ216"/>
  <c r="CR216"/>
  <c r="CS216"/>
  <c r="CT216"/>
  <c r="CU216"/>
  <c r="CV216"/>
  <c r="CW216"/>
  <c r="CX216"/>
  <c r="CY216"/>
  <c r="CZ216"/>
  <c r="DA216"/>
  <c r="DB216"/>
  <c r="DC216"/>
  <c r="DD216"/>
  <c r="DE216"/>
  <c r="DF216"/>
  <c r="CK213"/>
  <c r="CL213"/>
  <c r="CL214" s="1"/>
  <c r="CL215" s="1"/>
  <c r="CL216" s="1"/>
  <c r="CM213"/>
  <c r="CM214" s="1"/>
  <c r="CM215" s="1"/>
  <c r="CM216" s="1"/>
  <c r="CN213"/>
  <c r="CN214" s="1"/>
  <c r="CO213"/>
  <c r="CO214" s="1"/>
  <c r="CO215" s="1"/>
  <c r="CO216" s="1"/>
  <c r="CP213"/>
  <c r="CP214" s="1"/>
  <c r="CP215" s="1"/>
  <c r="CP216" s="1"/>
  <c r="CK214"/>
  <c r="CK215" s="1"/>
  <c r="CK216" s="1"/>
  <c r="CN215"/>
  <c r="CN216" s="1"/>
  <c r="BY216"/>
  <c r="BY215" s="1"/>
  <c r="BY214" s="1"/>
  <c r="BY213" s="1"/>
  <c r="BZ216"/>
  <c r="BZ215" s="1"/>
  <c r="BZ214" s="1"/>
  <c r="BZ213" s="1"/>
  <c r="CA216"/>
  <c r="CA215" s="1"/>
  <c r="CA214" s="1"/>
  <c r="CA213" s="1"/>
  <c r="CB216"/>
  <c r="CB215" s="1"/>
  <c r="CB214" s="1"/>
  <c r="CB213" s="1"/>
  <c r="CC216"/>
  <c r="CC215" s="1"/>
  <c r="CC214" s="1"/>
  <c r="CC213" s="1"/>
  <c r="CD216"/>
  <c r="CD215" s="1"/>
  <c r="CD214" s="1"/>
  <c r="CD213" s="1"/>
  <c r="CE216"/>
  <c r="CE215" s="1"/>
  <c r="CE214" s="1"/>
  <c r="CE213" s="1"/>
  <c r="CF216"/>
  <c r="CF215" s="1"/>
  <c r="CF214" s="1"/>
  <c r="CF213" s="1"/>
  <c r="CG216"/>
  <c r="CG215" s="1"/>
  <c r="CG214" s="1"/>
  <c r="CG213" s="1"/>
  <c r="CH216"/>
  <c r="CH215" s="1"/>
  <c r="CH214" s="1"/>
  <c r="CH213" s="1"/>
  <c r="CI216"/>
  <c r="CI215" s="1"/>
  <c r="CI214" s="1"/>
  <c r="CI213" s="1"/>
  <c r="CJ216"/>
  <c r="CJ215" s="1"/>
  <c r="CJ214" s="1"/>
  <c r="CJ213" s="1"/>
  <c r="BJ216"/>
  <c r="BJ215" s="1"/>
  <c r="BJ214" s="1"/>
  <c r="BJ213" s="1"/>
  <c r="BK216"/>
  <c r="BK215" s="1"/>
  <c r="BK214" s="1"/>
  <c r="BK213" s="1"/>
  <c r="BL216"/>
  <c r="BL215" s="1"/>
  <c r="BL214" s="1"/>
  <c r="BL213" s="1"/>
  <c r="BM216"/>
  <c r="BM215" s="1"/>
  <c r="BM214" s="1"/>
  <c r="BM213" s="1"/>
  <c r="BN216"/>
  <c r="BN215" s="1"/>
  <c r="BN214" s="1"/>
  <c r="BN213" s="1"/>
  <c r="BO216"/>
  <c r="BO215" s="1"/>
  <c r="BO214" s="1"/>
  <c r="BO213" s="1"/>
  <c r="BP216"/>
  <c r="BP215" s="1"/>
  <c r="BP214" s="1"/>
  <c r="BP213" s="1"/>
  <c r="BQ216"/>
  <c r="BQ215" s="1"/>
  <c r="BQ214" s="1"/>
  <c r="BQ213" s="1"/>
  <c r="BR216"/>
  <c r="BR215" s="1"/>
  <c r="BR214" s="1"/>
  <c r="BR213" s="1"/>
  <c r="BS216"/>
  <c r="BS215" s="1"/>
  <c r="BS214" s="1"/>
  <c r="BS213" s="1"/>
  <c r="BT216"/>
  <c r="BT215" s="1"/>
  <c r="BT214" s="1"/>
  <c r="BT213" s="1"/>
  <c r="BU216"/>
  <c r="BU215" s="1"/>
  <c r="BU214" s="1"/>
  <c r="BU213" s="1"/>
  <c r="BV216"/>
  <c r="BV215" s="1"/>
  <c r="BV214" s="1"/>
  <c r="BV213" s="1"/>
  <c r="BW216"/>
  <c r="BW215" s="1"/>
  <c r="BW214" s="1"/>
  <c r="BW213" s="1"/>
  <c r="BX216"/>
  <c r="BX215" s="1"/>
  <c r="BX214" s="1"/>
  <c r="BX213" s="1"/>
  <c r="EV208"/>
  <c r="EV209" s="1"/>
  <c r="EV210" s="1"/>
  <c r="EV211" s="1"/>
  <c r="FA208"/>
  <c r="FG208"/>
  <c r="FH208"/>
  <c r="FI208"/>
  <c r="FI209" s="1"/>
  <c r="FI210" s="1"/>
  <c r="FI211" s="1"/>
  <c r="FA209"/>
  <c r="FA210" s="1"/>
  <c r="FA211" s="1"/>
  <c r="FG209"/>
  <c r="FG210" s="1"/>
  <c r="FG211" s="1"/>
  <c r="FH209"/>
  <c r="FH210" s="1"/>
  <c r="FH211" s="1"/>
  <c r="EU211"/>
  <c r="EU210" s="1"/>
  <c r="EU209" s="1"/>
  <c r="EU208" s="1"/>
  <c r="EW211"/>
  <c r="EW210" s="1"/>
  <c r="EW209" s="1"/>
  <c r="EW208" s="1"/>
  <c r="EX211"/>
  <c r="EX210" s="1"/>
  <c r="EX209" s="1"/>
  <c r="EX208" s="1"/>
  <c r="EY211"/>
  <c r="EY210" s="1"/>
  <c r="EY209" s="1"/>
  <c r="EY208" s="1"/>
  <c r="EZ211"/>
  <c r="EZ210" s="1"/>
  <c r="EZ209" s="1"/>
  <c r="EZ208" s="1"/>
  <c r="FB211"/>
  <c r="FB210" s="1"/>
  <c r="FB209" s="1"/>
  <c r="FB208" s="1"/>
  <c r="FC211"/>
  <c r="FC210" s="1"/>
  <c r="FC209" s="1"/>
  <c r="FC208" s="1"/>
  <c r="FD211"/>
  <c r="FD210" s="1"/>
  <c r="FD209" s="1"/>
  <c r="FD208" s="1"/>
  <c r="FE211"/>
  <c r="FE210" s="1"/>
  <c r="FE209" s="1"/>
  <c r="FE208" s="1"/>
  <c r="FF211"/>
  <c r="FF210" s="1"/>
  <c r="FF209" s="1"/>
  <c r="FF208" s="1"/>
  <c r="FJ211"/>
  <c r="FJ210" s="1"/>
  <c r="FJ209" s="1"/>
  <c r="FJ208" s="1"/>
  <c r="ET211"/>
  <c r="ET210" s="1"/>
  <c r="ET209" s="1"/>
  <c r="ET208" s="1"/>
  <c r="DT208"/>
  <c r="DT209" s="1"/>
  <c r="DT210" s="1"/>
  <c r="DT211" s="1"/>
  <c r="DU208"/>
  <c r="DU209" s="1"/>
  <c r="DU210" s="1"/>
  <c r="DV208"/>
  <c r="DV209" s="1"/>
  <c r="DV210" s="1"/>
  <c r="DV211" s="1"/>
  <c r="DW208"/>
  <c r="DW209" s="1"/>
  <c r="DW210" s="1"/>
  <c r="DW211" s="1"/>
  <c r="DX208"/>
  <c r="DY208"/>
  <c r="DY209" s="1"/>
  <c r="DY210" s="1"/>
  <c r="DY211" s="1"/>
  <c r="DZ208"/>
  <c r="DZ209" s="1"/>
  <c r="DZ210" s="1"/>
  <c r="DZ211" s="1"/>
  <c r="EA208"/>
  <c r="EA209" s="1"/>
  <c r="EA210" s="1"/>
  <c r="EA211" s="1"/>
  <c r="EB208"/>
  <c r="EB209" s="1"/>
  <c r="EB210" s="1"/>
  <c r="EB211" s="1"/>
  <c r="EC208"/>
  <c r="EC209" s="1"/>
  <c r="EC210" s="1"/>
  <c r="EC211" s="1"/>
  <c r="ED208"/>
  <c r="ED209" s="1"/>
  <c r="EE208"/>
  <c r="EF208"/>
  <c r="EF209" s="1"/>
  <c r="EF210" s="1"/>
  <c r="EF211" s="1"/>
  <c r="EG208"/>
  <c r="EG209" s="1"/>
  <c r="EG210" s="1"/>
  <c r="EG211" s="1"/>
  <c r="EH208"/>
  <c r="EI208"/>
  <c r="EI209" s="1"/>
  <c r="EI210" s="1"/>
  <c r="EI211" s="1"/>
  <c r="EJ208"/>
  <c r="EJ209" s="1"/>
  <c r="EJ210" s="1"/>
  <c r="EJ211" s="1"/>
  <c r="EK208"/>
  <c r="EK209" s="1"/>
  <c r="EK210" s="1"/>
  <c r="EL208"/>
  <c r="EL209" s="1"/>
  <c r="EL210" s="1"/>
  <c r="EL211" s="1"/>
  <c r="EM208"/>
  <c r="EM209" s="1"/>
  <c r="EM210" s="1"/>
  <c r="EM211" s="1"/>
  <c r="EN208"/>
  <c r="EO208"/>
  <c r="EO209" s="1"/>
  <c r="EO210" s="1"/>
  <c r="EO211" s="1"/>
  <c r="EP208"/>
  <c r="EP209" s="1"/>
  <c r="EP210" s="1"/>
  <c r="EP211" s="1"/>
  <c r="EQ208"/>
  <c r="EQ209" s="1"/>
  <c r="EQ210" s="1"/>
  <c r="EQ211" s="1"/>
  <c r="ER208"/>
  <c r="ER209" s="1"/>
  <c r="ER210" s="1"/>
  <c r="ER211" s="1"/>
  <c r="DX209"/>
  <c r="DX210" s="1"/>
  <c r="DX211" s="1"/>
  <c r="EE209"/>
  <c r="EE210" s="1"/>
  <c r="EE211" s="1"/>
  <c r="EH209"/>
  <c r="EH210" s="1"/>
  <c r="EH211" s="1"/>
  <c r="EN209"/>
  <c r="EN210" s="1"/>
  <c r="EN211" s="1"/>
  <c r="ED210"/>
  <c r="ED211" s="1"/>
  <c r="DU211"/>
  <c r="EK211"/>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CF210"/>
  <c r="CF211" s="1"/>
  <c r="CG210"/>
  <c r="CG211" s="1"/>
  <c r="CH210"/>
  <c r="CI210"/>
  <c r="CJ210"/>
  <c r="CJ211" s="1"/>
  <c r="CK210"/>
  <c r="CK211" s="1"/>
  <c r="CL210"/>
  <c r="CL211" s="1"/>
  <c r="CM210"/>
  <c r="CM211" s="1"/>
  <c r="CN210"/>
  <c r="CN211" s="1"/>
  <c r="CO210"/>
  <c r="CO211" s="1"/>
  <c r="CP210"/>
  <c r="CQ210"/>
  <c r="CQ211" s="1"/>
  <c r="CR210"/>
  <c r="CR211" s="1"/>
  <c r="CS210"/>
  <c r="CS211" s="1"/>
  <c r="CT210"/>
  <c r="CT211" s="1"/>
  <c r="CU210"/>
  <c r="CV210"/>
  <c r="CV211" s="1"/>
  <c r="CW210"/>
  <c r="CW211" s="1"/>
  <c r="CX210"/>
  <c r="CX211" s="1"/>
  <c r="CY210"/>
  <c r="CY211" s="1"/>
  <c r="CZ210"/>
  <c r="CZ211" s="1"/>
  <c r="DA210"/>
  <c r="DA211" s="1"/>
  <c r="DB210"/>
  <c r="DB211" s="1"/>
  <c r="DC210"/>
  <c r="DC211" s="1"/>
  <c r="DD210"/>
  <c r="DD211" s="1"/>
  <c r="DE210"/>
  <c r="DE211" s="1"/>
  <c r="DF210"/>
  <c r="DF211" s="1"/>
  <c r="DG210"/>
  <c r="DG211" s="1"/>
  <c r="DH210"/>
  <c r="DH211" s="1"/>
  <c r="DI210"/>
  <c r="DI211" s="1"/>
  <c r="DJ210"/>
  <c r="DJ211" s="1"/>
  <c r="DK210"/>
  <c r="DL210"/>
  <c r="DL211" s="1"/>
  <c r="DM210"/>
  <c r="DM211" s="1"/>
  <c r="DN210"/>
  <c r="DO210"/>
  <c r="DO211" s="1"/>
  <c r="BJ211"/>
  <c r="BJ210" s="1"/>
  <c r="BJ209" s="1"/>
  <c r="BJ208" s="1"/>
  <c r="BK211"/>
  <c r="BK210" s="1"/>
  <c r="BK209" s="1"/>
  <c r="BK208" s="1"/>
  <c r="BL211"/>
  <c r="BL210" s="1"/>
  <c r="BL209" s="1"/>
  <c r="BL208" s="1"/>
  <c r="BM211"/>
  <c r="BM210" s="1"/>
  <c r="BM209" s="1"/>
  <c r="BM208" s="1"/>
  <c r="BN211"/>
  <c r="BN210" s="1"/>
  <c r="BN209" s="1"/>
  <c r="BN208" s="1"/>
  <c r="BO211"/>
  <c r="BO210" s="1"/>
  <c r="BO209" s="1"/>
  <c r="BO208" s="1"/>
  <c r="BP211"/>
  <c r="BP210" s="1"/>
  <c r="BP209" s="1"/>
  <c r="BP208" s="1"/>
  <c r="BQ211"/>
  <c r="BQ210" s="1"/>
  <c r="BQ209" s="1"/>
  <c r="BQ208" s="1"/>
  <c r="BR211"/>
  <c r="BR210" s="1"/>
  <c r="BR209" s="1"/>
  <c r="BR208" s="1"/>
  <c r="BS211"/>
  <c r="BS210" s="1"/>
  <c r="BS209" s="1"/>
  <c r="BS208" s="1"/>
  <c r="BT211"/>
  <c r="BT210" s="1"/>
  <c r="BT209" s="1"/>
  <c r="BT208" s="1"/>
  <c r="BU211"/>
  <c r="BU210" s="1"/>
  <c r="BU209" s="1"/>
  <c r="BU208" s="1"/>
  <c r="BV211"/>
  <c r="BV210" s="1"/>
  <c r="BV209" s="1"/>
  <c r="BV208" s="1"/>
  <c r="BW211"/>
  <c r="BW210" s="1"/>
  <c r="BW209" s="1"/>
  <c r="BW208" s="1"/>
  <c r="BX211"/>
  <c r="BX210" s="1"/>
  <c r="BX209" s="1"/>
  <c r="BX208" s="1"/>
  <c r="BY211"/>
  <c r="BY210" s="1"/>
  <c r="BY209" s="1"/>
  <c r="BY208" s="1"/>
  <c r="BZ211"/>
  <c r="BZ210" s="1"/>
  <c r="BZ209" s="1"/>
  <c r="BZ208" s="1"/>
  <c r="CA211"/>
  <c r="CA210" s="1"/>
  <c r="CA209" s="1"/>
  <c r="CA208" s="1"/>
  <c r="CB211"/>
  <c r="CB210" s="1"/>
  <c r="CB209" s="1"/>
  <c r="CB208" s="1"/>
  <c r="CC211"/>
  <c r="CC210" s="1"/>
  <c r="CC209" s="1"/>
  <c r="CC208" s="1"/>
  <c r="CD211"/>
  <c r="CD210" s="1"/>
  <c r="CD209" s="1"/>
  <c r="CD208" s="1"/>
  <c r="CE211"/>
  <c r="CE210" s="1"/>
  <c r="CE209" s="1"/>
  <c r="CE208" s="1"/>
  <c r="CH211"/>
  <c r="CI211"/>
  <c r="CP211"/>
  <c r="CU211"/>
  <c r="DK211"/>
  <c r="DN211"/>
  <c r="EC203"/>
  <c r="ED203"/>
  <c r="ED204" s="1"/>
  <c r="ED205" s="1"/>
  <c r="ED206" s="1"/>
  <c r="EE203"/>
  <c r="EE204" s="1"/>
  <c r="EE205" s="1"/>
  <c r="EE206" s="1"/>
  <c r="EF203"/>
  <c r="EF204" s="1"/>
  <c r="EF205" s="1"/>
  <c r="EG203"/>
  <c r="EG204" s="1"/>
  <c r="EH203"/>
  <c r="EH204" s="1"/>
  <c r="EH205" s="1"/>
  <c r="EH206" s="1"/>
  <c r="EI203"/>
  <c r="EI204" s="1"/>
  <c r="EI205" s="1"/>
  <c r="EI206" s="1"/>
  <c r="EJ203"/>
  <c r="EJ204" s="1"/>
  <c r="EJ205" s="1"/>
  <c r="EK203"/>
  <c r="EL203"/>
  <c r="EL204" s="1"/>
  <c r="EL205" s="1"/>
  <c r="EL206" s="1"/>
  <c r="EM203"/>
  <c r="EM204" s="1"/>
  <c r="EM205" s="1"/>
  <c r="EM206" s="1"/>
  <c r="EN203"/>
  <c r="EN204" s="1"/>
  <c r="EN205" s="1"/>
  <c r="EN206" s="1"/>
  <c r="EO203"/>
  <c r="EP203"/>
  <c r="EP204" s="1"/>
  <c r="EP205" s="1"/>
  <c r="EP206" s="1"/>
  <c r="EQ203"/>
  <c r="EQ204" s="1"/>
  <c r="EQ205" s="1"/>
  <c r="EQ206" s="1"/>
  <c r="ER203"/>
  <c r="ER204" s="1"/>
  <c r="ER205" s="1"/>
  <c r="ER206" s="1"/>
  <c r="ES203"/>
  <c r="EC204"/>
  <c r="EC205" s="1"/>
  <c r="EC206" s="1"/>
  <c r="EK204"/>
  <c r="EO204"/>
  <c r="EO205" s="1"/>
  <c r="EO206" s="1"/>
  <c r="ES204"/>
  <c r="ES205" s="1"/>
  <c r="ES206" s="1"/>
  <c r="EG205"/>
  <c r="EK205"/>
  <c r="EK206" s="1"/>
  <c r="EF206"/>
  <c r="EG206"/>
  <c r="EJ206"/>
  <c r="ET206"/>
  <c r="ET205" s="1"/>
  <c r="ET204" s="1"/>
  <c r="ET203" s="1"/>
  <c r="EU206"/>
  <c r="EU205" s="1"/>
  <c r="EU204" s="1"/>
  <c r="EU203" s="1"/>
  <c r="EV206"/>
  <c r="EV205" s="1"/>
  <c r="EV204" s="1"/>
  <c r="EV203" s="1"/>
  <c r="EW206"/>
  <c r="EW205" s="1"/>
  <c r="EW204" s="1"/>
  <c r="EW203" s="1"/>
  <c r="EX206"/>
  <c r="EX205" s="1"/>
  <c r="EX204" s="1"/>
  <c r="EX203" s="1"/>
  <c r="EY206"/>
  <c r="EY205" s="1"/>
  <c r="EY204" s="1"/>
  <c r="EY203" s="1"/>
  <c r="EZ206"/>
  <c r="EZ205" s="1"/>
  <c r="EZ204" s="1"/>
  <c r="EZ203" s="1"/>
  <c r="FA206"/>
  <c r="FA205" s="1"/>
  <c r="FA204" s="1"/>
  <c r="FA203" s="1"/>
  <c r="FB206"/>
  <c r="FB205" s="1"/>
  <c r="FB204" s="1"/>
  <c r="FB203" s="1"/>
  <c r="FC206"/>
  <c r="FC205" s="1"/>
  <c r="FC204" s="1"/>
  <c r="FC203" s="1"/>
  <c r="FD206"/>
  <c r="FD205" s="1"/>
  <c r="FD204" s="1"/>
  <c r="FD203" s="1"/>
  <c r="FE206"/>
  <c r="FE205" s="1"/>
  <c r="FE204" s="1"/>
  <c r="FE203" s="1"/>
  <c r="FF206"/>
  <c r="FF205" s="1"/>
  <c r="FF204" s="1"/>
  <c r="FF203" s="1"/>
  <c r="FG206"/>
  <c r="FG205" s="1"/>
  <c r="FG204" s="1"/>
  <c r="FG203" s="1"/>
  <c r="FH206"/>
  <c r="FH205" s="1"/>
  <c r="FH204" s="1"/>
  <c r="FH203" s="1"/>
  <c r="FI206"/>
  <c r="FI205" s="1"/>
  <c r="FI204" s="1"/>
  <c r="FI203" s="1"/>
  <c r="FJ206"/>
  <c r="FJ205" s="1"/>
  <c r="FJ204" s="1"/>
  <c r="FJ203" s="1"/>
  <c r="DT203"/>
  <c r="DT204" s="1"/>
  <c r="DT205" s="1"/>
  <c r="DT206" s="1"/>
  <c r="DU203"/>
  <c r="DU204" s="1"/>
  <c r="DU205" s="1"/>
  <c r="DU206" s="1"/>
  <c r="DV203"/>
  <c r="DV204" s="1"/>
  <c r="DV205" s="1"/>
  <c r="DW203"/>
  <c r="DW204" s="1"/>
  <c r="DW205" s="1"/>
  <c r="DW206" s="1"/>
  <c r="DX203"/>
  <c r="DX204" s="1"/>
  <c r="DX205" s="1"/>
  <c r="DX206" s="1"/>
  <c r="DY203"/>
  <c r="DY204" s="1"/>
  <c r="DY205" s="1"/>
  <c r="DY206" s="1"/>
  <c r="DZ203"/>
  <c r="DZ204" s="1"/>
  <c r="DZ205" s="1"/>
  <c r="DZ206" s="1"/>
  <c r="EA203"/>
  <c r="EA204" s="1"/>
  <c r="EA205" s="1"/>
  <c r="EA206" s="1"/>
  <c r="EB203"/>
  <c r="EB204" s="1"/>
  <c r="EB205" s="1"/>
  <c r="EB206" s="1"/>
  <c r="DV206"/>
  <c r="BY203"/>
  <c r="BY204" s="1"/>
  <c r="BY205" s="1"/>
  <c r="BY206" s="1"/>
  <c r="BZ203"/>
  <c r="BZ204" s="1"/>
  <c r="BZ205" s="1"/>
  <c r="BZ206" s="1"/>
  <c r="CA203"/>
  <c r="CA204" s="1"/>
  <c r="CA205" s="1"/>
  <c r="CA206" s="1"/>
  <c r="CB203"/>
  <c r="CB204" s="1"/>
  <c r="CB205" s="1"/>
  <c r="CB206" s="1"/>
  <c r="CC203"/>
  <c r="CD203"/>
  <c r="CD204" s="1"/>
  <c r="CD205" s="1"/>
  <c r="CD206" s="1"/>
  <c r="CE203"/>
  <c r="CF203"/>
  <c r="CG203"/>
  <c r="CG204" s="1"/>
  <c r="CG205" s="1"/>
  <c r="CG206" s="1"/>
  <c r="CH203"/>
  <c r="CH204" s="1"/>
  <c r="CH205" s="1"/>
  <c r="CH206" s="1"/>
  <c r="CI203"/>
  <c r="CI204" s="1"/>
  <c r="CI205" s="1"/>
  <c r="CI206" s="1"/>
  <c r="CJ203"/>
  <c r="CJ204" s="1"/>
  <c r="CJ205" s="1"/>
  <c r="CJ206" s="1"/>
  <c r="CK203"/>
  <c r="CL203"/>
  <c r="CL204" s="1"/>
  <c r="CL205" s="1"/>
  <c r="CL206" s="1"/>
  <c r="CM203"/>
  <c r="CM204" s="1"/>
  <c r="CM205" s="1"/>
  <c r="CM206" s="1"/>
  <c r="CN203"/>
  <c r="CN204" s="1"/>
  <c r="CN205" s="1"/>
  <c r="CN206" s="1"/>
  <c r="CO203"/>
  <c r="CO204" s="1"/>
  <c r="CO205" s="1"/>
  <c r="CO206" s="1"/>
  <c r="CP203"/>
  <c r="CP204" s="1"/>
  <c r="CP205" s="1"/>
  <c r="CP206" s="1"/>
  <c r="CQ203"/>
  <c r="CQ204" s="1"/>
  <c r="CQ205" s="1"/>
  <c r="CQ206" s="1"/>
  <c r="CR203"/>
  <c r="CR204" s="1"/>
  <c r="CR205" s="1"/>
  <c r="CR206" s="1"/>
  <c r="CS203"/>
  <c r="CT203"/>
  <c r="CT204" s="1"/>
  <c r="CT205" s="1"/>
  <c r="CT206" s="1"/>
  <c r="CU203"/>
  <c r="CU204" s="1"/>
  <c r="CU205" s="1"/>
  <c r="CU206" s="1"/>
  <c r="CV203"/>
  <c r="CV204" s="1"/>
  <c r="CV205" s="1"/>
  <c r="CV206" s="1"/>
  <c r="CW203"/>
  <c r="CX203"/>
  <c r="CX204" s="1"/>
  <c r="CX205" s="1"/>
  <c r="CX206" s="1"/>
  <c r="CY203"/>
  <c r="CY204" s="1"/>
  <c r="CY205" s="1"/>
  <c r="CY206" s="1"/>
  <c r="CZ203"/>
  <c r="CZ204" s="1"/>
  <c r="CZ205" s="1"/>
  <c r="CZ206" s="1"/>
  <c r="DA203"/>
  <c r="DA204" s="1"/>
  <c r="DA205" s="1"/>
  <c r="DA206" s="1"/>
  <c r="DB203"/>
  <c r="DB204" s="1"/>
  <c r="DB205" s="1"/>
  <c r="DB206" s="1"/>
  <c r="DC203"/>
  <c r="DC204" s="1"/>
  <c r="DC205" s="1"/>
  <c r="DC206" s="1"/>
  <c r="DD203"/>
  <c r="DE203"/>
  <c r="DF203"/>
  <c r="DF204" s="1"/>
  <c r="DF205" s="1"/>
  <c r="DF206" s="1"/>
  <c r="DG203"/>
  <c r="DG204" s="1"/>
  <c r="DG205" s="1"/>
  <c r="DG206" s="1"/>
  <c r="DH203"/>
  <c r="DH204" s="1"/>
  <c r="DH205" s="1"/>
  <c r="DH206" s="1"/>
  <c r="DI203"/>
  <c r="DJ203"/>
  <c r="DJ204" s="1"/>
  <c r="DJ205" s="1"/>
  <c r="DJ206" s="1"/>
  <c r="DK203"/>
  <c r="DL203"/>
  <c r="DM203"/>
  <c r="DN203"/>
  <c r="DN204" s="1"/>
  <c r="DN205" s="1"/>
  <c r="DN206" s="1"/>
  <c r="DO203"/>
  <c r="DO204" s="1"/>
  <c r="DO205" s="1"/>
  <c r="DO206" s="1"/>
  <c r="CC204"/>
  <c r="CC205" s="1"/>
  <c r="CC206" s="1"/>
  <c r="CE204"/>
  <c r="CE205" s="1"/>
  <c r="CE206" s="1"/>
  <c r="CF204"/>
  <c r="CF205" s="1"/>
  <c r="CF206" s="1"/>
  <c r="CK204"/>
  <c r="CK205" s="1"/>
  <c r="CK206" s="1"/>
  <c r="CS204"/>
  <c r="CS205" s="1"/>
  <c r="CS206" s="1"/>
  <c r="CW204"/>
  <c r="CW205" s="1"/>
  <c r="CW206" s="1"/>
  <c r="DD204"/>
  <c r="DD205" s="1"/>
  <c r="DD206" s="1"/>
  <c r="DE204"/>
  <c r="DE205" s="1"/>
  <c r="DE206" s="1"/>
  <c r="DI204"/>
  <c r="DI205" s="1"/>
  <c r="DI206" s="1"/>
  <c r="DK204"/>
  <c r="DK205" s="1"/>
  <c r="DK206" s="1"/>
  <c r="DL204"/>
  <c r="DL205" s="1"/>
  <c r="DL206" s="1"/>
  <c r="DM204"/>
  <c r="DM205" s="1"/>
  <c r="DM206" s="1"/>
  <c r="BX206"/>
  <c r="BX205" s="1"/>
  <c r="BX204" s="1"/>
  <c r="BX203" s="1"/>
  <c r="BP203"/>
  <c r="BP204" s="1"/>
  <c r="BP205" s="1"/>
  <c r="BP206" s="1"/>
  <c r="BJ206"/>
  <c r="BJ205" s="1"/>
  <c r="BJ204" s="1"/>
  <c r="BJ203" s="1"/>
  <c r="BK206"/>
  <c r="BK205" s="1"/>
  <c r="BK204" s="1"/>
  <c r="BK203" s="1"/>
  <c r="BL206"/>
  <c r="BL205" s="1"/>
  <c r="BL204" s="1"/>
  <c r="BL203" s="1"/>
  <c r="BM206"/>
  <c r="BM205" s="1"/>
  <c r="BM204" s="1"/>
  <c r="BM203" s="1"/>
  <c r="BN206"/>
  <c r="BN205" s="1"/>
  <c r="BN204" s="1"/>
  <c r="BN203" s="1"/>
  <c r="BO206"/>
  <c r="BO205" s="1"/>
  <c r="BO204" s="1"/>
  <c r="BO203" s="1"/>
  <c r="BQ206"/>
  <c r="BQ205" s="1"/>
  <c r="BQ204" s="1"/>
  <c r="BQ203" s="1"/>
  <c r="BR206"/>
  <c r="BR205" s="1"/>
  <c r="BR204" s="1"/>
  <c r="BR203" s="1"/>
  <c r="BS206"/>
  <c r="BS205" s="1"/>
  <c r="BS204" s="1"/>
  <c r="BS203" s="1"/>
  <c r="BT206"/>
  <c r="BT205" s="1"/>
  <c r="BT204" s="1"/>
  <c r="BT203" s="1"/>
  <c r="BU206"/>
  <c r="BU205" s="1"/>
  <c r="BU204" s="1"/>
  <c r="BU203" s="1"/>
  <c r="BV206"/>
  <c r="BV205" s="1"/>
  <c r="BV204" s="1"/>
  <c r="BV203" s="1"/>
  <c r="BW206"/>
  <c r="BW205" s="1"/>
  <c r="BW204" s="1"/>
  <c r="BW203" s="1"/>
  <c r="EP198"/>
  <c r="EP199" s="1"/>
  <c r="EP200" s="1"/>
  <c r="EP201" s="1"/>
  <c r="EQ198"/>
  <c r="EQ199" s="1"/>
  <c r="EQ200" s="1"/>
  <c r="EQ201" s="1"/>
  <c r="ER198"/>
  <c r="ER199" s="1"/>
  <c r="ER200" s="1"/>
  <c r="ER201" s="1"/>
  <c r="ES198"/>
  <c r="ES199" s="1"/>
  <c r="ES200" s="1"/>
  <c r="ES201" s="1"/>
  <c r="ET198"/>
  <c r="ET199" s="1"/>
  <c r="ET200" s="1"/>
  <c r="ET201" s="1"/>
  <c r="EU198"/>
  <c r="EU199" s="1"/>
  <c r="EU200" s="1"/>
  <c r="EU201" s="1"/>
  <c r="EV198"/>
  <c r="EV199" s="1"/>
  <c r="EV200" s="1"/>
  <c r="EV201" s="1"/>
  <c r="EW198"/>
  <c r="EW199" s="1"/>
  <c r="EW200" s="1"/>
  <c r="EW201" s="1"/>
  <c r="EX198"/>
  <c r="EX199" s="1"/>
  <c r="EX200" s="1"/>
  <c r="EX201" s="1"/>
  <c r="EY198"/>
  <c r="FA198"/>
  <c r="FA199" s="1"/>
  <c r="FA200" s="1"/>
  <c r="FA201" s="1"/>
  <c r="EY199"/>
  <c r="EY200" s="1"/>
  <c r="EY201" s="1"/>
  <c r="EZ201"/>
  <c r="EZ200" s="1"/>
  <c r="EZ199" s="1"/>
  <c r="EZ198" s="1"/>
  <c r="FB201"/>
  <c r="FB200" s="1"/>
  <c r="FB199" s="1"/>
  <c r="FB198" s="1"/>
  <c r="FC201"/>
  <c r="FC200" s="1"/>
  <c r="FC199" s="1"/>
  <c r="FC198" s="1"/>
  <c r="FD201"/>
  <c r="FD200" s="1"/>
  <c r="FD199" s="1"/>
  <c r="FD198" s="1"/>
  <c r="FE201"/>
  <c r="FE200" s="1"/>
  <c r="FE199" s="1"/>
  <c r="FE198" s="1"/>
  <c r="FF201"/>
  <c r="FF200" s="1"/>
  <c r="FF199" s="1"/>
  <c r="FF198" s="1"/>
  <c r="FG201"/>
  <c r="FG200" s="1"/>
  <c r="FG199" s="1"/>
  <c r="FG198" s="1"/>
  <c r="FH201"/>
  <c r="FH200" s="1"/>
  <c r="FH199" s="1"/>
  <c r="FH198" s="1"/>
  <c r="FI201"/>
  <c r="FI200" s="1"/>
  <c r="FI199" s="1"/>
  <c r="FI198" s="1"/>
  <c r="FJ201"/>
  <c r="FJ200" s="1"/>
  <c r="FJ199" s="1"/>
  <c r="FJ198" s="1"/>
  <c r="DT198"/>
  <c r="DT199" s="1"/>
  <c r="DT200" s="1"/>
  <c r="DT201" s="1"/>
  <c r="DU198"/>
  <c r="DU199" s="1"/>
  <c r="DV198"/>
  <c r="DV199" s="1"/>
  <c r="DW198"/>
  <c r="DW199" s="1"/>
  <c r="DW200" s="1"/>
  <c r="DW201" s="1"/>
  <c r="DX198"/>
  <c r="DX199" s="1"/>
  <c r="DX200" s="1"/>
  <c r="DX201" s="1"/>
  <c r="DY198"/>
  <c r="DY199" s="1"/>
  <c r="DZ198"/>
  <c r="DZ199" s="1"/>
  <c r="EA198"/>
  <c r="EA199" s="1"/>
  <c r="EA200" s="1"/>
  <c r="EA201" s="1"/>
  <c r="EB198"/>
  <c r="EB199" s="1"/>
  <c r="EB200" s="1"/>
  <c r="EB201" s="1"/>
  <c r="EC198"/>
  <c r="EC199" s="1"/>
  <c r="ED198"/>
  <c r="ED199" s="1"/>
  <c r="EE198"/>
  <c r="EF198"/>
  <c r="EF199" s="1"/>
  <c r="EF200" s="1"/>
  <c r="EF201" s="1"/>
  <c r="EG198"/>
  <c r="EG199" s="1"/>
  <c r="EH198"/>
  <c r="EH199" s="1"/>
  <c r="EI198"/>
  <c r="EI199" s="1"/>
  <c r="EI200" s="1"/>
  <c r="EI201" s="1"/>
  <c r="EJ198"/>
  <c r="EJ199" s="1"/>
  <c r="EJ200" s="1"/>
  <c r="EJ201" s="1"/>
  <c r="EK198"/>
  <c r="EK199" s="1"/>
  <c r="EL198"/>
  <c r="EL199" s="1"/>
  <c r="EM198"/>
  <c r="EM199" s="1"/>
  <c r="EM200" s="1"/>
  <c r="EM201" s="1"/>
  <c r="EN198"/>
  <c r="EN199" s="1"/>
  <c r="EN200" s="1"/>
  <c r="EN201" s="1"/>
  <c r="EO198"/>
  <c r="EO199" s="1"/>
  <c r="EE199"/>
  <c r="EE200" s="1"/>
  <c r="EE201" s="1"/>
  <c r="DU200"/>
  <c r="DU201" s="1"/>
  <c r="DV200"/>
  <c r="DV201" s="1"/>
  <c r="DY200"/>
  <c r="DY201" s="1"/>
  <c r="DZ200"/>
  <c r="DZ201" s="1"/>
  <c r="EC200"/>
  <c r="EC201" s="1"/>
  <c r="ED200"/>
  <c r="ED201" s="1"/>
  <c r="EG200"/>
  <c r="EG201" s="1"/>
  <c r="EH200"/>
  <c r="EH201" s="1"/>
  <c r="EK200"/>
  <c r="EK201" s="1"/>
  <c r="EL200"/>
  <c r="EL201" s="1"/>
  <c r="EO200"/>
  <c r="EO201" s="1"/>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BL200"/>
  <c r="BL201" s="1"/>
  <c r="BM200"/>
  <c r="BM201" s="1"/>
  <c r="BN200"/>
  <c r="BN201" s="1"/>
  <c r="BO200"/>
  <c r="BP200"/>
  <c r="BP201" s="1"/>
  <c r="BQ200"/>
  <c r="BQ201" s="1"/>
  <c r="BR200"/>
  <c r="BR201" s="1"/>
  <c r="BS200"/>
  <c r="BS201" s="1"/>
  <c r="BT200"/>
  <c r="BU200"/>
  <c r="BU201" s="1"/>
  <c r="BV200"/>
  <c r="BV201" s="1"/>
  <c r="BW200"/>
  <c r="BX200"/>
  <c r="BX201" s="1"/>
  <c r="BY200"/>
  <c r="BY201" s="1"/>
  <c r="BZ200"/>
  <c r="BZ201" s="1"/>
  <c r="CA200"/>
  <c r="CA201" s="1"/>
  <c r="CB200"/>
  <c r="CC200"/>
  <c r="CC201" s="1"/>
  <c r="CD200"/>
  <c r="CD201" s="1"/>
  <c r="CE200"/>
  <c r="CF200"/>
  <c r="CF201" s="1"/>
  <c r="CG200"/>
  <c r="CG201" s="1"/>
  <c r="CH200"/>
  <c r="CH201" s="1"/>
  <c r="CI200"/>
  <c r="CI201" s="1"/>
  <c r="CJ200"/>
  <c r="CJ201" s="1"/>
  <c r="CK200"/>
  <c r="CK201" s="1"/>
  <c r="CL200"/>
  <c r="CL201" s="1"/>
  <c r="CM200"/>
  <c r="CN200"/>
  <c r="CN201" s="1"/>
  <c r="CO200"/>
  <c r="CO201" s="1"/>
  <c r="CP200"/>
  <c r="CP201" s="1"/>
  <c r="CQ200"/>
  <c r="CQ201" s="1"/>
  <c r="CR200"/>
  <c r="CR201" s="1"/>
  <c r="CS200"/>
  <c r="CS201" s="1"/>
  <c r="CT200"/>
  <c r="CT201" s="1"/>
  <c r="CU200"/>
  <c r="CV200"/>
  <c r="CV201" s="1"/>
  <c r="CW200"/>
  <c r="CW201" s="1"/>
  <c r="CX200"/>
  <c r="CX201" s="1"/>
  <c r="CY200"/>
  <c r="CY201" s="1"/>
  <c r="CZ200"/>
  <c r="DA200"/>
  <c r="DA201" s="1"/>
  <c r="DB200"/>
  <c r="DB201" s="1"/>
  <c r="DC200"/>
  <c r="DD200"/>
  <c r="DD201" s="1"/>
  <c r="DE200"/>
  <c r="DE201" s="1"/>
  <c r="DF200"/>
  <c r="DF201" s="1"/>
  <c r="DG200"/>
  <c r="DG201" s="1"/>
  <c r="DH200"/>
  <c r="DI200"/>
  <c r="DI201" s="1"/>
  <c r="DJ200"/>
  <c r="DJ201" s="1"/>
  <c r="DK200"/>
  <c r="DL200"/>
  <c r="DL201" s="1"/>
  <c r="DM200"/>
  <c r="DM201" s="1"/>
  <c r="DN200"/>
  <c r="DN201" s="1"/>
  <c r="DO200"/>
  <c r="DO201" s="1"/>
  <c r="BJ201"/>
  <c r="BJ200" s="1"/>
  <c r="BJ199" s="1"/>
  <c r="BJ198" s="1"/>
  <c r="BK201"/>
  <c r="BK200" s="1"/>
  <c r="BK199" s="1"/>
  <c r="BK198" s="1"/>
  <c r="BO201"/>
  <c r="BT201"/>
  <c r="BW201"/>
  <c r="CB201"/>
  <c r="CE201"/>
  <c r="CM201"/>
  <c r="CU201"/>
  <c r="CZ201"/>
  <c r="DC201"/>
  <c r="DH201"/>
  <c r="DK201"/>
  <c r="DT193"/>
  <c r="DT194" s="1"/>
  <c r="DT195" s="1"/>
  <c r="DT196" s="1"/>
  <c r="DU193"/>
  <c r="DU194" s="1"/>
  <c r="DU195" s="1"/>
  <c r="DU196" s="1"/>
  <c r="DV193"/>
  <c r="DV194" s="1"/>
  <c r="DV195" s="1"/>
  <c r="DV196" s="1"/>
  <c r="DW193"/>
  <c r="DW194" s="1"/>
  <c r="DW195" s="1"/>
  <c r="DW196" s="1"/>
  <c r="DX193"/>
  <c r="DX194" s="1"/>
  <c r="DX195" s="1"/>
  <c r="DX196" s="1"/>
  <c r="DY193"/>
  <c r="DY194" s="1"/>
  <c r="DY195" s="1"/>
  <c r="DY196" s="1"/>
  <c r="DZ193"/>
  <c r="DZ194" s="1"/>
  <c r="DZ195" s="1"/>
  <c r="DZ196" s="1"/>
  <c r="EA193"/>
  <c r="EA194" s="1"/>
  <c r="EA195" s="1"/>
  <c r="EA196" s="1"/>
  <c r="EB193"/>
  <c r="EB194" s="1"/>
  <c r="EB195" s="1"/>
  <c r="EB196" s="1"/>
  <c r="EC193"/>
  <c r="ED193"/>
  <c r="ED194" s="1"/>
  <c r="ED195" s="1"/>
  <c r="ED196" s="1"/>
  <c r="EE193"/>
  <c r="EE194" s="1"/>
  <c r="EE195" s="1"/>
  <c r="EE196" s="1"/>
  <c r="EF193"/>
  <c r="EF194" s="1"/>
  <c r="EF195" s="1"/>
  <c r="EF196" s="1"/>
  <c r="EG193"/>
  <c r="EG194" s="1"/>
  <c r="EG195" s="1"/>
  <c r="EG196" s="1"/>
  <c r="EH193"/>
  <c r="EH194" s="1"/>
  <c r="EH195" s="1"/>
  <c r="EH196" s="1"/>
  <c r="EI193"/>
  <c r="EI194" s="1"/>
  <c r="EI195" s="1"/>
  <c r="EI196" s="1"/>
  <c r="EJ193"/>
  <c r="EJ194" s="1"/>
  <c r="EJ195" s="1"/>
  <c r="EJ196" s="1"/>
  <c r="EK193"/>
  <c r="EK194" s="1"/>
  <c r="EK195" s="1"/>
  <c r="EK196" s="1"/>
  <c r="EL193"/>
  <c r="EM193"/>
  <c r="EM194" s="1"/>
  <c r="EM195" s="1"/>
  <c r="EM196" s="1"/>
  <c r="EN193"/>
  <c r="EN194" s="1"/>
  <c r="EN195" s="1"/>
  <c r="EN196" s="1"/>
  <c r="EO193"/>
  <c r="EO194" s="1"/>
  <c r="EO195" s="1"/>
  <c r="EO196" s="1"/>
  <c r="EP193"/>
  <c r="EP194" s="1"/>
  <c r="EP195" s="1"/>
  <c r="EP196" s="1"/>
  <c r="EQ193"/>
  <c r="EQ194" s="1"/>
  <c r="EQ195" s="1"/>
  <c r="EQ196" s="1"/>
  <c r="ER193"/>
  <c r="ER194" s="1"/>
  <c r="ER195" s="1"/>
  <c r="ER196" s="1"/>
  <c r="ES193"/>
  <c r="ES194" s="1"/>
  <c r="ES195" s="1"/>
  <c r="ES196" s="1"/>
  <c r="ET193"/>
  <c r="ET194" s="1"/>
  <c r="ET195" s="1"/>
  <c r="ET196" s="1"/>
  <c r="EU193"/>
  <c r="EU194" s="1"/>
  <c r="EU195" s="1"/>
  <c r="EU196" s="1"/>
  <c r="EV193"/>
  <c r="EV194" s="1"/>
  <c r="EV195" s="1"/>
  <c r="EV196" s="1"/>
  <c r="EW193"/>
  <c r="EW194" s="1"/>
  <c r="EW195" s="1"/>
  <c r="EW196" s="1"/>
  <c r="EX193"/>
  <c r="EX194" s="1"/>
  <c r="EX195" s="1"/>
  <c r="EX196" s="1"/>
  <c r="EY193"/>
  <c r="EY194" s="1"/>
  <c r="EY195" s="1"/>
  <c r="EY196" s="1"/>
  <c r="EZ193"/>
  <c r="EZ194" s="1"/>
  <c r="EZ195" s="1"/>
  <c r="EZ196" s="1"/>
  <c r="FA193"/>
  <c r="FA194" s="1"/>
  <c r="FA195" s="1"/>
  <c r="FA196" s="1"/>
  <c r="FB193"/>
  <c r="FB194" s="1"/>
  <c r="FB195" s="1"/>
  <c r="FB196" s="1"/>
  <c r="FC193"/>
  <c r="FC194" s="1"/>
  <c r="FC195" s="1"/>
  <c r="FC196" s="1"/>
  <c r="FD193"/>
  <c r="FD194" s="1"/>
  <c r="FD195" s="1"/>
  <c r="FD196" s="1"/>
  <c r="FE193"/>
  <c r="FF193"/>
  <c r="FF194" s="1"/>
  <c r="FF195" s="1"/>
  <c r="FF196" s="1"/>
  <c r="EC194"/>
  <c r="EC195" s="1"/>
  <c r="EC196" s="1"/>
  <c r="EL194"/>
  <c r="EL195" s="1"/>
  <c r="EL196" s="1"/>
  <c r="FE194"/>
  <c r="FE195" s="1"/>
  <c r="FE196" s="1"/>
  <c r="FG196"/>
  <c r="FG195" s="1"/>
  <c r="FG194" s="1"/>
  <c r="FG193" s="1"/>
  <c r="FH196"/>
  <c r="FH195" s="1"/>
  <c r="FH194" s="1"/>
  <c r="FH193" s="1"/>
  <c r="FI196"/>
  <c r="FI195" s="1"/>
  <c r="FI194" s="1"/>
  <c r="FI193" s="1"/>
  <c r="FJ196"/>
  <c r="FJ195" s="1"/>
  <c r="FJ194" s="1"/>
  <c r="FJ193" s="1"/>
  <c r="CG193"/>
  <c r="CG194" s="1"/>
  <c r="CG195" s="1"/>
  <c r="CG196" s="1"/>
  <c r="CH193"/>
  <c r="CH194" s="1"/>
  <c r="CH195" s="1"/>
  <c r="CH196" s="1"/>
  <c r="CI193"/>
  <c r="CI194" s="1"/>
  <c r="CI195" s="1"/>
  <c r="CI196" s="1"/>
  <c r="CJ193"/>
  <c r="CJ194" s="1"/>
  <c r="CJ195" s="1"/>
  <c r="CJ196" s="1"/>
  <c r="CK193"/>
  <c r="CK194" s="1"/>
  <c r="CK195" s="1"/>
  <c r="CK196" s="1"/>
  <c r="CL193"/>
  <c r="CL194" s="1"/>
  <c r="CL195" s="1"/>
  <c r="CL196" s="1"/>
  <c r="CM193"/>
  <c r="CM194" s="1"/>
  <c r="CM195" s="1"/>
  <c r="CM196" s="1"/>
  <c r="CN193"/>
  <c r="CN194" s="1"/>
  <c r="CN195" s="1"/>
  <c r="CN196" s="1"/>
  <c r="CO193"/>
  <c r="CO194" s="1"/>
  <c r="CO195" s="1"/>
  <c r="CO196" s="1"/>
  <c r="CP193"/>
  <c r="CP194" s="1"/>
  <c r="CP195" s="1"/>
  <c r="CP196" s="1"/>
  <c r="CQ193"/>
  <c r="CQ194" s="1"/>
  <c r="CQ195" s="1"/>
  <c r="CQ196" s="1"/>
  <c r="CR193"/>
  <c r="CR194" s="1"/>
  <c r="CR195" s="1"/>
  <c r="CR196" s="1"/>
  <c r="CS193"/>
  <c r="CS194" s="1"/>
  <c r="CS195" s="1"/>
  <c r="CS196" s="1"/>
  <c r="CT193"/>
  <c r="CT194" s="1"/>
  <c r="CT195" s="1"/>
  <c r="CT196" s="1"/>
  <c r="CU193"/>
  <c r="CU194" s="1"/>
  <c r="CU195" s="1"/>
  <c r="CU196" s="1"/>
  <c r="CV193"/>
  <c r="CV194" s="1"/>
  <c r="CV195" s="1"/>
  <c r="CV196" s="1"/>
  <c r="CW193"/>
  <c r="CW194" s="1"/>
  <c r="CW195" s="1"/>
  <c r="CW196" s="1"/>
  <c r="CX193"/>
  <c r="CX194" s="1"/>
  <c r="CX195" s="1"/>
  <c r="CX196" s="1"/>
  <c r="CY193"/>
  <c r="CY194" s="1"/>
  <c r="CY195" s="1"/>
  <c r="CY196" s="1"/>
  <c r="CZ193"/>
  <c r="CZ194" s="1"/>
  <c r="CZ195" s="1"/>
  <c r="CZ196" s="1"/>
  <c r="DA193"/>
  <c r="DA194" s="1"/>
  <c r="DA195" s="1"/>
  <c r="DA196" s="1"/>
  <c r="DB193"/>
  <c r="DB194" s="1"/>
  <c r="DB195" s="1"/>
  <c r="DB196" s="1"/>
  <c r="DC193"/>
  <c r="DC194" s="1"/>
  <c r="DC195" s="1"/>
  <c r="DC196" s="1"/>
  <c r="DD193"/>
  <c r="DD194" s="1"/>
  <c r="DD195" s="1"/>
  <c r="DD196" s="1"/>
  <c r="DE193"/>
  <c r="DE194" s="1"/>
  <c r="DE195" s="1"/>
  <c r="DE196" s="1"/>
  <c r="DF193"/>
  <c r="DF194" s="1"/>
  <c r="DF195" s="1"/>
  <c r="DF196" s="1"/>
  <c r="DG193"/>
  <c r="DG194" s="1"/>
  <c r="DG195" s="1"/>
  <c r="DG196" s="1"/>
  <c r="DH193"/>
  <c r="DH194" s="1"/>
  <c r="DH195" s="1"/>
  <c r="DH196" s="1"/>
  <c r="DI193"/>
  <c r="DI194" s="1"/>
  <c r="DI195" s="1"/>
  <c r="DI196" s="1"/>
  <c r="DJ193"/>
  <c r="DJ194" s="1"/>
  <c r="DJ195" s="1"/>
  <c r="DJ196" s="1"/>
  <c r="DK193"/>
  <c r="DK194" s="1"/>
  <c r="DK195" s="1"/>
  <c r="DK196" s="1"/>
  <c r="DL193"/>
  <c r="DL194" s="1"/>
  <c r="DL195" s="1"/>
  <c r="DL196" s="1"/>
  <c r="DM193"/>
  <c r="DM194" s="1"/>
  <c r="DM195" s="1"/>
  <c r="DM196" s="1"/>
  <c r="DN193"/>
  <c r="DN194" s="1"/>
  <c r="DN195" s="1"/>
  <c r="DN196" s="1"/>
  <c r="DO193"/>
  <c r="DO194" s="1"/>
  <c r="DO195" s="1"/>
  <c r="DO196" s="1"/>
  <c r="BJ193"/>
  <c r="BJ194" s="1"/>
  <c r="BJ195" s="1"/>
  <c r="BJ196" s="1"/>
  <c r="BK193"/>
  <c r="BK194" s="1"/>
  <c r="BK195" s="1"/>
  <c r="BK196" s="1"/>
  <c r="BL193"/>
  <c r="BL194" s="1"/>
  <c r="BL195" s="1"/>
  <c r="BL196" s="1"/>
  <c r="BM193"/>
  <c r="BM194" s="1"/>
  <c r="BM195" s="1"/>
  <c r="BM196" s="1"/>
  <c r="BN193"/>
  <c r="BN194" s="1"/>
  <c r="BN195" s="1"/>
  <c r="BN196" s="1"/>
  <c r="BO193"/>
  <c r="BO194" s="1"/>
  <c r="BO195" s="1"/>
  <c r="BO196" s="1"/>
  <c r="BP193"/>
  <c r="BP194" s="1"/>
  <c r="BP195" s="1"/>
  <c r="BP196" s="1"/>
  <c r="BQ193"/>
  <c r="BQ194" s="1"/>
  <c r="BQ195" s="1"/>
  <c r="BQ196" s="1"/>
  <c r="BR193"/>
  <c r="BR194" s="1"/>
  <c r="BR195" s="1"/>
  <c r="BR196" s="1"/>
  <c r="BS193"/>
  <c r="BS194" s="1"/>
  <c r="BS195" s="1"/>
  <c r="BS196" s="1"/>
  <c r="BT193"/>
  <c r="BT194" s="1"/>
  <c r="BT195" s="1"/>
  <c r="BT196" s="1"/>
  <c r="BU193"/>
  <c r="BU194" s="1"/>
  <c r="BU195" s="1"/>
  <c r="BU196" s="1"/>
  <c r="BV193"/>
  <c r="BV194" s="1"/>
  <c r="BV195" s="1"/>
  <c r="BV196" s="1"/>
  <c r="BW193"/>
  <c r="BW194" s="1"/>
  <c r="BW195" s="1"/>
  <c r="BW196" s="1"/>
  <c r="BX193"/>
  <c r="BX194" s="1"/>
  <c r="BX195" s="1"/>
  <c r="BX196" s="1"/>
  <c r="BY193"/>
  <c r="BY194" s="1"/>
  <c r="BY195" s="1"/>
  <c r="BY196" s="1"/>
  <c r="BZ193"/>
  <c r="BZ194" s="1"/>
  <c r="BZ195" s="1"/>
  <c r="BZ196" s="1"/>
  <c r="CA193"/>
  <c r="CB193"/>
  <c r="CB194" s="1"/>
  <c r="CB195" s="1"/>
  <c r="CB196" s="1"/>
  <c r="CC193"/>
  <c r="CC194" s="1"/>
  <c r="CC195" s="1"/>
  <c r="CC196" s="1"/>
  <c r="CD193"/>
  <c r="CD194" s="1"/>
  <c r="CD195" s="1"/>
  <c r="CD196" s="1"/>
  <c r="CE193"/>
  <c r="CE194" s="1"/>
  <c r="CE195" s="1"/>
  <c r="CE196" s="1"/>
  <c r="CF193"/>
  <c r="CF194" s="1"/>
  <c r="CF195" s="1"/>
  <c r="CF196" s="1"/>
  <c r="CA194"/>
  <c r="CA195" s="1"/>
  <c r="CA196" s="1"/>
  <c r="FK359"/>
  <c r="FK360" s="1"/>
  <c r="FK361" s="1"/>
  <c r="FK358"/>
  <c r="FK353"/>
  <c r="FK354" s="1"/>
  <c r="FK355" s="1"/>
  <c r="FK356" s="1"/>
  <c r="FK348"/>
  <c r="FK349" s="1"/>
  <c r="FK350" s="1"/>
  <c r="FK351" s="1"/>
  <c r="FK344"/>
  <c r="FK345" s="1"/>
  <c r="FK346" s="1"/>
  <c r="FK343"/>
  <c r="FK338"/>
  <c r="FK339" s="1"/>
  <c r="FK340" s="1"/>
  <c r="FK341" s="1"/>
  <c r="FK333"/>
  <c r="FK334" s="1"/>
  <c r="FK335" s="1"/>
  <c r="FK336" s="1"/>
  <c r="FK328"/>
  <c r="FK329" s="1"/>
  <c r="FK330" s="1"/>
  <c r="FK331" s="1"/>
  <c r="FK323"/>
  <c r="FK324" s="1"/>
  <c r="FK325" s="1"/>
  <c r="FK326" s="1"/>
  <c r="FK318"/>
  <c r="FK319" s="1"/>
  <c r="FK320" s="1"/>
  <c r="FK321" s="1"/>
  <c r="FK313"/>
  <c r="FK314" s="1"/>
  <c r="FK315" s="1"/>
  <c r="FK316" s="1"/>
  <c r="FK308"/>
  <c r="FK309" s="1"/>
  <c r="FK310" s="1"/>
  <c r="FK311" s="1"/>
  <c r="FK303"/>
  <c r="FK304" s="1"/>
  <c r="FK305" s="1"/>
  <c r="FK306" s="1"/>
  <c r="FK298"/>
  <c r="FK299" s="1"/>
  <c r="FK300" s="1"/>
  <c r="FK301" s="1"/>
  <c r="FK296"/>
  <c r="FK295" s="1"/>
  <c r="FK294" s="1"/>
  <c r="FK293" s="1"/>
  <c r="FK288"/>
  <c r="FK289" s="1"/>
  <c r="FK290" s="1"/>
  <c r="FK291" s="1"/>
  <c r="FK283"/>
  <c r="FK284" s="1"/>
  <c r="FK285" s="1"/>
  <c r="FK286" s="1"/>
  <c r="FK278"/>
  <c r="FK279" s="1"/>
  <c r="FK280" s="1"/>
  <c r="FK281" s="1"/>
  <c r="FK273"/>
  <c r="FK274" s="1"/>
  <c r="FK275" s="1"/>
  <c r="FK276" s="1"/>
  <c r="FK271"/>
  <c r="FK270" s="1"/>
  <c r="FK269" s="1"/>
  <c r="FK268" s="1"/>
  <c r="FK263"/>
  <c r="FK264" s="1"/>
  <c r="FK265" s="1"/>
  <c r="FK266" s="1"/>
  <c r="FK258"/>
  <c r="FK259" s="1"/>
  <c r="FK260" s="1"/>
  <c r="FK261" s="1"/>
  <c r="FK256"/>
  <c r="FK255" s="1"/>
  <c r="FK254" s="1"/>
  <c r="FK253" s="1"/>
  <c r="FK248"/>
  <c r="FK249" s="1"/>
  <c r="FK250" s="1"/>
  <c r="FK251" s="1"/>
  <c r="FK246"/>
  <c r="FK245" s="1"/>
  <c r="FK244" s="1"/>
  <c r="FK243" s="1"/>
  <c r="FK241"/>
  <c r="FK240" s="1"/>
  <c r="FK239" s="1"/>
  <c r="FK238" s="1"/>
  <c r="FK233"/>
  <c r="FK234" s="1"/>
  <c r="FK235" s="1"/>
  <c r="FK236" s="1"/>
  <c r="FK231"/>
  <c r="FK230" s="1"/>
  <c r="FK229" s="1"/>
  <c r="FK228" s="1"/>
  <c r="FK226"/>
  <c r="FK225" s="1"/>
  <c r="FK224" s="1"/>
  <c r="FK223" s="1"/>
  <c r="FK221"/>
  <c r="FK220" s="1"/>
  <c r="FK219" s="1"/>
  <c r="FK218" s="1"/>
  <c r="FK216"/>
  <c r="FK215" s="1"/>
  <c r="FK214" s="1"/>
  <c r="FK213" s="1"/>
  <c r="FK211"/>
  <c r="FK210" s="1"/>
  <c r="FK209" s="1"/>
  <c r="FK208" s="1"/>
  <c r="FK206"/>
  <c r="FK205" s="1"/>
  <c r="FK204" s="1"/>
  <c r="FK203" s="1"/>
  <c r="FK201"/>
  <c r="FK200" s="1"/>
  <c r="FK199" s="1"/>
  <c r="FK198" s="1"/>
  <c r="FK196"/>
  <c r="FK195" s="1"/>
  <c r="FK194" s="1"/>
  <c r="FK193" s="1"/>
  <c r="DS358"/>
  <c r="DS359" s="1"/>
  <c r="DS360" s="1"/>
  <c r="DS361" s="1"/>
  <c r="DS353"/>
  <c r="DS354" s="1"/>
  <c r="DS355" s="1"/>
  <c r="DS356" s="1"/>
  <c r="DS348"/>
  <c r="DS349" s="1"/>
  <c r="DS350" s="1"/>
  <c r="DS351" s="1"/>
  <c r="DS343"/>
  <c r="DS344" s="1"/>
  <c r="DS345" s="1"/>
  <c r="DS346" s="1"/>
  <c r="DS328"/>
  <c r="DS329" s="1"/>
  <c r="DS330" s="1"/>
  <c r="DS331" s="1"/>
  <c r="DS323"/>
  <c r="DS324" s="1"/>
  <c r="DS325" s="1"/>
  <c r="DS326" s="1"/>
  <c r="DS318"/>
  <c r="DS319" s="1"/>
  <c r="DS320" s="1"/>
  <c r="DS321" s="1"/>
  <c r="DS313"/>
  <c r="DS314" s="1"/>
  <c r="DS315" s="1"/>
  <c r="DS316" s="1"/>
  <c r="DS308"/>
  <c r="DS309" s="1"/>
  <c r="DS310" s="1"/>
  <c r="DS311" s="1"/>
  <c r="DS303"/>
  <c r="DS304" s="1"/>
  <c r="DS305" s="1"/>
  <c r="DS306" s="1"/>
  <c r="DS298"/>
  <c r="DS299" s="1"/>
  <c r="DS300" s="1"/>
  <c r="DS301" s="1"/>
  <c r="DS293"/>
  <c r="DS294" s="1"/>
  <c r="DS295" s="1"/>
  <c r="DS296" s="1"/>
  <c r="DS288"/>
  <c r="DS289" s="1"/>
  <c r="DS290" s="1"/>
  <c r="DS291" s="1"/>
  <c r="DS283"/>
  <c r="DS284" s="1"/>
  <c r="DS285" s="1"/>
  <c r="DS286" s="1"/>
  <c r="DS278"/>
  <c r="DS279" s="1"/>
  <c r="DS280" s="1"/>
  <c r="DS281" s="1"/>
  <c r="DS273"/>
  <c r="DS274" s="1"/>
  <c r="DS275" s="1"/>
  <c r="DS276" s="1"/>
  <c r="DS263"/>
  <c r="DS264" s="1"/>
  <c r="DS265" s="1"/>
  <c r="DS266" s="1"/>
  <c r="DS258"/>
  <c r="DS259" s="1"/>
  <c r="DS260" s="1"/>
  <c r="DS261" s="1"/>
  <c r="DS253"/>
  <c r="DS254" s="1"/>
  <c r="DS255" s="1"/>
  <c r="DS256" s="1"/>
  <c r="DS248"/>
  <c r="DS249" s="1"/>
  <c r="DS250" s="1"/>
  <c r="DS251" s="1"/>
  <c r="DS243"/>
  <c r="DS244" s="1"/>
  <c r="DS245" s="1"/>
  <c r="DS246" s="1"/>
  <c r="DS238"/>
  <c r="DS239" s="1"/>
  <c r="DS240" s="1"/>
  <c r="DS241" s="1"/>
  <c r="DS233"/>
  <c r="DS234" s="1"/>
  <c r="DS235" s="1"/>
  <c r="DS236" s="1"/>
  <c r="DS228"/>
  <c r="DS229" s="1"/>
  <c r="DS230" s="1"/>
  <c r="DS231" s="1"/>
  <c r="DS223"/>
  <c r="DS224" s="1"/>
  <c r="DS225" s="1"/>
  <c r="DS226" s="1"/>
  <c r="DS218"/>
  <c r="DS219" s="1"/>
  <c r="DS220" s="1"/>
  <c r="DS221" s="1"/>
  <c r="DS213"/>
  <c r="DS214" s="1"/>
  <c r="DS215" s="1"/>
  <c r="DS216" s="1"/>
  <c r="DS208"/>
  <c r="DS209" s="1"/>
  <c r="DS210" s="1"/>
  <c r="DS211" s="1"/>
  <c r="DS203"/>
  <c r="DS204" s="1"/>
  <c r="DS205" s="1"/>
  <c r="DS206" s="1"/>
  <c r="DS198"/>
  <c r="DS199" s="1"/>
  <c r="DS200" s="1"/>
  <c r="DS201" s="1"/>
  <c r="DS193"/>
  <c r="DS194" s="1"/>
  <c r="DS195" s="1"/>
  <c r="DS196" s="1"/>
  <c r="DR358"/>
  <c r="DR359" s="1"/>
  <c r="DR360" s="1"/>
  <c r="DR361" s="1"/>
  <c r="DR353"/>
  <c r="DR354" s="1"/>
  <c r="DR355" s="1"/>
  <c r="DR356" s="1"/>
  <c r="DR348"/>
  <c r="DR349" s="1"/>
  <c r="DR350" s="1"/>
  <c r="DR351" s="1"/>
  <c r="DR343"/>
  <c r="DR344" s="1"/>
  <c r="DR345" s="1"/>
  <c r="DR346" s="1"/>
  <c r="DR338"/>
  <c r="DR339" s="1"/>
  <c r="DR340" s="1"/>
  <c r="DR341" s="1"/>
  <c r="DR323"/>
  <c r="DR324" s="1"/>
  <c r="DR325" s="1"/>
  <c r="DR326" s="1"/>
  <c r="DR318"/>
  <c r="DR319" s="1"/>
  <c r="DR320" s="1"/>
  <c r="DR321" s="1"/>
  <c r="DR313"/>
  <c r="DR314" s="1"/>
  <c r="DR315" s="1"/>
  <c r="DR316" s="1"/>
  <c r="DR308"/>
  <c r="DR309" s="1"/>
  <c r="DR310" s="1"/>
  <c r="DR311" s="1"/>
  <c r="DR303"/>
  <c r="DR304" s="1"/>
  <c r="DR305" s="1"/>
  <c r="DR306" s="1"/>
  <c r="DR298"/>
  <c r="DR299" s="1"/>
  <c r="DR300" s="1"/>
  <c r="DR301" s="1"/>
  <c r="DR293"/>
  <c r="DR294" s="1"/>
  <c r="DR295" s="1"/>
  <c r="DR296" s="1"/>
  <c r="DR288"/>
  <c r="DR289" s="1"/>
  <c r="DR290" s="1"/>
  <c r="DR291" s="1"/>
  <c r="DR283"/>
  <c r="DR284" s="1"/>
  <c r="DR285" s="1"/>
  <c r="DR286" s="1"/>
  <c r="DR278"/>
  <c r="DR279" s="1"/>
  <c r="DR280" s="1"/>
  <c r="DR281" s="1"/>
  <c r="DR268"/>
  <c r="DR269" s="1"/>
  <c r="DR270" s="1"/>
  <c r="DR271" s="1"/>
  <c r="DR263"/>
  <c r="DR264" s="1"/>
  <c r="DR265" s="1"/>
  <c r="DR266" s="1"/>
  <c r="DR258"/>
  <c r="DR259" s="1"/>
  <c r="DR260" s="1"/>
  <c r="DR261" s="1"/>
  <c r="DR253"/>
  <c r="DR254" s="1"/>
  <c r="DR255" s="1"/>
  <c r="DR256" s="1"/>
  <c r="DR248"/>
  <c r="DR249" s="1"/>
  <c r="DR250" s="1"/>
  <c r="DR251" s="1"/>
  <c r="DR243"/>
  <c r="DR244" s="1"/>
  <c r="DR245" s="1"/>
  <c r="DR246" s="1"/>
  <c r="DR238"/>
  <c r="DR239" s="1"/>
  <c r="DR240" s="1"/>
  <c r="DR241" s="1"/>
  <c r="DR233"/>
  <c r="DR234" s="1"/>
  <c r="DR235" s="1"/>
  <c r="DR236" s="1"/>
  <c r="DR228"/>
  <c r="DR229" s="1"/>
  <c r="DR230" s="1"/>
  <c r="DR231" s="1"/>
  <c r="DR223"/>
  <c r="DR224" s="1"/>
  <c r="DR225" s="1"/>
  <c r="DR226" s="1"/>
  <c r="DR218"/>
  <c r="DR219" s="1"/>
  <c r="DR220" s="1"/>
  <c r="DR221" s="1"/>
  <c r="DR213"/>
  <c r="DR214" s="1"/>
  <c r="DR215" s="1"/>
  <c r="DR216" s="1"/>
  <c r="DR208"/>
  <c r="DR209" s="1"/>
  <c r="DR210" s="1"/>
  <c r="DR211" s="1"/>
  <c r="DR203"/>
  <c r="DR204" s="1"/>
  <c r="DR205" s="1"/>
  <c r="DR206" s="1"/>
  <c r="DR198"/>
  <c r="DR199" s="1"/>
  <c r="DR200" s="1"/>
  <c r="DR201" s="1"/>
  <c r="DR193"/>
  <c r="DR194" s="1"/>
  <c r="DR195" s="1"/>
  <c r="DR196" s="1"/>
  <c r="DP358"/>
  <c r="DP359" s="1"/>
  <c r="DP360" s="1"/>
  <c r="DP361" s="1"/>
  <c r="DP353"/>
  <c r="DP354" s="1"/>
  <c r="DP355" s="1"/>
  <c r="DP356" s="1"/>
  <c r="DP348"/>
  <c r="DP349" s="1"/>
  <c r="DP350" s="1"/>
  <c r="DP351" s="1"/>
  <c r="DP343"/>
  <c r="DP344" s="1"/>
  <c r="DP345" s="1"/>
  <c r="DP346" s="1"/>
  <c r="DP338"/>
  <c r="DP339" s="1"/>
  <c r="DP340" s="1"/>
  <c r="DP341" s="1"/>
  <c r="DP333"/>
  <c r="DP334" s="1"/>
  <c r="DP335" s="1"/>
  <c r="DP336" s="1"/>
  <c r="DP328"/>
  <c r="DP329" s="1"/>
  <c r="DP330" s="1"/>
  <c r="DP331" s="1"/>
  <c r="DP323"/>
  <c r="DP324" s="1"/>
  <c r="DP325" s="1"/>
  <c r="DP326" s="1"/>
  <c r="DP318"/>
  <c r="DP319" s="1"/>
  <c r="DP320" s="1"/>
  <c r="DP321" s="1"/>
  <c r="DP313"/>
  <c r="DP314" s="1"/>
  <c r="DP315" s="1"/>
  <c r="DP316" s="1"/>
  <c r="DP308"/>
  <c r="DP309" s="1"/>
  <c r="DP310" s="1"/>
  <c r="DP311" s="1"/>
  <c r="DP296"/>
  <c r="DP295" s="1"/>
  <c r="DP294" s="1"/>
  <c r="DP293" s="1"/>
  <c r="DP291"/>
  <c r="DP290" s="1"/>
  <c r="DP289" s="1"/>
  <c r="DP288" s="1"/>
  <c r="DP286"/>
  <c r="DP285" s="1"/>
  <c r="DP284" s="1"/>
  <c r="DP283" s="1"/>
  <c r="DP276"/>
  <c r="DP275" s="1"/>
  <c r="DP274" s="1"/>
  <c r="DP273" s="1"/>
  <c r="DP271"/>
  <c r="DP270" s="1"/>
  <c r="DP269" s="1"/>
  <c r="DP268" s="1"/>
  <c r="DP266"/>
  <c r="DP265" s="1"/>
  <c r="DP264" s="1"/>
  <c r="DP263" s="1"/>
  <c r="DP258"/>
  <c r="DP259" s="1"/>
  <c r="DP260" s="1"/>
  <c r="DP261" s="1"/>
  <c r="DP253"/>
  <c r="DP254" s="1"/>
  <c r="DP255" s="1"/>
  <c r="DP256" s="1"/>
  <c r="DP248"/>
  <c r="DP249" s="1"/>
  <c r="DP250" s="1"/>
  <c r="DP251" s="1"/>
  <c r="DP243"/>
  <c r="DP244" s="1"/>
  <c r="DP245" s="1"/>
  <c r="DP246" s="1"/>
  <c r="DP238"/>
  <c r="DP239" s="1"/>
  <c r="DP240" s="1"/>
  <c r="DP241" s="1"/>
  <c r="DP233"/>
  <c r="DP234" s="1"/>
  <c r="DP235" s="1"/>
  <c r="DP236" s="1"/>
  <c r="DP228"/>
  <c r="DP229" s="1"/>
  <c r="DP230" s="1"/>
  <c r="DP231" s="1"/>
  <c r="DP223"/>
  <c r="DP224" s="1"/>
  <c r="DP225" s="1"/>
  <c r="DP226" s="1"/>
  <c r="DP218"/>
  <c r="DP219" s="1"/>
  <c r="DP220" s="1"/>
  <c r="DP221" s="1"/>
  <c r="DP213"/>
  <c r="DP214" s="1"/>
  <c r="DP215" s="1"/>
  <c r="DP216" s="1"/>
  <c r="DP208"/>
  <c r="DP209" s="1"/>
  <c r="DP210" s="1"/>
  <c r="DP211" s="1"/>
  <c r="DP203"/>
  <c r="DP204" s="1"/>
  <c r="DP205" s="1"/>
  <c r="DP206" s="1"/>
  <c r="DP198"/>
  <c r="DP199" s="1"/>
  <c r="DP200" s="1"/>
  <c r="DP201" s="1"/>
  <c r="DP193"/>
  <c r="DP194" s="1"/>
  <c r="DP195" s="1"/>
  <c r="DP196" s="1"/>
  <c r="BI358"/>
  <c r="BI359" s="1"/>
  <c r="BI360" s="1"/>
  <c r="BI361" s="1"/>
  <c r="BI353"/>
  <c r="BI354" s="1"/>
  <c r="BI355" s="1"/>
  <c r="BI356" s="1"/>
  <c r="BI348"/>
  <c r="BI349" s="1"/>
  <c r="BI350" s="1"/>
  <c r="BI351" s="1"/>
  <c r="BI343"/>
  <c r="BI344" s="1"/>
  <c r="BI345" s="1"/>
  <c r="BI346" s="1"/>
  <c r="BI338"/>
  <c r="BI339" s="1"/>
  <c r="BI340" s="1"/>
  <c r="BI341" s="1"/>
  <c r="BI333"/>
  <c r="BI334" s="1"/>
  <c r="BI335" s="1"/>
  <c r="BI336" s="1"/>
  <c r="BI328"/>
  <c r="BI329" s="1"/>
  <c r="BI330" s="1"/>
  <c r="BI331" s="1"/>
  <c r="BI323"/>
  <c r="BI324" s="1"/>
  <c r="BI325" s="1"/>
  <c r="BI326" s="1"/>
  <c r="BI321"/>
  <c r="BI320" s="1"/>
  <c r="BI319" s="1"/>
  <c r="BI318" s="1"/>
  <c r="BI313"/>
  <c r="BI314" s="1"/>
  <c r="BI315" s="1"/>
  <c r="BI316" s="1"/>
  <c r="BI308"/>
  <c r="BI309" s="1"/>
  <c r="BI310" s="1"/>
  <c r="BI311" s="1"/>
  <c r="BI306"/>
  <c r="BI305" s="1"/>
  <c r="BI304" s="1"/>
  <c r="BI303" s="1"/>
  <c r="BI298"/>
  <c r="BI299" s="1"/>
  <c r="BI300" s="1"/>
  <c r="BI301" s="1"/>
  <c r="BI293"/>
  <c r="BI294" s="1"/>
  <c r="BI295" s="1"/>
  <c r="BI296" s="1"/>
  <c r="BI288"/>
  <c r="BI289" s="1"/>
  <c r="BI290" s="1"/>
  <c r="BI291" s="1"/>
  <c r="BI286"/>
  <c r="BI285" s="1"/>
  <c r="BI284" s="1"/>
  <c r="BI283" s="1"/>
  <c r="BI278"/>
  <c r="BI279" s="1"/>
  <c r="BI280" s="1"/>
  <c r="BI281" s="1"/>
  <c r="BI276"/>
  <c r="BI275" s="1"/>
  <c r="BI274" s="1"/>
  <c r="BI273" s="1"/>
  <c r="BI268"/>
  <c r="BI269" s="1"/>
  <c r="BI270" s="1"/>
  <c r="BI271" s="1"/>
  <c r="BI263"/>
  <c r="BI264" s="1"/>
  <c r="BI265" s="1"/>
  <c r="BI266" s="1"/>
  <c r="BI258"/>
  <c r="BI259" s="1"/>
  <c r="BI260" s="1"/>
  <c r="BI261" s="1"/>
  <c r="BI256"/>
  <c r="BI255" s="1"/>
  <c r="BI254" s="1"/>
  <c r="BI253" s="1"/>
  <c r="BI248"/>
  <c r="BI249" s="1"/>
  <c r="BI250" s="1"/>
  <c r="BI251" s="1"/>
  <c r="BI243"/>
  <c r="BI244" s="1"/>
  <c r="BI245" s="1"/>
  <c r="BI246" s="1"/>
  <c r="BI241"/>
  <c r="BI240" s="1"/>
  <c r="BI239" s="1"/>
  <c r="BI238" s="1"/>
  <c r="BI233"/>
  <c r="BI234" s="1"/>
  <c r="BI235" s="1"/>
  <c r="BI236" s="1"/>
  <c r="BI231"/>
  <c r="BI230" s="1"/>
  <c r="BI229" s="1"/>
  <c r="BI228" s="1"/>
  <c r="BI226"/>
  <c r="BI225" s="1"/>
  <c r="BI224" s="1"/>
  <c r="BI223" s="1"/>
  <c r="BI218"/>
  <c r="BI219" s="1"/>
  <c r="BI220" s="1"/>
  <c r="BI221" s="1"/>
  <c r="BI216"/>
  <c r="BI215" s="1"/>
  <c r="BI214" s="1"/>
  <c r="BI213" s="1"/>
  <c r="BI211"/>
  <c r="BI210" s="1"/>
  <c r="BI209" s="1"/>
  <c r="BI208" s="1"/>
  <c r="BI206"/>
  <c r="BI205" s="1"/>
  <c r="BI204" s="1"/>
  <c r="BI203" s="1"/>
  <c r="BI201"/>
  <c r="BI200" s="1"/>
  <c r="BI199" s="1"/>
  <c r="BI198" s="1"/>
  <c r="BI196"/>
  <c r="BI195" s="1"/>
  <c r="BI194" s="1"/>
  <c r="BI193" s="1"/>
  <c r="BH358"/>
  <c r="BH359" s="1"/>
  <c r="BH360" s="1"/>
  <c r="BH361" s="1"/>
  <c r="BH353"/>
  <c r="BH354" s="1"/>
  <c r="BH355" s="1"/>
  <c r="BH356" s="1"/>
  <c r="BH348"/>
  <c r="BH349" s="1"/>
  <c r="BH350" s="1"/>
  <c r="BH351" s="1"/>
  <c r="BH343"/>
  <c r="BH344" s="1"/>
  <c r="BH345" s="1"/>
  <c r="BH346" s="1"/>
  <c r="BH338"/>
  <c r="BH339" s="1"/>
  <c r="BH340" s="1"/>
  <c r="BH341" s="1"/>
  <c r="BH333"/>
  <c r="BH334" s="1"/>
  <c r="BH335" s="1"/>
  <c r="BH336" s="1"/>
  <c r="BH331"/>
  <c r="BH330" s="1"/>
  <c r="BH329" s="1"/>
  <c r="BH328" s="1"/>
  <c r="BH323"/>
  <c r="BH324" s="1"/>
  <c r="BH325" s="1"/>
  <c r="BH326" s="1"/>
  <c r="BH318"/>
  <c r="BH319" s="1"/>
  <c r="BH320" s="1"/>
  <c r="BH321" s="1"/>
  <c r="BH313"/>
  <c r="BH314" s="1"/>
  <c r="BH315" s="1"/>
  <c r="BH316" s="1"/>
  <c r="BH308"/>
  <c r="BH309" s="1"/>
  <c r="BH310" s="1"/>
  <c r="BH311" s="1"/>
  <c r="BH303"/>
  <c r="BH304" s="1"/>
  <c r="BH305" s="1"/>
  <c r="BH306" s="1"/>
  <c r="BH298"/>
  <c r="BH299" s="1"/>
  <c r="BH300" s="1"/>
  <c r="BH301" s="1"/>
  <c r="BH293"/>
  <c r="BH294" s="1"/>
  <c r="BH295" s="1"/>
  <c r="BH296" s="1"/>
  <c r="BH288"/>
  <c r="BH289" s="1"/>
  <c r="BH290" s="1"/>
  <c r="BH291" s="1"/>
  <c r="BH283"/>
  <c r="BH284" s="1"/>
  <c r="BH285" s="1"/>
  <c r="BH286" s="1"/>
  <c r="BH281"/>
  <c r="BH280" s="1"/>
  <c r="BH279" s="1"/>
  <c r="BH278" s="1"/>
  <c r="BH273"/>
  <c r="BH274" s="1"/>
  <c r="BH275" s="1"/>
  <c r="BH276" s="1"/>
  <c r="BH271"/>
  <c r="BH270" s="1"/>
  <c r="BH269" s="1"/>
  <c r="BH268" s="1"/>
  <c r="BH263"/>
  <c r="BH264" s="1"/>
  <c r="BH265" s="1"/>
  <c r="BH266" s="1"/>
  <c r="BH258"/>
  <c r="BH259" s="1"/>
  <c r="BH260" s="1"/>
  <c r="BH261" s="1"/>
  <c r="BH253"/>
  <c r="BH254" s="1"/>
  <c r="BH255" s="1"/>
  <c r="BH256" s="1"/>
  <c r="BH248"/>
  <c r="BH249" s="1"/>
  <c r="BH250" s="1"/>
  <c r="BH251" s="1"/>
  <c r="BH246"/>
  <c r="BH245" s="1"/>
  <c r="BH244" s="1"/>
  <c r="BH243" s="1"/>
  <c r="BH238"/>
  <c r="BH239" s="1"/>
  <c r="BH240" s="1"/>
  <c r="BH241" s="1"/>
  <c r="BH233"/>
  <c r="BH234" s="1"/>
  <c r="BH235" s="1"/>
  <c r="BH236" s="1"/>
  <c r="BH231"/>
  <c r="BH230" s="1"/>
  <c r="BH229" s="1"/>
  <c r="BH228" s="1"/>
  <c r="BH223"/>
  <c r="BH224" s="1"/>
  <c r="BH225" s="1"/>
  <c r="BH226" s="1"/>
  <c r="BH221"/>
  <c r="BH220" s="1"/>
  <c r="BH219" s="1"/>
  <c r="BH218" s="1"/>
  <c r="BH216"/>
  <c r="BH215" s="1"/>
  <c r="BH214" s="1"/>
  <c r="BH213" s="1"/>
  <c r="BH211"/>
  <c r="BH210" s="1"/>
  <c r="BH209" s="1"/>
  <c r="BH208" s="1"/>
  <c r="BH206"/>
  <c r="BH205" s="1"/>
  <c r="BH204" s="1"/>
  <c r="BH203" s="1"/>
  <c r="BH201"/>
  <c r="BH200" s="1"/>
  <c r="BH199" s="1"/>
  <c r="BH198" s="1"/>
  <c r="BH196"/>
  <c r="BH195" s="1"/>
  <c r="BH194" s="1"/>
  <c r="BH193" s="1"/>
  <c r="DP78"/>
  <c r="EX181"/>
  <c r="EX180" s="1"/>
  <c r="EX179" s="1"/>
  <c r="EX178" s="1"/>
  <c r="EY181"/>
  <c r="EY180" s="1"/>
  <c r="EY179" s="1"/>
  <c r="EY178" s="1"/>
  <c r="EZ181"/>
  <c r="EZ180" s="1"/>
  <c r="EZ179" s="1"/>
  <c r="EZ178" s="1"/>
  <c r="FA181"/>
  <c r="FA180" s="1"/>
  <c r="FA179" s="1"/>
  <c r="FA178" s="1"/>
  <c r="FH181"/>
  <c r="FH180" s="1"/>
  <c r="FH179" s="1"/>
  <c r="FH178" s="1"/>
  <c r="FI181"/>
  <c r="FI180" s="1"/>
  <c r="FI179" s="1"/>
  <c r="FI178" s="1"/>
  <c r="FJ181"/>
  <c r="FJ180" s="1"/>
  <c r="FJ179" s="1"/>
  <c r="FJ178" s="1"/>
  <c r="DT178"/>
  <c r="DT179" s="1"/>
  <c r="DT180" s="1"/>
  <c r="DT181" s="1"/>
  <c r="DU178"/>
  <c r="DU179" s="1"/>
  <c r="DU180" s="1"/>
  <c r="DU181" s="1"/>
  <c r="DV178"/>
  <c r="DV179" s="1"/>
  <c r="DV180" s="1"/>
  <c r="DV181" s="1"/>
  <c r="DW178"/>
  <c r="DW179" s="1"/>
  <c r="DW180" s="1"/>
  <c r="DW181" s="1"/>
  <c r="DX178"/>
  <c r="DX179" s="1"/>
  <c r="DX180" s="1"/>
  <c r="DX181" s="1"/>
  <c r="DY178"/>
  <c r="DY179" s="1"/>
  <c r="DY180" s="1"/>
  <c r="DY181" s="1"/>
  <c r="DZ178"/>
  <c r="EA178"/>
  <c r="EA179" s="1"/>
  <c r="EA180" s="1"/>
  <c r="EA181" s="1"/>
  <c r="EB178"/>
  <c r="EB179" s="1"/>
  <c r="EB180" s="1"/>
  <c r="EB181" s="1"/>
  <c r="EC178"/>
  <c r="EC179" s="1"/>
  <c r="EC180" s="1"/>
  <c r="EC181" s="1"/>
  <c r="ED178"/>
  <c r="EE178"/>
  <c r="EE179" s="1"/>
  <c r="EE180" s="1"/>
  <c r="EE181" s="1"/>
  <c r="EF178"/>
  <c r="EF179" s="1"/>
  <c r="EF180" s="1"/>
  <c r="EF181" s="1"/>
  <c r="EG178"/>
  <c r="EG179" s="1"/>
  <c r="EG180" s="1"/>
  <c r="EG181" s="1"/>
  <c r="EH178"/>
  <c r="EH179" s="1"/>
  <c r="EH180" s="1"/>
  <c r="EH181" s="1"/>
  <c r="EI178"/>
  <c r="EI179" s="1"/>
  <c r="EI180" s="1"/>
  <c r="EI181" s="1"/>
  <c r="EJ178"/>
  <c r="EJ179" s="1"/>
  <c r="EJ180" s="1"/>
  <c r="EJ181" s="1"/>
  <c r="EK178"/>
  <c r="EK179" s="1"/>
  <c r="EK180" s="1"/>
  <c r="EK181" s="1"/>
  <c r="EL178"/>
  <c r="EL179" s="1"/>
  <c r="EL180" s="1"/>
  <c r="EL181" s="1"/>
  <c r="EM178"/>
  <c r="EM179" s="1"/>
  <c r="EM180" s="1"/>
  <c r="EM181" s="1"/>
  <c r="EN178"/>
  <c r="EN179" s="1"/>
  <c r="EN180" s="1"/>
  <c r="EN181" s="1"/>
  <c r="EO178"/>
  <c r="EO179" s="1"/>
  <c r="EO180" s="1"/>
  <c r="EO181" s="1"/>
  <c r="EP178"/>
  <c r="EQ178"/>
  <c r="EQ179" s="1"/>
  <c r="EQ180" s="1"/>
  <c r="EQ181" s="1"/>
  <c r="ER178"/>
  <c r="ER179" s="1"/>
  <c r="ER180" s="1"/>
  <c r="ER181" s="1"/>
  <c r="ES178"/>
  <c r="ES179" s="1"/>
  <c r="ES180" s="1"/>
  <c r="ES181" s="1"/>
  <c r="ET178"/>
  <c r="EU178"/>
  <c r="EU179" s="1"/>
  <c r="EU180" s="1"/>
  <c r="EU181" s="1"/>
  <c r="EV178"/>
  <c r="EV179" s="1"/>
  <c r="EV180" s="1"/>
  <c r="EV181" s="1"/>
  <c r="DZ179"/>
  <c r="DZ180" s="1"/>
  <c r="DZ181" s="1"/>
  <c r="ED179"/>
  <c r="ED180" s="1"/>
  <c r="ED181" s="1"/>
  <c r="EP179"/>
  <c r="EP180" s="1"/>
  <c r="EP181" s="1"/>
  <c r="ET179"/>
  <c r="ET180"/>
  <c r="ET181" s="1"/>
  <c r="EW181"/>
  <c r="EW180" s="1"/>
  <c r="EW179" s="1"/>
  <c r="EW178" s="1"/>
  <c r="FB175"/>
  <c r="FB174" s="1"/>
  <c r="FB173" s="1"/>
  <c r="FF175"/>
  <c r="FF174" s="1"/>
  <c r="FF173" s="1"/>
  <c r="FJ175"/>
  <c r="FJ174" s="1"/>
  <c r="FJ173" s="1"/>
  <c r="FB176"/>
  <c r="FC176"/>
  <c r="FC175" s="1"/>
  <c r="FC174" s="1"/>
  <c r="FC173" s="1"/>
  <c r="FD176"/>
  <c r="FD175" s="1"/>
  <c r="FD174" s="1"/>
  <c r="FD173" s="1"/>
  <c r="FE176"/>
  <c r="FE175" s="1"/>
  <c r="FE174" s="1"/>
  <c r="FE173" s="1"/>
  <c r="FF176"/>
  <c r="FG176"/>
  <c r="FG175" s="1"/>
  <c r="FG174" s="1"/>
  <c r="FG173" s="1"/>
  <c r="FH176"/>
  <c r="FH175" s="1"/>
  <c r="FH174" s="1"/>
  <c r="FH173" s="1"/>
  <c r="FI176"/>
  <c r="FI175" s="1"/>
  <c r="FI174" s="1"/>
  <c r="FI173" s="1"/>
  <c r="FJ176"/>
  <c r="DT173"/>
  <c r="DT174" s="1"/>
  <c r="DT175" s="1"/>
  <c r="DT176" s="1"/>
  <c r="DU173"/>
  <c r="DU174" s="1"/>
  <c r="DU175" s="1"/>
  <c r="DU176" s="1"/>
  <c r="DV173"/>
  <c r="DW173"/>
  <c r="DX173"/>
  <c r="DX174" s="1"/>
  <c r="DX175" s="1"/>
  <c r="DX176" s="1"/>
  <c r="DY173"/>
  <c r="DY174" s="1"/>
  <c r="DY175" s="1"/>
  <c r="DY176" s="1"/>
  <c r="DZ173"/>
  <c r="DZ174" s="1"/>
  <c r="DZ175" s="1"/>
  <c r="DZ176" s="1"/>
  <c r="EA173"/>
  <c r="EB173"/>
  <c r="EB174" s="1"/>
  <c r="EB175" s="1"/>
  <c r="EB176" s="1"/>
  <c r="EC173"/>
  <c r="EC174" s="1"/>
  <c r="EC175" s="1"/>
  <c r="EC176" s="1"/>
  <c r="ED173"/>
  <c r="ED174" s="1"/>
  <c r="ED175" s="1"/>
  <c r="ED176" s="1"/>
  <c r="EE173"/>
  <c r="EF173"/>
  <c r="EF174" s="1"/>
  <c r="EF175" s="1"/>
  <c r="EF176" s="1"/>
  <c r="EG173"/>
  <c r="EG174" s="1"/>
  <c r="EG175" s="1"/>
  <c r="EG176" s="1"/>
  <c r="EH173"/>
  <c r="EH174" s="1"/>
  <c r="EH175" s="1"/>
  <c r="EH176" s="1"/>
  <c r="EI173"/>
  <c r="EJ173"/>
  <c r="EJ174" s="1"/>
  <c r="EJ175" s="1"/>
  <c r="EJ176" s="1"/>
  <c r="EK173"/>
  <c r="EK174" s="1"/>
  <c r="EK175" s="1"/>
  <c r="EK176" s="1"/>
  <c r="EL173"/>
  <c r="EM173"/>
  <c r="EN173"/>
  <c r="EN174" s="1"/>
  <c r="EN175" s="1"/>
  <c r="EN176" s="1"/>
  <c r="EO173"/>
  <c r="EO174" s="1"/>
  <c r="EO175" s="1"/>
  <c r="EO176" s="1"/>
  <c r="DV174"/>
  <c r="DV175" s="1"/>
  <c r="DV176" s="1"/>
  <c r="DW174"/>
  <c r="DW175" s="1"/>
  <c r="DW176" s="1"/>
  <c r="EA174"/>
  <c r="EA175" s="1"/>
  <c r="EA176" s="1"/>
  <c r="EE174"/>
  <c r="EE175" s="1"/>
  <c r="EE176" s="1"/>
  <c r="EI174"/>
  <c r="EI175" s="1"/>
  <c r="EI176" s="1"/>
  <c r="EL174"/>
  <c r="EL175" s="1"/>
  <c r="EL176" s="1"/>
  <c r="EM174"/>
  <c r="EM175" s="1"/>
  <c r="EM176" s="1"/>
  <c r="EP176"/>
  <c r="EP175" s="1"/>
  <c r="EP174" s="1"/>
  <c r="EP173" s="1"/>
  <c r="EQ176"/>
  <c r="EQ175" s="1"/>
  <c r="EQ174" s="1"/>
  <c r="EQ173" s="1"/>
  <c r="ER176"/>
  <c r="ER175" s="1"/>
  <c r="ER174" s="1"/>
  <c r="ER173" s="1"/>
  <c r="ES176"/>
  <c r="ES175" s="1"/>
  <c r="ES174" s="1"/>
  <c r="ES173" s="1"/>
  <c r="ET176"/>
  <c r="ET175" s="1"/>
  <c r="ET174" s="1"/>
  <c r="ET173" s="1"/>
  <c r="EU176"/>
  <c r="EU175" s="1"/>
  <c r="EU174" s="1"/>
  <c r="EU173" s="1"/>
  <c r="EV176"/>
  <c r="EV175" s="1"/>
  <c r="EV174" s="1"/>
  <c r="EV173" s="1"/>
  <c r="FF171"/>
  <c r="FF170" s="1"/>
  <c r="FF169" s="1"/>
  <c r="FF168" s="1"/>
  <c r="FG171"/>
  <c r="FG170" s="1"/>
  <c r="FG169" s="1"/>
  <c r="FG168" s="1"/>
  <c r="FH171"/>
  <c r="FH170" s="1"/>
  <c r="FH169" s="1"/>
  <c r="FH168" s="1"/>
  <c r="FI171"/>
  <c r="FI170" s="1"/>
  <c r="FI169" s="1"/>
  <c r="FI168" s="1"/>
  <c r="FJ171"/>
  <c r="FJ170" s="1"/>
  <c r="FJ169" s="1"/>
  <c r="FJ168" s="1"/>
  <c r="EI171"/>
  <c r="EI170" s="1"/>
  <c r="EI169" s="1"/>
  <c r="EI168" s="1"/>
  <c r="EJ171"/>
  <c r="EJ170" s="1"/>
  <c r="EJ169" s="1"/>
  <c r="EJ168" s="1"/>
  <c r="EK171"/>
  <c r="EK170" s="1"/>
  <c r="EK169" s="1"/>
  <c r="EK168" s="1"/>
  <c r="EL171"/>
  <c r="EL170" s="1"/>
  <c r="EL169" s="1"/>
  <c r="EL168" s="1"/>
  <c r="EM171"/>
  <c r="EM170" s="1"/>
  <c r="EM169" s="1"/>
  <c r="EM168" s="1"/>
  <c r="EN171"/>
  <c r="EN170" s="1"/>
  <c r="EN169" s="1"/>
  <c r="EN168" s="1"/>
  <c r="EO171"/>
  <c r="EO170" s="1"/>
  <c r="EO169" s="1"/>
  <c r="EO168" s="1"/>
  <c r="EW171"/>
  <c r="EW170" s="1"/>
  <c r="EW169" s="1"/>
  <c r="EW168" s="1"/>
  <c r="EX171"/>
  <c r="EX170" s="1"/>
  <c r="EX169" s="1"/>
  <c r="EX168" s="1"/>
  <c r="EY171"/>
  <c r="EY170" s="1"/>
  <c r="EY169" s="1"/>
  <c r="EY168" s="1"/>
  <c r="EZ171"/>
  <c r="EZ170" s="1"/>
  <c r="EZ169" s="1"/>
  <c r="EZ168" s="1"/>
  <c r="FA171"/>
  <c r="FA170" s="1"/>
  <c r="FA169" s="1"/>
  <c r="FA168" s="1"/>
  <c r="FB171"/>
  <c r="FB170" s="1"/>
  <c r="FB169" s="1"/>
  <c r="FB168" s="1"/>
  <c r="FC171"/>
  <c r="FC170" s="1"/>
  <c r="FC169" s="1"/>
  <c r="FC168" s="1"/>
  <c r="FD171"/>
  <c r="FD170" s="1"/>
  <c r="FD169" s="1"/>
  <c r="FD168" s="1"/>
  <c r="FE171"/>
  <c r="FE170" s="1"/>
  <c r="FE169" s="1"/>
  <c r="FE168" s="1"/>
  <c r="DT168"/>
  <c r="DT169" s="1"/>
  <c r="DT170" s="1"/>
  <c r="DT171" s="1"/>
  <c r="DU168"/>
  <c r="DU169" s="1"/>
  <c r="DU170" s="1"/>
  <c r="DU171" s="1"/>
  <c r="DV168"/>
  <c r="DW168"/>
  <c r="DX168"/>
  <c r="DX169" s="1"/>
  <c r="DX170" s="1"/>
  <c r="DX171" s="1"/>
  <c r="DY168"/>
  <c r="DY169" s="1"/>
  <c r="DY170" s="1"/>
  <c r="DY171" s="1"/>
  <c r="DZ168"/>
  <c r="DZ169" s="1"/>
  <c r="DZ170" s="1"/>
  <c r="DZ171" s="1"/>
  <c r="EA168"/>
  <c r="EB168"/>
  <c r="EB169" s="1"/>
  <c r="EB170" s="1"/>
  <c r="EB171" s="1"/>
  <c r="EC168"/>
  <c r="EC169" s="1"/>
  <c r="EC170" s="1"/>
  <c r="EC171" s="1"/>
  <c r="ED168"/>
  <c r="ED169" s="1"/>
  <c r="ED170" s="1"/>
  <c r="ED171" s="1"/>
  <c r="EE168"/>
  <c r="EF168"/>
  <c r="EF169" s="1"/>
  <c r="EF170" s="1"/>
  <c r="EF171" s="1"/>
  <c r="EG168"/>
  <c r="EG169" s="1"/>
  <c r="EG170" s="1"/>
  <c r="EG171" s="1"/>
  <c r="DV169"/>
  <c r="DV170" s="1"/>
  <c r="DV171" s="1"/>
  <c r="DW169"/>
  <c r="DW170" s="1"/>
  <c r="DW171" s="1"/>
  <c r="EA169"/>
  <c r="EA170" s="1"/>
  <c r="EA171" s="1"/>
  <c r="EE169"/>
  <c r="EE170" s="1"/>
  <c r="EE171" s="1"/>
  <c r="EH171"/>
  <c r="EH170" s="1"/>
  <c r="EH169" s="1"/>
  <c r="EH168" s="1"/>
  <c r="ES166"/>
  <c r="ES165" s="1"/>
  <c r="ES164" s="1"/>
  <c r="ES163" s="1"/>
  <c r="ET166"/>
  <c r="ET165" s="1"/>
  <c r="ET164" s="1"/>
  <c r="ET163" s="1"/>
  <c r="EU166"/>
  <c r="EU165" s="1"/>
  <c r="EU164" s="1"/>
  <c r="EU163" s="1"/>
  <c r="EV166"/>
  <c r="EV165" s="1"/>
  <c r="EV164" s="1"/>
  <c r="EV163" s="1"/>
  <c r="EW166"/>
  <c r="EW165" s="1"/>
  <c r="EW164" s="1"/>
  <c r="EW163" s="1"/>
  <c r="EX166"/>
  <c r="EX165" s="1"/>
  <c r="EX164" s="1"/>
  <c r="EX163" s="1"/>
  <c r="EY166"/>
  <c r="EY165" s="1"/>
  <c r="EY164" s="1"/>
  <c r="EY163" s="1"/>
  <c r="EZ166"/>
  <c r="EZ165" s="1"/>
  <c r="EZ164" s="1"/>
  <c r="EZ163" s="1"/>
  <c r="FA166"/>
  <c r="FA165" s="1"/>
  <c r="FA164" s="1"/>
  <c r="FA163" s="1"/>
  <c r="FB166"/>
  <c r="FB165" s="1"/>
  <c r="FB164" s="1"/>
  <c r="FB163" s="1"/>
  <c r="FC166"/>
  <c r="FC165" s="1"/>
  <c r="FC164" s="1"/>
  <c r="FC163" s="1"/>
  <c r="FD166"/>
  <c r="FD165" s="1"/>
  <c r="FD164" s="1"/>
  <c r="FD163" s="1"/>
  <c r="FE166"/>
  <c r="FE165" s="1"/>
  <c r="FE164" s="1"/>
  <c r="FE163" s="1"/>
  <c r="FF166"/>
  <c r="FF165" s="1"/>
  <c r="FF164" s="1"/>
  <c r="FF163" s="1"/>
  <c r="FG166"/>
  <c r="FG165" s="1"/>
  <c r="FG164" s="1"/>
  <c r="FG163" s="1"/>
  <c r="FH166"/>
  <c r="FH165" s="1"/>
  <c r="FH164" s="1"/>
  <c r="FH163" s="1"/>
  <c r="FI166"/>
  <c r="FI165" s="1"/>
  <c r="FI164" s="1"/>
  <c r="FI163" s="1"/>
  <c r="FJ166"/>
  <c r="FJ165" s="1"/>
  <c r="FJ164" s="1"/>
  <c r="FJ163" s="1"/>
  <c r="EP166"/>
  <c r="EP165" s="1"/>
  <c r="EP164" s="1"/>
  <c r="EP163" s="1"/>
  <c r="EQ166"/>
  <c r="EQ165" s="1"/>
  <c r="EQ164" s="1"/>
  <c r="EQ163" s="1"/>
  <c r="ER166"/>
  <c r="ER165" s="1"/>
  <c r="ER164" s="1"/>
  <c r="ER163" s="1"/>
  <c r="DT163"/>
  <c r="DT164" s="1"/>
  <c r="DT165" s="1"/>
  <c r="DT166" s="1"/>
  <c r="DU163"/>
  <c r="DU164" s="1"/>
  <c r="DU165" s="1"/>
  <c r="DU166" s="1"/>
  <c r="DV163"/>
  <c r="DV164" s="1"/>
  <c r="DV165" s="1"/>
  <c r="DV166" s="1"/>
  <c r="DW163"/>
  <c r="DW164" s="1"/>
  <c r="DW165" s="1"/>
  <c r="DW166" s="1"/>
  <c r="DX163"/>
  <c r="DY163"/>
  <c r="DY164" s="1"/>
  <c r="DY165" s="1"/>
  <c r="DY166" s="1"/>
  <c r="DX164"/>
  <c r="DX165" s="1"/>
  <c r="DX166" s="1"/>
  <c r="DZ166"/>
  <c r="DZ165" s="1"/>
  <c r="DZ164" s="1"/>
  <c r="DZ163" s="1"/>
  <c r="EA166"/>
  <c r="EA165" s="1"/>
  <c r="EA164" s="1"/>
  <c r="EA163" s="1"/>
  <c r="EB166"/>
  <c r="EB165" s="1"/>
  <c r="EB164" s="1"/>
  <c r="EB163" s="1"/>
  <c r="EC166"/>
  <c r="EC165" s="1"/>
  <c r="EC164" s="1"/>
  <c r="EC163" s="1"/>
  <c r="ED166"/>
  <c r="ED165" s="1"/>
  <c r="ED164" s="1"/>
  <c r="ED163" s="1"/>
  <c r="EE166"/>
  <c r="EE165" s="1"/>
  <c r="EE164" s="1"/>
  <c r="EE163" s="1"/>
  <c r="EF166"/>
  <c r="EF165" s="1"/>
  <c r="EF164" s="1"/>
  <c r="EF163" s="1"/>
  <c r="EG166"/>
  <c r="EG165" s="1"/>
  <c r="EG164" s="1"/>
  <c r="EG163" s="1"/>
  <c r="FC158"/>
  <c r="FG158"/>
  <c r="FH158"/>
  <c r="FI158"/>
  <c r="FC159"/>
  <c r="FG159"/>
  <c r="FH159"/>
  <c r="FI159"/>
  <c r="FC160"/>
  <c r="FC161" s="1"/>
  <c r="FG160"/>
  <c r="FG161" s="1"/>
  <c r="FH160"/>
  <c r="FI160"/>
  <c r="EX161"/>
  <c r="EX160" s="1"/>
  <c r="EX159" s="1"/>
  <c r="EX158" s="1"/>
  <c r="EY161"/>
  <c r="EY160" s="1"/>
  <c r="EY159" s="1"/>
  <c r="EY158" s="1"/>
  <c r="EZ161"/>
  <c r="EZ160" s="1"/>
  <c r="EZ159" s="1"/>
  <c r="EZ158" s="1"/>
  <c r="FA161"/>
  <c r="FA160" s="1"/>
  <c r="FA159" s="1"/>
  <c r="FA158" s="1"/>
  <c r="FB161"/>
  <c r="FB160" s="1"/>
  <c r="FB159" s="1"/>
  <c r="FB158" s="1"/>
  <c r="FD161"/>
  <c r="FD160" s="1"/>
  <c r="FD159" s="1"/>
  <c r="FD158" s="1"/>
  <c r="FE161"/>
  <c r="FE160" s="1"/>
  <c r="FE159" s="1"/>
  <c r="FE158" s="1"/>
  <c r="FF161"/>
  <c r="FF160" s="1"/>
  <c r="FF159" s="1"/>
  <c r="FF158" s="1"/>
  <c r="FH161"/>
  <c r="FI161"/>
  <c r="FJ161"/>
  <c r="FJ160" s="1"/>
  <c r="FJ159" s="1"/>
  <c r="FJ158" s="1"/>
  <c r="EH161"/>
  <c r="EH160" s="1"/>
  <c r="EH159" s="1"/>
  <c r="EH158" s="1"/>
  <c r="EI161"/>
  <c r="EI160" s="1"/>
  <c r="EI159" s="1"/>
  <c r="EI158" s="1"/>
  <c r="EJ161"/>
  <c r="EJ160" s="1"/>
  <c r="EJ159" s="1"/>
  <c r="EJ158" s="1"/>
  <c r="EK161"/>
  <c r="EK160" s="1"/>
  <c r="EK159" s="1"/>
  <c r="EK158" s="1"/>
  <c r="EL161"/>
  <c r="EL160" s="1"/>
  <c r="EL159" s="1"/>
  <c r="EL158" s="1"/>
  <c r="EM161"/>
  <c r="EM160" s="1"/>
  <c r="EM159" s="1"/>
  <c r="EM158" s="1"/>
  <c r="EN161"/>
  <c r="EN160" s="1"/>
  <c r="EN159" s="1"/>
  <c r="EN158" s="1"/>
  <c r="EO161"/>
  <c r="EO160" s="1"/>
  <c r="EO159" s="1"/>
  <c r="EO158" s="1"/>
  <c r="EP161"/>
  <c r="EP160" s="1"/>
  <c r="EP159" s="1"/>
  <c r="EP158" s="1"/>
  <c r="EQ161"/>
  <c r="EQ160" s="1"/>
  <c r="EQ159" s="1"/>
  <c r="EQ158" s="1"/>
  <c r="ER161"/>
  <c r="ER160" s="1"/>
  <c r="ER159" s="1"/>
  <c r="ER158" s="1"/>
  <c r="ES161"/>
  <c r="ES160" s="1"/>
  <c r="ES159" s="1"/>
  <c r="ES158" s="1"/>
  <c r="ET161"/>
  <c r="ET160" s="1"/>
  <c r="ET159" s="1"/>
  <c r="ET158" s="1"/>
  <c r="EU161"/>
  <c r="EU160" s="1"/>
  <c r="EU159" s="1"/>
  <c r="EU158" s="1"/>
  <c r="EV161"/>
  <c r="EV160" s="1"/>
  <c r="EV159" s="1"/>
  <c r="EV158" s="1"/>
  <c r="EW161"/>
  <c r="EW160" s="1"/>
  <c r="EW159" s="1"/>
  <c r="EW158" s="1"/>
  <c r="DT161"/>
  <c r="DT160" s="1"/>
  <c r="DT159" s="1"/>
  <c r="DT158" s="1"/>
  <c r="DU161"/>
  <c r="DU160" s="1"/>
  <c r="DU159" s="1"/>
  <c r="DU158" s="1"/>
  <c r="DV161"/>
  <c r="DV160" s="1"/>
  <c r="DV159" s="1"/>
  <c r="DV158" s="1"/>
  <c r="DW161"/>
  <c r="DW160" s="1"/>
  <c r="DW159" s="1"/>
  <c r="DW158" s="1"/>
  <c r="DX161"/>
  <c r="DX160" s="1"/>
  <c r="DX159" s="1"/>
  <c r="DX158" s="1"/>
  <c r="DY161"/>
  <c r="DY160" s="1"/>
  <c r="DY159" s="1"/>
  <c r="DY158" s="1"/>
  <c r="FJ153"/>
  <c r="FJ154" s="1"/>
  <c r="FJ155" s="1"/>
  <c r="FJ156" s="1"/>
  <c r="FA156"/>
  <c r="FA155" s="1"/>
  <c r="FA154" s="1"/>
  <c r="FA153" s="1"/>
  <c r="FB156"/>
  <c r="FB155" s="1"/>
  <c r="FB154" s="1"/>
  <c r="FB153" s="1"/>
  <c r="FC156"/>
  <c r="FC155" s="1"/>
  <c r="FC154" s="1"/>
  <c r="FC153" s="1"/>
  <c r="FD156"/>
  <c r="FD155" s="1"/>
  <c r="FD154" s="1"/>
  <c r="FD153" s="1"/>
  <c r="FE156"/>
  <c r="FE155" s="1"/>
  <c r="FE154" s="1"/>
  <c r="FE153" s="1"/>
  <c r="FF156"/>
  <c r="FF155" s="1"/>
  <c r="FF154" s="1"/>
  <c r="FF153" s="1"/>
  <c r="FG156"/>
  <c r="FG155" s="1"/>
  <c r="FG154" s="1"/>
  <c r="FG153" s="1"/>
  <c r="FH156"/>
  <c r="FH155" s="1"/>
  <c r="FH154" s="1"/>
  <c r="FH153" s="1"/>
  <c r="FI156"/>
  <c r="FI155" s="1"/>
  <c r="FI154" s="1"/>
  <c r="FI153" s="1"/>
  <c r="EJ156"/>
  <c r="EJ155" s="1"/>
  <c r="EJ154" s="1"/>
  <c r="EJ153" s="1"/>
  <c r="EK156"/>
  <c r="EK155" s="1"/>
  <c r="EK154" s="1"/>
  <c r="EK153" s="1"/>
  <c r="EL156"/>
  <c r="EL155" s="1"/>
  <c r="EL154" s="1"/>
  <c r="EL153" s="1"/>
  <c r="EM156"/>
  <c r="EM155" s="1"/>
  <c r="EM154" s="1"/>
  <c r="EM153" s="1"/>
  <c r="EN156"/>
  <c r="EN155" s="1"/>
  <c r="EN154" s="1"/>
  <c r="EN153" s="1"/>
  <c r="EO156"/>
  <c r="EO155" s="1"/>
  <c r="EO154" s="1"/>
  <c r="EO153" s="1"/>
  <c r="EP156"/>
  <c r="EP155" s="1"/>
  <c r="EP154" s="1"/>
  <c r="EP153" s="1"/>
  <c r="EQ156"/>
  <c r="EQ155" s="1"/>
  <c r="EQ154" s="1"/>
  <c r="EQ153" s="1"/>
  <c r="ER156"/>
  <c r="ER155" s="1"/>
  <c r="ER154" s="1"/>
  <c r="ER153" s="1"/>
  <c r="ES156"/>
  <c r="ES155" s="1"/>
  <c r="ES154" s="1"/>
  <c r="ES153" s="1"/>
  <c r="ET156"/>
  <c r="ET155" s="1"/>
  <c r="ET154" s="1"/>
  <c r="ET153" s="1"/>
  <c r="EU156"/>
  <c r="EU155" s="1"/>
  <c r="EU154" s="1"/>
  <c r="EU153" s="1"/>
  <c r="EV156"/>
  <c r="EV155" s="1"/>
  <c r="EV154" s="1"/>
  <c r="EV153" s="1"/>
  <c r="EW156"/>
  <c r="EW155" s="1"/>
  <c r="EW154" s="1"/>
  <c r="EW153" s="1"/>
  <c r="EX156"/>
  <c r="EX155" s="1"/>
  <c r="EX154" s="1"/>
  <c r="EX153" s="1"/>
  <c r="EY156"/>
  <c r="EY155" s="1"/>
  <c r="EY154" s="1"/>
  <c r="EY153" s="1"/>
  <c r="EZ156"/>
  <c r="EZ155" s="1"/>
  <c r="EZ154" s="1"/>
  <c r="EZ153" s="1"/>
  <c r="DZ156"/>
  <c r="DZ155" s="1"/>
  <c r="DZ154" s="1"/>
  <c r="DZ153" s="1"/>
  <c r="EA156"/>
  <c r="EA155" s="1"/>
  <c r="EA154" s="1"/>
  <c r="EA153" s="1"/>
  <c r="EB156"/>
  <c r="EB155" s="1"/>
  <c r="EB154" s="1"/>
  <c r="EB153" s="1"/>
  <c r="EC156"/>
  <c r="EC155" s="1"/>
  <c r="EC154" s="1"/>
  <c r="EC153" s="1"/>
  <c r="ED156"/>
  <c r="ED155" s="1"/>
  <c r="ED154" s="1"/>
  <c r="ED153" s="1"/>
  <c r="EE156"/>
  <c r="EE155" s="1"/>
  <c r="EE154" s="1"/>
  <c r="EE153" s="1"/>
  <c r="EF156"/>
  <c r="EF155" s="1"/>
  <c r="EF154" s="1"/>
  <c r="EF153" s="1"/>
  <c r="EG156"/>
  <c r="EG155" s="1"/>
  <c r="EG154" s="1"/>
  <c r="EG153" s="1"/>
  <c r="EH156"/>
  <c r="EH155" s="1"/>
  <c r="EH154" s="1"/>
  <c r="EH153" s="1"/>
  <c r="EI156"/>
  <c r="EI155" s="1"/>
  <c r="EI154" s="1"/>
  <c r="EI153" s="1"/>
  <c r="FJ151"/>
  <c r="FJ150" s="1"/>
  <c r="FJ149" s="1"/>
  <c r="FJ148" s="1"/>
  <c r="FD148"/>
  <c r="FD149" s="1"/>
  <c r="FD150" s="1"/>
  <c r="FD151" s="1"/>
  <c r="FG148"/>
  <c r="FG149" s="1"/>
  <c r="FG150" s="1"/>
  <c r="FG151" s="1"/>
  <c r="EW151"/>
  <c r="EW150" s="1"/>
  <c r="EW149" s="1"/>
  <c r="EW148" s="1"/>
  <c r="EX151"/>
  <c r="EX150" s="1"/>
  <c r="EX149" s="1"/>
  <c r="EX148" s="1"/>
  <c r="EY151"/>
  <c r="EY150" s="1"/>
  <c r="EY149" s="1"/>
  <c r="EY148" s="1"/>
  <c r="EZ151"/>
  <c r="EZ150" s="1"/>
  <c r="EZ149" s="1"/>
  <c r="EZ148" s="1"/>
  <c r="FA151"/>
  <c r="FA150" s="1"/>
  <c r="FA149" s="1"/>
  <c r="FA148" s="1"/>
  <c r="FB151"/>
  <c r="FB150" s="1"/>
  <c r="FB149" s="1"/>
  <c r="FB148" s="1"/>
  <c r="FC151"/>
  <c r="FC150" s="1"/>
  <c r="FC149" s="1"/>
  <c r="FC148" s="1"/>
  <c r="FE151"/>
  <c r="FE150" s="1"/>
  <c r="FE149" s="1"/>
  <c r="FE148" s="1"/>
  <c r="FF151"/>
  <c r="FF150" s="1"/>
  <c r="FF149" s="1"/>
  <c r="FF148" s="1"/>
  <c r="FH151"/>
  <c r="FH150" s="1"/>
  <c r="FH149" s="1"/>
  <c r="FH148" s="1"/>
  <c r="FI151"/>
  <c r="FI150" s="1"/>
  <c r="FI149" s="1"/>
  <c r="FI148" s="1"/>
  <c r="EG151"/>
  <c r="EG150" s="1"/>
  <c r="EG149" s="1"/>
  <c r="EG148" s="1"/>
  <c r="EH151"/>
  <c r="EH150" s="1"/>
  <c r="EH149" s="1"/>
  <c r="EH148" s="1"/>
  <c r="EI151"/>
  <c r="EI150" s="1"/>
  <c r="EI149" s="1"/>
  <c r="EI148" s="1"/>
  <c r="EJ151"/>
  <c r="EJ150" s="1"/>
  <c r="EJ149" s="1"/>
  <c r="EJ148" s="1"/>
  <c r="EK151"/>
  <c r="EK150" s="1"/>
  <c r="EK149" s="1"/>
  <c r="EK148" s="1"/>
  <c r="EL151"/>
  <c r="EL150" s="1"/>
  <c r="EL149" s="1"/>
  <c r="EL148" s="1"/>
  <c r="EM151"/>
  <c r="EM150" s="1"/>
  <c r="EM149" s="1"/>
  <c r="EM148" s="1"/>
  <c r="EN151"/>
  <c r="EN150" s="1"/>
  <c r="EN149" s="1"/>
  <c r="EN148" s="1"/>
  <c r="EO151"/>
  <c r="EO150" s="1"/>
  <c r="EO149" s="1"/>
  <c r="EO148" s="1"/>
  <c r="EP151"/>
  <c r="EP150" s="1"/>
  <c r="EP149" s="1"/>
  <c r="EP148" s="1"/>
  <c r="EQ151"/>
  <c r="EQ150" s="1"/>
  <c r="EQ149" s="1"/>
  <c r="EQ148" s="1"/>
  <c r="ER151"/>
  <c r="ER150" s="1"/>
  <c r="ER149" s="1"/>
  <c r="ER148" s="1"/>
  <c r="ES151"/>
  <c r="ES150" s="1"/>
  <c r="ES149" s="1"/>
  <c r="ES148" s="1"/>
  <c r="ET151"/>
  <c r="ET150" s="1"/>
  <c r="ET149" s="1"/>
  <c r="ET148" s="1"/>
  <c r="EU151"/>
  <c r="EU150" s="1"/>
  <c r="EU149" s="1"/>
  <c r="EU148" s="1"/>
  <c r="EV151"/>
  <c r="EV150" s="1"/>
  <c r="EV149" s="1"/>
  <c r="EV148" s="1"/>
  <c r="DT151"/>
  <c r="DT150" s="1"/>
  <c r="DT149" s="1"/>
  <c r="DT148" s="1"/>
  <c r="DU151"/>
  <c r="DU150" s="1"/>
  <c r="DU149" s="1"/>
  <c r="DU148" s="1"/>
  <c r="DV151"/>
  <c r="DV150" s="1"/>
  <c r="DV149" s="1"/>
  <c r="DV148" s="1"/>
  <c r="DW151"/>
  <c r="DW150" s="1"/>
  <c r="DW149" s="1"/>
  <c r="DW148" s="1"/>
  <c r="DX151"/>
  <c r="DX150" s="1"/>
  <c r="DX149" s="1"/>
  <c r="DX148" s="1"/>
  <c r="DY151"/>
  <c r="DY150" s="1"/>
  <c r="DY149" s="1"/>
  <c r="DY148" s="1"/>
  <c r="DZ151"/>
  <c r="DZ150" s="1"/>
  <c r="DZ149" s="1"/>
  <c r="DZ148" s="1"/>
  <c r="EA151"/>
  <c r="EA150" s="1"/>
  <c r="EA149" s="1"/>
  <c r="EA148" s="1"/>
  <c r="EB151"/>
  <c r="EB150" s="1"/>
  <c r="EB149" s="1"/>
  <c r="EB148" s="1"/>
  <c r="EC151"/>
  <c r="EC150" s="1"/>
  <c r="EC149" s="1"/>
  <c r="EC148" s="1"/>
  <c r="ED151"/>
  <c r="ED150" s="1"/>
  <c r="ED149" s="1"/>
  <c r="ED148" s="1"/>
  <c r="EE151"/>
  <c r="EE150" s="1"/>
  <c r="EE149" s="1"/>
  <c r="EE148" s="1"/>
  <c r="EF151"/>
  <c r="EF150" s="1"/>
  <c r="EF149" s="1"/>
  <c r="EF148" s="1"/>
  <c r="FA143"/>
  <c r="FA144" s="1"/>
  <c r="FA145" s="1"/>
  <c r="FA146" s="1"/>
  <c r="FC143"/>
  <c r="FC144" s="1"/>
  <c r="FC145" s="1"/>
  <c r="FC146" s="1"/>
  <c r="FH143"/>
  <c r="FH144" s="1"/>
  <c r="FH145" s="1"/>
  <c r="FH146" s="1"/>
  <c r="FI143"/>
  <c r="FI144" s="1"/>
  <c r="FI145" s="1"/>
  <c r="FI146" s="1"/>
  <c r="FJ143"/>
  <c r="FJ144" s="1"/>
  <c r="FJ145" s="1"/>
  <c r="FJ146" s="1"/>
  <c r="EY146"/>
  <c r="EY145" s="1"/>
  <c r="EY144" s="1"/>
  <c r="EY143" s="1"/>
  <c r="EZ146"/>
  <c r="EZ145" s="1"/>
  <c r="EZ144" s="1"/>
  <c r="EZ143" s="1"/>
  <c r="FB146"/>
  <c r="FB145" s="1"/>
  <c r="FB144" s="1"/>
  <c r="FB143" s="1"/>
  <c r="FD146"/>
  <c r="FD145" s="1"/>
  <c r="FD144" s="1"/>
  <c r="FD143" s="1"/>
  <c r="FE146"/>
  <c r="FE145" s="1"/>
  <c r="FE144" s="1"/>
  <c r="FE143" s="1"/>
  <c r="FF146"/>
  <c r="FF145" s="1"/>
  <c r="FF144" s="1"/>
  <c r="FF143" s="1"/>
  <c r="FG146"/>
  <c r="FG145" s="1"/>
  <c r="FG144" s="1"/>
  <c r="FG143" s="1"/>
  <c r="EP143"/>
  <c r="EP144" s="1"/>
  <c r="EP145" s="1"/>
  <c r="EP146" s="1"/>
  <c r="EH146"/>
  <c r="EH145" s="1"/>
  <c r="EH144" s="1"/>
  <c r="EH143" s="1"/>
  <c r="EI146"/>
  <c r="EI145" s="1"/>
  <c r="EI144" s="1"/>
  <c r="EI143" s="1"/>
  <c r="EJ146"/>
  <c r="EJ145" s="1"/>
  <c r="EJ144" s="1"/>
  <c r="EJ143" s="1"/>
  <c r="EK146"/>
  <c r="EK145" s="1"/>
  <c r="EK144" s="1"/>
  <c r="EK143" s="1"/>
  <c r="EL146"/>
  <c r="EL145" s="1"/>
  <c r="EL144" s="1"/>
  <c r="EL143" s="1"/>
  <c r="EM146"/>
  <c r="EM145" s="1"/>
  <c r="EM144" s="1"/>
  <c r="EM143" s="1"/>
  <c r="EN146"/>
  <c r="EN145" s="1"/>
  <c r="EN144" s="1"/>
  <c r="EN143" s="1"/>
  <c r="EO146"/>
  <c r="EO145" s="1"/>
  <c r="EO144" s="1"/>
  <c r="EO143" s="1"/>
  <c r="EQ146"/>
  <c r="EQ145" s="1"/>
  <c r="EQ144" s="1"/>
  <c r="EQ143" s="1"/>
  <c r="ER146"/>
  <c r="ER145" s="1"/>
  <c r="ER144" s="1"/>
  <c r="ER143" s="1"/>
  <c r="ES146"/>
  <c r="ES145" s="1"/>
  <c r="ES144" s="1"/>
  <c r="ES143" s="1"/>
  <c r="ET146"/>
  <c r="ET145" s="1"/>
  <c r="ET144" s="1"/>
  <c r="ET143" s="1"/>
  <c r="EU146"/>
  <c r="EU145" s="1"/>
  <c r="EU144" s="1"/>
  <c r="EU143" s="1"/>
  <c r="EV146"/>
  <c r="EV145" s="1"/>
  <c r="EV144" s="1"/>
  <c r="EV143" s="1"/>
  <c r="EW146"/>
  <c r="EW145" s="1"/>
  <c r="EW144" s="1"/>
  <c r="EW143" s="1"/>
  <c r="EX146"/>
  <c r="EX145" s="1"/>
  <c r="EX144" s="1"/>
  <c r="EX143" s="1"/>
  <c r="DT146"/>
  <c r="DT145" s="1"/>
  <c r="DT144" s="1"/>
  <c r="DT143" s="1"/>
  <c r="DU146"/>
  <c r="DU145" s="1"/>
  <c r="DU144" s="1"/>
  <c r="DU143" s="1"/>
  <c r="DV146"/>
  <c r="DV145" s="1"/>
  <c r="DV144" s="1"/>
  <c r="DV143" s="1"/>
  <c r="DW146"/>
  <c r="DW145" s="1"/>
  <c r="DW144" s="1"/>
  <c r="DW143" s="1"/>
  <c r="DX146"/>
  <c r="DX145" s="1"/>
  <c r="DX144" s="1"/>
  <c r="DX143" s="1"/>
  <c r="DY146"/>
  <c r="DY145" s="1"/>
  <c r="DY144" s="1"/>
  <c r="DY143" s="1"/>
  <c r="DZ146"/>
  <c r="DZ145" s="1"/>
  <c r="DZ144" s="1"/>
  <c r="DZ143" s="1"/>
  <c r="EA146"/>
  <c r="EA145" s="1"/>
  <c r="EA144" s="1"/>
  <c r="EA143" s="1"/>
  <c r="EB146"/>
  <c r="EB145" s="1"/>
  <c r="EB144" s="1"/>
  <c r="EB143" s="1"/>
  <c r="EC146"/>
  <c r="EC145" s="1"/>
  <c r="EC144" s="1"/>
  <c r="EC143" s="1"/>
  <c r="ED146"/>
  <c r="ED145" s="1"/>
  <c r="ED144" s="1"/>
  <c r="ED143" s="1"/>
  <c r="EE146"/>
  <c r="EE145" s="1"/>
  <c r="EE144" s="1"/>
  <c r="EE143" s="1"/>
  <c r="EF146"/>
  <c r="EF145" s="1"/>
  <c r="EF144" s="1"/>
  <c r="EF143" s="1"/>
  <c r="EG146"/>
  <c r="EG145" s="1"/>
  <c r="EG144" s="1"/>
  <c r="EG143" s="1"/>
  <c r="FB138"/>
  <c r="FB139" s="1"/>
  <c r="FB140" s="1"/>
  <c r="FB141" s="1"/>
  <c r="FD138"/>
  <c r="FD139" s="1"/>
  <c r="FD140" s="1"/>
  <c r="FD141" s="1"/>
  <c r="FF138"/>
  <c r="FG138"/>
  <c r="FH138"/>
  <c r="FH139" s="1"/>
  <c r="FH140" s="1"/>
  <c r="FH141" s="1"/>
  <c r="FI138"/>
  <c r="FI139" s="1"/>
  <c r="FI140" s="1"/>
  <c r="FI141" s="1"/>
  <c r="FF139"/>
  <c r="FF140" s="1"/>
  <c r="FF141" s="1"/>
  <c r="FG139"/>
  <c r="FG140" s="1"/>
  <c r="FG141" s="1"/>
  <c r="EW141"/>
  <c r="EW140" s="1"/>
  <c r="EW139" s="1"/>
  <c r="EW138" s="1"/>
  <c r="EX141"/>
  <c r="EX140" s="1"/>
  <c r="EX139" s="1"/>
  <c r="EX138" s="1"/>
  <c r="EY141"/>
  <c r="EY140" s="1"/>
  <c r="EY139" s="1"/>
  <c r="EY138" s="1"/>
  <c r="EZ141"/>
  <c r="EZ140" s="1"/>
  <c r="EZ139" s="1"/>
  <c r="EZ138" s="1"/>
  <c r="FA141"/>
  <c r="FA140" s="1"/>
  <c r="FA139" s="1"/>
  <c r="FA138" s="1"/>
  <c r="FC141"/>
  <c r="FC140" s="1"/>
  <c r="FC139" s="1"/>
  <c r="FC138" s="1"/>
  <c r="FE141"/>
  <c r="FE140" s="1"/>
  <c r="FE139" s="1"/>
  <c r="FE138" s="1"/>
  <c r="FJ141"/>
  <c r="FJ140" s="1"/>
  <c r="FJ139" s="1"/>
  <c r="FJ138" s="1"/>
  <c r="EJ138"/>
  <c r="EJ139" s="1"/>
  <c r="EJ140" s="1"/>
  <c r="EJ141" s="1"/>
  <c r="EK138"/>
  <c r="EK139" s="1"/>
  <c r="EK140" s="1"/>
  <c r="EK141" s="1"/>
  <c r="EO138"/>
  <c r="EO139" s="1"/>
  <c r="EO140" s="1"/>
  <c r="EO141" s="1"/>
  <c r="ET138"/>
  <c r="ET139" s="1"/>
  <c r="ET140" s="1"/>
  <c r="ET141" s="1"/>
  <c r="EU138"/>
  <c r="EU139" s="1"/>
  <c r="EU140" s="1"/>
  <c r="EU141" s="1"/>
  <c r="EF141"/>
  <c r="EF140" s="1"/>
  <c r="EF139" s="1"/>
  <c r="EF138" s="1"/>
  <c r="EG141"/>
  <c r="EG140" s="1"/>
  <c r="EG139" s="1"/>
  <c r="EG138" s="1"/>
  <c r="EH141"/>
  <c r="EH140" s="1"/>
  <c r="EH139" s="1"/>
  <c r="EH138" s="1"/>
  <c r="EI141"/>
  <c r="EI140" s="1"/>
  <c r="EI139" s="1"/>
  <c r="EI138" s="1"/>
  <c r="EL141"/>
  <c r="EL140" s="1"/>
  <c r="EL139" s="1"/>
  <c r="EL138" s="1"/>
  <c r="EM141"/>
  <c r="EM140" s="1"/>
  <c r="EM139" s="1"/>
  <c r="EM138" s="1"/>
  <c r="EN141"/>
  <c r="EN140" s="1"/>
  <c r="EN139" s="1"/>
  <c r="EN138" s="1"/>
  <c r="EP141"/>
  <c r="EP140" s="1"/>
  <c r="EP139" s="1"/>
  <c r="EP138" s="1"/>
  <c r="EQ141"/>
  <c r="EQ140" s="1"/>
  <c r="EQ139" s="1"/>
  <c r="EQ138" s="1"/>
  <c r="ER141"/>
  <c r="ER140" s="1"/>
  <c r="ER139" s="1"/>
  <c r="ER138" s="1"/>
  <c r="ES141"/>
  <c r="ES140" s="1"/>
  <c r="ES139" s="1"/>
  <c r="ES138" s="1"/>
  <c r="EV141"/>
  <c r="EV140" s="1"/>
  <c r="EV139" s="1"/>
  <c r="EV138" s="1"/>
  <c r="DU141"/>
  <c r="DU140" s="1"/>
  <c r="DU139" s="1"/>
  <c r="DU138" s="1"/>
  <c r="DV141"/>
  <c r="DV140" s="1"/>
  <c r="DV139" s="1"/>
  <c r="DV138" s="1"/>
  <c r="DW141"/>
  <c r="DW140" s="1"/>
  <c r="DW139" s="1"/>
  <c r="DW138" s="1"/>
  <c r="DX141"/>
  <c r="DX140" s="1"/>
  <c r="DX139" s="1"/>
  <c r="DX138" s="1"/>
  <c r="DY141"/>
  <c r="DY140" s="1"/>
  <c r="DY139" s="1"/>
  <c r="DY138" s="1"/>
  <c r="DZ141"/>
  <c r="DZ140" s="1"/>
  <c r="DZ139" s="1"/>
  <c r="DZ138" s="1"/>
  <c r="EA141"/>
  <c r="EA140" s="1"/>
  <c r="EA139" s="1"/>
  <c r="EA138" s="1"/>
  <c r="EB141"/>
  <c r="EB140" s="1"/>
  <c r="EB139" s="1"/>
  <c r="EB138" s="1"/>
  <c r="EC141"/>
  <c r="EC140" s="1"/>
  <c r="EC139" s="1"/>
  <c r="EC138" s="1"/>
  <c r="ED141"/>
  <c r="ED140" s="1"/>
  <c r="ED139" s="1"/>
  <c r="ED138" s="1"/>
  <c r="EE141"/>
  <c r="EE140" s="1"/>
  <c r="EE139" s="1"/>
  <c r="EE138" s="1"/>
  <c r="DT141"/>
  <c r="DT140" s="1"/>
  <c r="DT139" s="1"/>
  <c r="DT138" s="1"/>
  <c r="EW133"/>
  <c r="EW134" s="1"/>
  <c r="EW135" s="1"/>
  <c r="EW136" s="1"/>
  <c r="EZ133"/>
  <c r="FA133"/>
  <c r="FA134" s="1"/>
  <c r="FA135" s="1"/>
  <c r="FA136" s="1"/>
  <c r="FC133"/>
  <c r="FC134" s="1"/>
  <c r="FC135" s="1"/>
  <c r="FC136" s="1"/>
  <c r="FE133"/>
  <c r="FE134" s="1"/>
  <c r="FE135" s="1"/>
  <c r="FE136" s="1"/>
  <c r="EZ134"/>
  <c r="EZ135" s="1"/>
  <c r="EZ136" s="1"/>
  <c r="EX136"/>
  <c r="EX135" s="1"/>
  <c r="EX134" s="1"/>
  <c r="EX133" s="1"/>
  <c r="EY136"/>
  <c r="EY135" s="1"/>
  <c r="EY134" s="1"/>
  <c r="EY133" s="1"/>
  <c r="FB136"/>
  <c r="FB135" s="1"/>
  <c r="FB134" s="1"/>
  <c r="FB133" s="1"/>
  <c r="FD136"/>
  <c r="FD135" s="1"/>
  <c r="FD134" s="1"/>
  <c r="FD133" s="1"/>
  <c r="FF136"/>
  <c r="FF135" s="1"/>
  <c r="FF134" s="1"/>
  <c r="FF133" s="1"/>
  <c r="FG136"/>
  <c r="FG135" s="1"/>
  <c r="FG134" s="1"/>
  <c r="FG133" s="1"/>
  <c r="FH136"/>
  <c r="FH135" s="1"/>
  <c r="FH134" s="1"/>
  <c r="FH133" s="1"/>
  <c r="FI136"/>
  <c r="FI135" s="1"/>
  <c r="FI134" s="1"/>
  <c r="FI133" s="1"/>
  <c r="FK181"/>
  <c r="FK180" s="1"/>
  <c r="FK179" s="1"/>
  <c r="FK178" s="1"/>
  <c r="FK176"/>
  <c r="FK175" s="1"/>
  <c r="FK174" s="1"/>
  <c r="FK173" s="1"/>
  <c r="FK171"/>
  <c r="FK170" s="1"/>
  <c r="FK169" s="1"/>
  <c r="FK168" s="1"/>
  <c r="FK166"/>
  <c r="FK165" s="1"/>
  <c r="FK164" s="1"/>
  <c r="FK163" s="1"/>
  <c r="FK158"/>
  <c r="FK159" s="1"/>
  <c r="FK160" s="1"/>
  <c r="FK161" s="1"/>
  <c r="FK156"/>
  <c r="FK155" s="1"/>
  <c r="FK154" s="1"/>
  <c r="FK153" s="1"/>
  <c r="FK151"/>
  <c r="FK150" s="1"/>
  <c r="FK149" s="1"/>
  <c r="FK148" s="1"/>
  <c r="FK146"/>
  <c r="FK145" s="1"/>
  <c r="FK144" s="1"/>
  <c r="FK143" s="1"/>
  <c r="FK138"/>
  <c r="FK139" s="1"/>
  <c r="FK140" s="1"/>
  <c r="FK141" s="1"/>
  <c r="FK133"/>
  <c r="FK134" s="1"/>
  <c r="FK135" s="1"/>
  <c r="FK136" s="1"/>
  <c r="EN133"/>
  <c r="EN134" s="1"/>
  <c r="EN135" s="1"/>
  <c r="EN136" s="1"/>
  <c r="EQ133"/>
  <c r="ER133"/>
  <c r="ER134" s="1"/>
  <c r="ER135" s="1"/>
  <c r="ER136" s="1"/>
  <c r="ES133"/>
  <c r="ES134" s="1"/>
  <c r="ES135" s="1"/>
  <c r="ES136" s="1"/>
  <c r="EV133"/>
  <c r="EV134" s="1"/>
  <c r="EV135" s="1"/>
  <c r="EV136" s="1"/>
  <c r="EQ134"/>
  <c r="EQ135" s="1"/>
  <c r="EQ136" s="1"/>
  <c r="EG136"/>
  <c r="EG135" s="1"/>
  <c r="EG134" s="1"/>
  <c r="EG133" s="1"/>
  <c r="EH136"/>
  <c r="EH135" s="1"/>
  <c r="EH134" s="1"/>
  <c r="EH133" s="1"/>
  <c r="EI136"/>
  <c r="EI135" s="1"/>
  <c r="EI134" s="1"/>
  <c r="EI133" s="1"/>
  <c r="EJ136"/>
  <c r="EJ135" s="1"/>
  <c r="EJ134" s="1"/>
  <c r="EJ133" s="1"/>
  <c r="EK136"/>
  <c r="EK135" s="1"/>
  <c r="EK134" s="1"/>
  <c r="EK133" s="1"/>
  <c r="EL136"/>
  <c r="EL135" s="1"/>
  <c r="EL134" s="1"/>
  <c r="EL133" s="1"/>
  <c r="EM136"/>
  <c r="EM135" s="1"/>
  <c r="EM134" s="1"/>
  <c r="EM133" s="1"/>
  <c r="EO136"/>
  <c r="EO135" s="1"/>
  <c r="EO134" s="1"/>
  <c r="EO133" s="1"/>
  <c r="EP136"/>
  <c r="EP135" s="1"/>
  <c r="EP134" s="1"/>
  <c r="EP133" s="1"/>
  <c r="ET136"/>
  <c r="ET135" s="1"/>
  <c r="ET134" s="1"/>
  <c r="ET133" s="1"/>
  <c r="EU136"/>
  <c r="EU135" s="1"/>
  <c r="EU134" s="1"/>
  <c r="EU133" s="1"/>
  <c r="EC133"/>
  <c r="EC134" s="1"/>
  <c r="EC135" s="1"/>
  <c r="EC136" s="1"/>
  <c r="EE133"/>
  <c r="EF133"/>
  <c r="EF134" s="1"/>
  <c r="EF135" s="1"/>
  <c r="EF136" s="1"/>
  <c r="EE134"/>
  <c r="EE135" s="1"/>
  <c r="EE136" s="1"/>
  <c r="DT136"/>
  <c r="DT135" s="1"/>
  <c r="DT134" s="1"/>
  <c r="DT133" s="1"/>
  <c r="DU136"/>
  <c r="DU135" s="1"/>
  <c r="DU134" s="1"/>
  <c r="DU133" s="1"/>
  <c r="DV136"/>
  <c r="DV135" s="1"/>
  <c r="DV134" s="1"/>
  <c r="DV133" s="1"/>
  <c r="DW136"/>
  <c r="DW135" s="1"/>
  <c r="DW134" s="1"/>
  <c r="DW133" s="1"/>
  <c r="DX136"/>
  <c r="DX135" s="1"/>
  <c r="DX134" s="1"/>
  <c r="DX133" s="1"/>
  <c r="DY136"/>
  <c r="DY135" s="1"/>
  <c r="DY134" s="1"/>
  <c r="DY133" s="1"/>
  <c r="DZ136"/>
  <c r="DZ135" s="1"/>
  <c r="DZ134" s="1"/>
  <c r="DZ133" s="1"/>
  <c r="EA136"/>
  <c r="EA135" s="1"/>
  <c r="EA134" s="1"/>
  <c r="EA133" s="1"/>
  <c r="EB136"/>
  <c r="EB135" s="1"/>
  <c r="EB134" s="1"/>
  <c r="EB133" s="1"/>
  <c r="ED136"/>
  <c r="ED135" s="1"/>
  <c r="ED134" s="1"/>
  <c r="ED133" s="1"/>
  <c r="FE128"/>
  <c r="FE129" s="1"/>
  <c r="FE130" s="1"/>
  <c r="FE131" s="1"/>
  <c r="FF128"/>
  <c r="FF129" s="1"/>
  <c r="FF130" s="1"/>
  <c r="FF131" s="1"/>
  <c r="FG128"/>
  <c r="FH128"/>
  <c r="FH129" s="1"/>
  <c r="FH130" s="1"/>
  <c r="FH131" s="1"/>
  <c r="FJ128"/>
  <c r="FJ129" s="1"/>
  <c r="FJ130" s="1"/>
  <c r="FJ131" s="1"/>
  <c r="FG129"/>
  <c r="FG130" s="1"/>
  <c r="FG131" s="1"/>
  <c r="FI131"/>
  <c r="FI130" s="1"/>
  <c r="FI129" s="1"/>
  <c r="FI128" s="1"/>
  <c r="FK131"/>
  <c r="FK130" s="1"/>
  <c r="FK129" s="1"/>
  <c r="FK128" s="1"/>
  <c r="FD128"/>
  <c r="FD129" s="1"/>
  <c r="FD130" s="1"/>
  <c r="FD131" s="1"/>
  <c r="FB128"/>
  <c r="FB129" s="1"/>
  <c r="FB130" s="1"/>
  <c r="FB131" s="1"/>
  <c r="EX131"/>
  <c r="EX130" s="1"/>
  <c r="EX129" s="1"/>
  <c r="EX128" s="1"/>
  <c r="EY131"/>
  <c r="EY130" s="1"/>
  <c r="EY129" s="1"/>
  <c r="EY128" s="1"/>
  <c r="EZ131"/>
  <c r="EZ130" s="1"/>
  <c r="EZ129" s="1"/>
  <c r="EZ128" s="1"/>
  <c r="FA131"/>
  <c r="FA130" s="1"/>
  <c r="FA129" s="1"/>
  <c r="FA128" s="1"/>
  <c r="EM128"/>
  <c r="EM129" s="1"/>
  <c r="EM130" s="1"/>
  <c r="EM131" s="1"/>
  <c r="EG131"/>
  <c r="EG130" s="1"/>
  <c r="EG129" s="1"/>
  <c r="EG128" s="1"/>
  <c r="EH131"/>
  <c r="EH130" s="1"/>
  <c r="EH129" s="1"/>
  <c r="EH128" s="1"/>
  <c r="EI131"/>
  <c r="EI130" s="1"/>
  <c r="EI129" s="1"/>
  <c r="EI128" s="1"/>
  <c r="EJ131"/>
  <c r="EJ130" s="1"/>
  <c r="EJ129" s="1"/>
  <c r="EJ128" s="1"/>
  <c r="EK131"/>
  <c r="EK130" s="1"/>
  <c r="EK129" s="1"/>
  <c r="EK128" s="1"/>
  <c r="EL131"/>
  <c r="EL130" s="1"/>
  <c r="EL129" s="1"/>
  <c r="EL128" s="1"/>
  <c r="EN131"/>
  <c r="EN130" s="1"/>
  <c r="EN129" s="1"/>
  <c r="EN128" s="1"/>
  <c r="EO131"/>
  <c r="EO130" s="1"/>
  <c r="EO129" s="1"/>
  <c r="EO128" s="1"/>
  <c r="EP131"/>
  <c r="EP130" s="1"/>
  <c r="EP129" s="1"/>
  <c r="EP128" s="1"/>
  <c r="EQ131"/>
  <c r="EQ130" s="1"/>
  <c r="EQ129" s="1"/>
  <c r="EQ128" s="1"/>
  <c r="ER131"/>
  <c r="ER130" s="1"/>
  <c r="ER129" s="1"/>
  <c r="ER128" s="1"/>
  <c r="ES131"/>
  <c r="ES130" s="1"/>
  <c r="ES129" s="1"/>
  <c r="ES128" s="1"/>
  <c r="ET131"/>
  <c r="ET130" s="1"/>
  <c r="ET129" s="1"/>
  <c r="ET128" s="1"/>
  <c r="EU131"/>
  <c r="EU130" s="1"/>
  <c r="EU129" s="1"/>
  <c r="EU128" s="1"/>
  <c r="EV131"/>
  <c r="EV130" s="1"/>
  <c r="EV129" s="1"/>
  <c r="EV128" s="1"/>
  <c r="EW131"/>
  <c r="EW130" s="1"/>
  <c r="EW129" s="1"/>
  <c r="EW128" s="1"/>
  <c r="DT131"/>
  <c r="DT130" s="1"/>
  <c r="DT129" s="1"/>
  <c r="DT128" s="1"/>
  <c r="DU131"/>
  <c r="DU130" s="1"/>
  <c r="DU129" s="1"/>
  <c r="DU128" s="1"/>
  <c r="DV131"/>
  <c r="DV130" s="1"/>
  <c r="DV129" s="1"/>
  <c r="DV128" s="1"/>
  <c r="DW131"/>
  <c r="DW130" s="1"/>
  <c r="DW129" s="1"/>
  <c r="DW128" s="1"/>
  <c r="DX131"/>
  <c r="DX130" s="1"/>
  <c r="DX129" s="1"/>
  <c r="DX128" s="1"/>
  <c r="DY131"/>
  <c r="DY130" s="1"/>
  <c r="DY129" s="1"/>
  <c r="DY128" s="1"/>
  <c r="DZ131"/>
  <c r="DZ130" s="1"/>
  <c r="DZ129" s="1"/>
  <c r="DZ128" s="1"/>
  <c r="EA131"/>
  <c r="EA130" s="1"/>
  <c r="EA129" s="1"/>
  <c r="EA128" s="1"/>
  <c r="EB131"/>
  <c r="EB130" s="1"/>
  <c r="EB129" s="1"/>
  <c r="EB128" s="1"/>
  <c r="EC131"/>
  <c r="EC130" s="1"/>
  <c r="EC129" s="1"/>
  <c r="EC128" s="1"/>
  <c r="ED131"/>
  <c r="ED130" s="1"/>
  <c r="ED129" s="1"/>
  <c r="ED128" s="1"/>
  <c r="EE131"/>
  <c r="EE130" s="1"/>
  <c r="EE129" s="1"/>
  <c r="EE128" s="1"/>
  <c r="EF131"/>
  <c r="EF130" s="1"/>
  <c r="EF129" s="1"/>
  <c r="EF128" s="1"/>
  <c r="FJ123"/>
  <c r="FJ124" s="1"/>
  <c r="FJ125" s="1"/>
  <c r="FJ126" s="1"/>
  <c r="FF123"/>
  <c r="FF124" s="1"/>
  <c r="FF125" s="1"/>
  <c r="FF126" s="1"/>
  <c r="FE126"/>
  <c r="FE125" s="1"/>
  <c r="FE124" s="1"/>
  <c r="FE123" s="1"/>
  <c r="FD123"/>
  <c r="FD124" s="1"/>
  <c r="FD125" s="1"/>
  <c r="FD126" s="1"/>
  <c r="FB123"/>
  <c r="FB124" s="1"/>
  <c r="FB125" s="1"/>
  <c r="FB126" s="1"/>
  <c r="ER123"/>
  <c r="EU123"/>
  <c r="EW123"/>
  <c r="EW124" s="1"/>
  <c r="EW125" s="1"/>
  <c r="EW126" s="1"/>
  <c r="EX123"/>
  <c r="EX124" s="1"/>
  <c r="EX125" s="1"/>
  <c r="EX126" s="1"/>
  <c r="EY123"/>
  <c r="EZ123"/>
  <c r="ER124"/>
  <c r="ER125" s="1"/>
  <c r="ER126" s="1"/>
  <c r="EU124"/>
  <c r="EU125" s="1"/>
  <c r="EU126" s="1"/>
  <c r="EY124"/>
  <c r="EY125" s="1"/>
  <c r="EY126" s="1"/>
  <c r="EZ124"/>
  <c r="EZ125" s="1"/>
  <c r="EZ126" s="1"/>
  <c r="EQ126"/>
  <c r="EQ125" s="1"/>
  <c r="EQ124" s="1"/>
  <c r="EQ123" s="1"/>
  <c r="ES126"/>
  <c r="ES125" s="1"/>
  <c r="ES124" s="1"/>
  <c r="ES123" s="1"/>
  <c r="ET126"/>
  <c r="ET125" s="1"/>
  <c r="ET124" s="1"/>
  <c r="ET123" s="1"/>
  <c r="EV126"/>
  <c r="EV125" s="1"/>
  <c r="EV124" s="1"/>
  <c r="EV123" s="1"/>
  <c r="EN123"/>
  <c r="EN124" s="1"/>
  <c r="EN125" s="1"/>
  <c r="EN126" s="1"/>
  <c r="ED126"/>
  <c r="ED125" s="1"/>
  <c r="ED124" s="1"/>
  <c r="ED123" s="1"/>
  <c r="EE126"/>
  <c r="EE125" s="1"/>
  <c r="EE124" s="1"/>
  <c r="EE123" s="1"/>
  <c r="EF126"/>
  <c r="EF125" s="1"/>
  <c r="EF124" s="1"/>
  <c r="EF123" s="1"/>
  <c r="EG126"/>
  <c r="EG125" s="1"/>
  <c r="EG124" s="1"/>
  <c r="EG123" s="1"/>
  <c r="EH126"/>
  <c r="EH125" s="1"/>
  <c r="EH124" s="1"/>
  <c r="EH123" s="1"/>
  <c r="EI126"/>
  <c r="EI125" s="1"/>
  <c r="EI124" s="1"/>
  <c r="EI123" s="1"/>
  <c r="EJ126"/>
  <c r="EJ125" s="1"/>
  <c r="EJ124" s="1"/>
  <c r="EJ123" s="1"/>
  <c r="EK126"/>
  <c r="EK125" s="1"/>
  <c r="EK124" s="1"/>
  <c r="EK123" s="1"/>
  <c r="EL126"/>
  <c r="EL125" s="1"/>
  <c r="EL124" s="1"/>
  <c r="EL123" s="1"/>
  <c r="EM126"/>
  <c r="EM125" s="1"/>
  <c r="EM124" s="1"/>
  <c r="EM123" s="1"/>
  <c r="EO126"/>
  <c r="EO125" s="1"/>
  <c r="EO124" s="1"/>
  <c r="EO123" s="1"/>
  <c r="EP126"/>
  <c r="EP125" s="1"/>
  <c r="EP124" s="1"/>
  <c r="EP123" s="1"/>
  <c r="DT126"/>
  <c r="DT125" s="1"/>
  <c r="DT124" s="1"/>
  <c r="DT123" s="1"/>
  <c r="DU126"/>
  <c r="DU125" s="1"/>
  <c r="DU124" s="1"/>
  <c r="DU123" s="1"/>
  <c r="DV126"/>
  <c r="DV125" s="1"/>
  <c r="DV124" s="1"/>
  <c r="DV123" s="1"/>
  <c r="DW126"/>
  <c r="DW125" s="1"/>
  <c r="DW124" s="1"/>
  <c r="DW123" s="1"/>
  <c r="DX126"/>
  <c r="DX125" s="1"/>
  <c r="DX124" s="1"/>
  <c r="DX123" s="1"/>
  <c r="DY126"/>
  <c r="DY125" s="1"/>
  <c r="DY124" s="1"/>
  <c r="DY123" s="1"/>
  <c r="DZ126"/>
  <c r="DZ125" s="1"/>
  <c r="DZ124" s="1"/>
  <c r="DZ123" s="1"/>
  <c r="EA126"/>
  <c r="EA125" s="1"/>
  <c r="EA124" s="1"/>
  <c r="EA123" s="1"/>
  <c r="EB126"/>
  <c r="EB125" s="1"/>
  <c r="EB124" s="1"/>
  <c r="EB123" s="1"/>
  <c r="EC126"/>
  <c r="EC125" s="1"/>
  <c r="EC124" s="1"/>
  <c r="EC123" s="1"/>
  <c r="FK123"/>
  <c r="FK124" s="1"/>
  <c r="FK125" s="1"/>
  <c r="FK126" s="1"/>
  <c r="FK118"/>
  <c r="FK119" s="1"/>
  <c r="FK120" s="1"/>
  <c r="FK121" s="1"/>
  <c r="FC118"/>
  <c r="FD118"/>
  <c r="FE118"/>
  <c r="FE119" s="1"/>
  <c r="FE120" s="1"/>
  <c r="FE121" s="1"/>
  <c r="FF118"/>
  <c r="FC119"/>
  <c r="FD119"/>
  <c r="FF119"/>
  <c r="FC120"/>
  <c r="FD120"/>
  <c r="FF120"/>
  <c r="FC121"/>
  <c r="FD121"/>
  <c r="FF121"/>
  <c r="FB121"/>
  <c r="FB120" s="1"/>
  <c r="FB119" s="1"/>
  <c r="FB118" s="1"/>
  <c r="EV118"/>
  <c r="EV119" s="1"/>
  <c r="EV120" s="1"/>
  <c r="EV121" s="1"/>
  <c r="EX118"/>
  <c r="EX119" s="1"/>
  <c r="EX120" s="1"/>
  <c r="EX121" s="1"/>
  <c r="EZ118"/>
  <c r="EZ119" s="1"/>
  <c r="EZ120" s="1"/>
  <c r="EZ121" s="1"/>
  <c r="EW121"/>
  <c r="EW120" s="1"/>
  <c r="EW119" s="1"/>
  <c r="EW118" s="1"/>
  <c r="EY121"/>
  <c r="EY120" s="1"/>
  <c r="EY119" s="1"/>
  <c r="EY118" s="1"/>
  <c r="EH118"/>
  <c r="EH119" s="1"/>
  <c r="EH120" s="1"/>
  <c r="EH121" s="1"/>
  <c r="EJ118"/>
  <c r="EJ119" s="1"/>
  <c r="EJ120" s="1"/>
  <c r="EJ121" s="1"/>
  <c r="EK118"/>
  <c r="EK119" s="1"/>
  <c r="EK120" s="1"/>
  <c r="EK121" s="1"/>
  <c r="EN118"/>
  <c r="EN119" s="1"/>
  <c r="EN120" s="1"/>
  <c r="EN121" s="1"/>
  <c r="EO118"/>
  <c r="EO119" s="1"/>
  <c r="EO120" s="1"/>
  <c r="EO121" s="1"/>
  <c r="EP118"/>
  <c r="EP119" s="1"/>
  <c r="EP120" s="1"/>
  <c r="EP121" s="1"/>
  <c r="EQ118"/>
  <c r="EQ119" s="1"/>
  <c r="EQ120" s="1"/>
  <c r="EQ121" s="1"/>
  <c r="ER118"/>
  <c r="ER119" s="1"/>
  <c r="ER120" s="1"/>
  <c r="ER121" s="1"/>
  <c r="ES118"/>
  <c r="ES119" s="1"/>
  <c r="ES120" s="1"/>
  <c r="ES121" s="1"/>
  <c r="EI121"/>
  <c r="EI120" s="1"/>
  <c r="EI119" s="1"/>
  <c r="EI118" s="1"/>
  <c r="EL121"/>
  <c r="EL120" s="1"/>
  <c r="EL119" s="1"/>
  <c r="EL118" s="1"/>
  <c r="EM121"/>
  <c r="EM120" s="1"/>
  <c r="EM119" s="1"/>
  <c r="EM118" s="1"/>
  <c r="ET121"/>
  <c r="ET120" s="1"/>
  <c r="ET119" s="1"/>
  <c r="ET118" s="1"/>
  <c r="EU121"/>
  <c r="EU120" s="1"/>
  <c r="EU119" s="1"/>
  <c r="EU118" s="1"/>
  <c r="DT121"/>
  <c r="DT120" s="1"/>
  <c r="DT119" s="1"/>
  <c r="DT118" s="1"/>
  <c r="DU121"/>
  <c r="DU120" s="1"/>
  <c r="DU119" s="1"/>
  <c r="DU118" s="1"/>
  <c r="DV121"/>
  <c r="DV120" s="1"/>
  <c r="DV119" s="1"/>
  <c r="DV118" s="1"/>
  <c r="DW121"/>
  <c r="DW120" s="1"/>
  <c r="DW119" s="1"/>
  <c r="DW118" s="1"/>
  <c r="DX121"/>
  <c r="DX120" s="1"/>
  <c r="DX119" s="1"/>
  <c r="DX118" s="1"/>
  <c r="DY121"/>
  <c r="DY120" s="1"/>
  <c r="DY119" s="1"/>
  <c r="DY118" s="1"/>
  <c r="DZ121"/>
  <c r="DZ120" s="1"/>
  <c r="DZ119" s="1"/>
  <c r="DZ118" s="1"/>
  <c r="EA121"/>
  <c r="EA120" s="1"/>
  <c r="EA119" s="1"/>
  <c r="EA118" s="1"/>
  <c r="EB121"/>
  <c r="EB120" s="1"/>
  <c r="EB119" s="1"/>
  <c r="EB118" s="1"/>
  <c r="EC121"/>
  <c r="EC120" s="1"/>
  <c r="EC119" s="1"/>
  <c r="EC118" s="1"/>
  <c r="ED121"/>
  <c r="ED120" s="1"/>
  <c r="ED119" s="1"/>
  <c r="ED118" s="1"/>
  <c r="EE121"/>
  <c r="EE120" s="1"/>
  <c r="EE119" s="1"/>
  <c r="EE118" s="1"/>
  <c r="EF121"/>
  <c r="EF120" s="1"/>
  <c r="EF119" s="1"/>
  <c r="EF118" s="1"/>
  <c r="EG121"/>
  <c r="EG120" s="1"/>
  <c r="EG119" s="1"/>
  <c r="EG118" s="1"/>
  <c r="FE113"/>
  <c r="FE114" s="1"/>
  <c r="FE115" s="1"/>
  <c r="FE116" s="1"/>
  <c r="FF113"/>
  <c r="FF114" s="1"/>
  <c r="FF115" s="1"/>
  <c r="FF116" s="1"/>
  <c r="FD116"/>
  <c r="FD115" s="1"/>
  <c r="FD114" s="1"/>
  <c r="FD113" s="1"/>
  <c r="FB113"/>
  <c r="FB114" s="1"/>
  <c r="FB115" s="1"/>
  <c r="FB116" s="1"/>
  <c r="EZ116"/>
  <c r="EZ115" s="1"/>
  <c r="EZ114" s="1"/>
  <c r="EZ113" s="1"/>
  <c r="EW113"/>
  <c r="EW114" s="1"/>
  <c r="EW115" s="1"/>
  <c r="EW116" s="1"/>
  <c r="ET113"/>
  <c r="ET114" s="1"/>
  <c r="ET115" s="1"/>
  <c r="ET116" s="1"/>
  <c r="EQ116"/>
  <c r="EQ115" s="1"/>
  <c r="EQ114" s="1"/>
  <c r="EQ113" s="1"/>
  <c r="ER116"/>
  <c r="ER115" s="1"/>
  <c r="ER114" s="1"/>
  <c r="ER113" s="1"/>
  <c r="ES116"/>
  <c r="ES115" s="1"/>
  <c r="ES114" s="1"/>
  <c r="ES113" s="1"/>
  <c r="EU116"/>
  <c r="EU115" s="1"/>
  <c r="EU114" s="1"/>
  <c r="EU113" s="1"/>
  <c r="EI113"/>
  <c r="EI114" s="1"/>
  <c r="EI115" s="1"/>
  <c r="EI116" s="1"/>
  <c r="EC116"/>
  <c r="EC115" s="1"/>
  <c r="EC114" s="1"/>
  <c r="EC113" s="1"/>
  <c r="ED116"/>
  <c r="ED115" s="1"/>
  <c r="ED114" s="1"/>
  <c r="ED113" s="1"/>
  <c r="EE116"/>
  <c r="EE115" s="1"/>
  <c r="EE114" s="1"/>
  <c r="EE113" s="1"/>
  <c r="EF116"/>
  <c r="EF115" s="1"/>
  <c r="EF114" s="1"/>
  <c r="EF113" s="1"/>
  <c r="EG116"/>
  <c r="EG115" s="1"/>
  <c r="EG114" s="1"/>
  <c r="EG113" s="1"/>
  <c r="EH116"/>
  <c r="EH115" s="1"/>
  <c r="EH114" s="1"/>
  <c r="EH113" s="1"/>
  <c r="EJ116"/>
  <c r="EJ115" s="1"/>
  <c r="EJ114" s="1"/>
  <c r="EJ113" s="1"/>
  <c r="EK116"/>
  <c r="EK115" s="1"/>
  <c r="EK114" s="1"/>
  <c r="EK113" s="1"/>
  <c r="EL116"/>
  <c r="EL115" s="1"/>
  <c r="EL114" s="1"/>
  <c r="EL113" s="1"/>
  <c r="EM116"/>
  <c r="EM115" s="1"/>
  <c r="EM114" s="1"/>
  <c r="EM113" s="1"/>
  <c r="EN116"/>
  <c r="EN115" s="1"/>
  <c r="EN114" s="1"/>
  <c r="EN113" s="1"/>
  <c r="EO116"/>
  <c r="EO115" s="1"/>
  <c r="EO114" s="1"/>
  <c r="EO113" s="1"/>
  <c r="EP116"/>
  <c r="EP115" s="1"/>
  <c r="EP114" s="1"/>
  <c r="EP113" s="1"/>
  <c r="DY113"/>
  <c r="DY114" s="1"/>
  <c r="DY115" s="1"/>
  <c r="DY116" s="1"/>
  <c r="EA113"/>
  <c r="EA114" s="1"/>
  <c r="EA115" s="1"/>
  <c r="EA116" s="1"/>
  <c r="DT116"/>
  <c r="DT115" s="1"/>
  <c r="DT114" s="1"/>
  <c r="DT113" s="1"/>
  <c r="DU116"/>
  <c r="DU115" s="1"/>
  <c r="DU114" s="1"/>
  <c r="DU113" s="1"/>
  <c r="DV116"/>
  <c r="DV115" s="1"/>
  <c r="DV114" s="1"/>
  <c r="DV113" s="1"/>
  <c r="DW116"/>
  <c r="DW115" s="1"/>
  <c r="DW114" s="1"/>
  <c r="DW113" s="1"/>
  <c r="DX116"/>
  <c r="DX115" s="1"/>
  <c r="DX114" s="1"/>
  <c r="DX113" s="1"/>
  <c r="DZ116"/>
  <c r="DZ115" s="1"/>
  <c r="DZ114" s="1"/>
  <c r="DZ113" s="1"/>
  <c r="EB116"/>
  <c r="EB115" s="1"/>
  <c r="EB114" s="1"/>
  <c r="EB113" s="1"/>
  <c r="FK108"/>
  <c r="FJ108"/>
  <c r="FJ109" s="1"/>
  <c r="FJ110" s="1"/>
  <c r="FJ111" s="1"/>
  <c r="FC108"/>
  <c r="FD108"/>
  <c r="FD109" s="1"/>
  <c r="FD110" s="1"/>
  <c r="FD111" s="1"/>
  <c r="FE108"/>
  <c r="FE109" s="1"/>
  <c r="FE110" s="1"/>
  <c r="FE111" s="1"/>
  <c r="FH108"/>
  <c r="FH109" s="1"/>
  <c r="FH110" s="1"/>
  <c r="FH111" s="1"/>
  <c r="FC109"/>
  <c r="FC110" s="1"/>
  <c r="FC111" s="1"/>
  <c r="FF111"/>
  <c r="FF110" s="1"/>
  <c r="FF109" s="1"/>
  <c r="FF108" s="1"/>
  <c r="FG111"/>
  <c r="FG110" s="1"/>
  <c r="FG109" s="1"/>
  <c r="FG108" s="1"/>
  <c r="EU108"/>
  <c r="EU109" s="1"/>
  <c r="EU110" s="1"/>
  <c r="EU111" s="1"/>
  <c r="EV108"/>
  <c r="EV109" s="1"/>
  <c r="EV110" s="1"/>
  <c r="EV111" s="1"/>
  <c r="EW108"/>
  <c r="EW109" s="1"/>
  <c r="EW110" s="1"/>
  <c r="EW111" s="1"/>
  <c r="EX108"/>
  <c r="EX109" s="1"/>
  <c r="EX110" s="1"/>
  <c r="EX111" s="1"/>
  <c r="EY108"/>
  <c r="EY109" s="1"/>
  <c r="EY110" s="1"/>
  <c r="EY111" s="1"/>
  <c r="EZ108"/>
  <c r="EZ109" s="1"/>
  <c r="EZ110" s="1"/>
  <c r="EZ111" s="1"/>
  <c r="ET111"/>
  <c r="ET110" s="1"/>
  <c r="ET109" s="1"/>
  <c r="ET108" s="1"/>
  <c r="EN108"/>
  <c r="EN109" s="1"/>
  <c r="EN110" s="1"/>
  <c r="EN111" s="1"/>
  <c r="EP108"/>
  <c r="EP109" s="1"/>
  <c r="EP110" s="1"/>
  <c r="EP111" s="1"/>
  <c r="EO111"/>
  <c r="EO110" s="1"/>
  <c r="EO109" s="1"/>
  <c r="EO108" s="1"/>
  <c r="EQ111"/>
  <c r="EQ110" s="1"/>
  <c r="EQ109" s="1"/>
  <c r="EQ108" s="1"/>
  <c r="FB108"/>
  <c r="FB109" s="1"/>
  <c r="FB110" s="1"/>
  <c r="FB111" s="1"/>
  <c r="ES108"/>
  <c r="ES109" s="1"/>
  <c r="ES110" s="1"/>
  <c r="ES111" s="1"/>
  <c r="EM111"/>
  <c r="EM110" s="1"/>
  <c r="EM109" s="1"/>
  <c r="EM108" s="1"/>
  <c r="EB108"/>
  <c r="EB109" s="1"/>
  <c r="EB110" s="1"/>
  <c r="EB111" s="1"/>
  <c r="DZ111"/>
  <c r="DZ110" s="1"/>
  <c r="DZ109" s="1"/>
  <c r="DZ108" s="1"/>
  <c r="EA111"/>
  <c r="EA110" s="1"/>
  <c r="EA109" s="1"/>
  <c r="EA108" s="1"/>
  <c r="EC111"/>
  <c r="EC110" s="1"/>
  <c r="EC109" s="1"/>
  <c r="EC108" s="1"/>
  <c r="ED111"/>
  <c r="ED110" s="1"/>
  <c r="ED109" s="1"/>
  <c r="ED108" s="1"/>
  <c r="EE111"/>
  <c r="EE110" s="1"/>
  <c r="EE109" s="1"/>
  <c r="EE108" s="1"/>
  <c r="EF111"/>
  <c r="EF110" s="1"/>
  <c r="EF109" s="1"/>
  <c r="EF108" s="1"/>
  <c r="EG111"/>
  <c r="EG110" s="1"/>
  <c r="EG109" s="1"/>
  <c r="EG108" s="1"/>
  <c r="EH111"/>
  <c r="EH110" s="1"/>
  <c r="EH109" s="1"/>
  <c r="EH108" s="1"/>
  <c r="EI111"/>
  <c r="EI110" s="1"/>
  <c r="EI109" s="1"/>
  <c r="EI108" s="1"/>
  <c r="EJ111"/>
  <c r="EJ110" s="1"/>
  <c r="EJ109" s="1"/>
  <c r="EJ108" s="1"/>
  <c r="EK111"/>
  <c r="EK110" s="1"/>
  <c r="EK109" s="1"/>
  <c r="EK108" s="1"/>
  <c r="EL111"/>
  <c r="EL110" s="1"/>
  <c r="EL109" s="1"/>
  <c r="EL108" s="1"/>
  <c r="DT111"/>
  <c r="DT110" s="1"/>
  <c r="DT109" s="1"/>
  <c r="DT108" s="1"/>
  <c r="DU111"/>
  <c r="DU110" s="1"/>
  <c r="DU109" s="1"/>
  <c r="DU108" s="1"/>
  <c r="DV111"/>
  <c r="DV110" s="1"/>
  <c r="DV109" s="1"/>
  <c r="DV108" s="1"/>
  <c r="DW111"/>
  <c r="DW110" s="1"/>
  <c r="DW109" s="1"/>
  <c r="DW108" s="1"/>
  <c r="DX111"/>
  <c r="DX110" s="1"/>
  <c r="DX109" s="1"/>
  <c r="DX108" s="1"/>
  <c r="DY111"/>
  <c r="DY110" s="1"/>
  <c r="DY109" s="1"/>
  <c r="DY108" s="1"/>
  <c r="FH103"/>
  <c r="FH104" s="1"/>
  <c r="FH105" s="1"/>
  <c r="FH106" s="1"/>
  <c r="FG103"/>
  <c r="FG104" s="1"/>
  <c r="FG105" s="1"/>
  <c r="FG106" s="1"/>
  <c r="FJ103"/>
  <c r="FJ104" s="1"/>
  <c r="FJ105" s="1"/>
  <c r="FJ106" s="1"/>
  <c r="FK103"/>
  <c r="FK104" s="1"/>
  <c r="FK105" s="1"/>
  <c r="FK106" s="1"/>
  <c r="FC103"/>
  <c r="FD103"/>
  <c r="FE103"/>
  <c r="FF103"/>
  <c r="FC104"/>
  <c r="FD104"/>
  <c r="FE104"/>
  <c r="FF104"/>
  <c r="FC105"/>
  <c r="FD105"/>
  <c r="FE105"/>
  <c r="FF105"/>
  <c r="FC106"/>
  <c r="FD106"/>
  <c r="FE106"/>
  <c r="FF106"/>
  <c r="EY103"/>
  <c r="EY104" s="1"/>
  <c r="EY105" s="1"/>
  <c r="EY106" s="1"/>
  <c r="EZ103"/>
  <c r="EZ104" s="1"/>
  <c r="EZ105" s="1"/>
  <c r="EZ106" s="1"/>
  <c r="ER103"/>
  <c r="ER104" s="1"/>
  <c r="ER105" s="1"/>
  <c r="ER106" s="1"/>
  <c r="ES103"/>
  <c r="ET103"/>
  <c r="ET104" s="1"/>
  <c r="ET105" s="1"/>
  <c r="ET106" s="1"/>
  <c r="EU103"/>
  <c r="EU104" s="1"/>
  <c r="EU105" s="1"/>
  <c r="EU106" s="1"/>
  <c r="EV103"/>
  <c r="EV104" s="1"/>
  <c r="EV105" s="1"/>
  <c r="EV106" s="1"/>
  <c r="ES104"/>
  <c r="ES105" s="1"/>
  <c r="ES106" s="1"/>
  <c r="FB103"/>
  <c r="FB104" s="1"/>
  <c r="FB105" s="1"/>
  <c r="FB106" s="1"/>
  <c r="EX103"/>
  <c r="EX104" s="1"/>
  <c r="EX105" s="1"/>
  <c r="EX106" s="1"/>
  <c r="EQ103"/>
  <c r="EQ104" s="1"/>
  <c r="EQ105" s="1"/>
  <c r="EQ106" s="1"/>
  <c r="EH103"/>
  <c r="EH104" s="1"/>
  <c r="EH105" s="1"/>
  <c r="EH106" s="1"/>
  <c r="EJ103"/>
  <c r="EJ104" s="1"/>
  <c r="EJ105" s="1"/>
  <c r="EJ106" s="1"/>
  <c r="EK103"/>
  <c r="EK104" s="1"/>
  <c r="EK105" s="1"/>
  <c r="EK106" s="1"/>
  <c r="EL103"/>
  <c r="EL104" s="1"/>
  <c r="EL105" s="1"/>
  <c r="EL106" s="1"/>
  <c r="EM103"/>
  <c r="EM104" s="1"/>
  <c r="EM105" s="1"/>
  <c r="EM106" s="1"/>
  <c r="EN103"/>
  <c r="EN104" s="1"/>
  <c r="EN105" s="1"/>
  <c r="EN106" s="1"/>
  <c r="EO103"/>
  <c r="EO104" s="1"/>
  <c r="EO105" s="1"/>
  <c r="EO106" s="1"/>
  <c r="EI106"/>
  <c r="EI105" s="1"/>
  <c r="EI104" s="1"/>
  <c r="EI103" s="1"/>
  <c r="EF103"/>
  <c r="EF104" s="1"/>
  <c r="EF105" s="1"/>
  <c r="EF106" s="1"/>
  <c r="EE106"/>
  <c r="EE105" s="1"/>
  <c r="EE104" s="1"/>
  <c r="EE103" s="1"/>
  <c r="EG106"/>
  <c r="EG105" s="1"/>
  <c r="EG104" s="1"/>
  <c r="EG103" s="1"/>
  <c r="DT106"/>
  <c r="DT105" s="1"/>
  <c r="DT104" s="1"/>
  <c r="DT103" s="1"/>
  <c r="DU106"/>
  <c r="DU105" s="1"/>
  <c r="DU104" s="1"/>
  <c r="DU103" s="1"/>
  <c r="DV106"/>
  <c r="DV105" s="1"/>
  <c r="DV104" s="1"/>
  <c r="DV103" s="1"/>
  <c r="DW106"/>
  <c r="DW105" s="1"/>
  <c r="DW104" s="1"/>
  <c r="DW103" s="1"/>
  <c r="DX106"/>
  <c r="DX105" s="1"/>
  <c r="DX104" s="1"/>
  <c r="DX103" s="1"/>
  <c r="DY106"/>
  <c r="DY105" s="1"/>
  <c r="DY104" s="1"/>
  <c r="DY103" s="1"/>
  <c r="DZ106"/>
  <c r="DZ105" s="1"/>
  <c r="DZ104" s="1"/>
  <c r="DZ103" s="1"/>
  <c r="EA106"/>
  <c r="EA105" s="1"/>
  <c r="EA104" s="1"/>
  <c r="EA103" s="1"/>
  <c r="EB106"/>
  <c r="EB105" s="1"/>
  <c r="EB104" s="1"/>
  <c r="EB103" s="1"/>
  <c r="EC106"/>
  <c r="EC105" s="1"/>
  <c r="EC104" s="1"/>
  <c r="EC103" s="1"/>
  <c r="ED106"/>
  <c r="ED105" s="1"/>
  <c r="ED104" s="1"/>
  <c r="ED103" s="1"/>
  <c r="FJ98"/>
  <c r="FJ99" s="1"/>
  <c r="FJ100" s="1"/>
  <c r="FJ101" s="1"/>
  <c r="FK98"/>
  <c r="FK99" s="1"/>
  <c r="FK100" s="1"/>
  <c r="FK101" s="1"/>
  <c r="FE98"/>
  <c r="FE99" s="1"/>
  <c r="FE100" s="1"/>
  <c r="FE101" s="1"/>
  <c r="FD101"/>
  <c r="FD100" s="1"/>
  <c r="FD99" s="1"/>
  <c r="FD98" s="1"/>
  <c r="FF101"/>
  <c r="FF100" s="1"/>
  <c r="FF99" s="1"/>
  <c r="FF98" s="1"/>
  <c r="FG101"/>
  <c r="FG100" s="1"/>
  <c r="FG99" s="1"/>
  <c r="FG98" s="1"/>
  <c r="FH101"/>
  <c r="FH100" s="1"/>
  <c r="FH99" s="1"/>
  <c r="FH98" s="1"/>
  <c r="FI101"/>
  <c r="FI100" s="1"/>
  <c r="FI99" s="1"/>
  <c r="FI98" s="1"/>
  <c r="EY98"/>
  <c r="FA98"/>
  <c r="FB98"/>
  <c r="FC98"/>
  <c r="EY99"/>
  <c r="FA99"/>
  <c r="FB99"/>
  <c r="FC99"/>
  <c r="EY100"/>
  <c r="EY101" s="1"/>
  <c r="FA100"/>
  <c r="FB100"/>
  <c r="FB101" s="1"/>
  <c r="FC100"/>
  <c r="FC101" s="1"/>
  <c r="EZ101"/>
  <c r="EZ100" s="1"/>
  <c r="EZ99" s="1"/>
  <c r="EZ98" s="1"/>
  <c r="FA101"/>
  <c r="EX101"/>
  <c r="EX100" s="1"/>
  <c r="EX99" s="1"/>
  <c r="EX98" s="1"/>
  <c r="EU101"/>
  <c r="EU100" s="1"/>
  <c r="EU99" s="1"/>
  <c r="EU98" s="1"/>
  <c r="EV101"/>
  <c r="EV100" s="1"/>
  <c r="EV99" s="1"/>
  <c r="EV98" s="1"/>
  <c r="ET101"/>
  <c r="ET100" s="1"/>
  <c r="ET99" s="1"/>
  <c r="ET98" s="1"/>
  <c r="ER98"/>
  <c r="ER99" s="1"/>
  <c r="ER100" s="1"/>
  <c r="ER101" s="1"/>
  <c r="EP98"/>
  <c r="EP99" s="1"/>
  <c r="EP100" s="1"/>
  <c r="EP101" s="1"/>
  <c r="EM101"/>
  <c r="EM100" s="1"/>
  <c r="EM99" s="1"/>
  <c r="EM98" s="1"/>
  <c r="EI98"/>
  <c r="EI99" s="1"/>
  <c r="EI100" s="1"/>
  <c r="EI101" s="1"/>
  <c r="EG101"/>
  <c r="EG100" s="1"/>
  <c r="EG99" s="1"/>
  <c r="EG98" s="1"/>
  <c r="ED101"/>
  <c r="ED100" s="1"/>
  <c r="ED99" s="1"/>
  <c r="ED98" s="1"/>
  <c r="EA98"/>
  <c r="EA99" s="1"/>
  <c r="EA100" s="1"/>
  <c r="EA101" s="1"/>
  <c r="DZ101"/>
  <c r="DZ100" s="1"/>
  <c r="DZ99" s="1"/>
  <c r="DZ98" s="1"/>
  <c r="DY101"/>
  <c r="DY100" s="1"/>
  <c r="DY99" s="1"/>
  <c r="DY98" s="1"/>
  <c r="DX98"/>
  <c r="DX99" s="1"/>
  <c r="DX100" s="1"/>
  <c r="DX101" s="1"/>
  <c r="FE93"/>
  <c r="FF93"/>
  <c r="FG93"/>
  <c r="FH93"/>
  <c r="FE94"/>
  <c r="FF94"/>
  <c r="FG94"/>
  <c r="FH94"/>
  <c r="FE95"/>
  <c r="FF95"/>
  <c r="FG95"/>
  <c r="FH95"/>
  <c r="FE96"/>
  <c r="FF96"/>
  <c r="FG96"/>
  <c r="FH96"/>
  <c r="EZ93"/>
  <c r="EZ94" s="1"/>
  <c r="EZ95" s="1"/>
  <c r="EZ96" s="1"/>
  <c r="FA93"/>
  <c r="FA94" s="1"/>
  <c r="FA95" s="1"/>
  <c r="FA96" s="1"/>
  <c r="FB93"/>
  <c r="FB94" s="1"/>
  <c r="FB95" s="1"/>
  <c r="FB96" s="1"/>
  <c r="EY96"/>
  <c r="EY95" s="1"/>
  <c r="EY94" s="1"/>
  <c r="EY93" s="1"/>
  <c r="FD93"/>
  <c r="FD94" s="1"/>
  <c r="FD95" s="1"/>
  <c r="FD96" s="1"/>
  <c r="EX93"/>
  <c r="EX94" s="1"/>
  <c r="EX95" s="1"/>
  <c r="EX96" s="1"/>
  <c r="EU93"/>
  <c r="EU94" s="1"/>
  <c r="EU95" s="1"/>
  <c r="EU96" s="1"/>
  <c r="EV93"/>
  <c r="EV94" s="1"/>
  <c r="EV95" s="1"/>
  <c r="EV96" s="1"/>
  <c r="EK93"/>
  <c r="EK94" s="1"/>
  <c r="EK95" s="1"/>
  <c r="EK96" s="1"/>
  <c r="EL93"/>
  <c r="EL94" s="1"/>
  <c r="EL95" s="1"/>
  <c r="EL96" s="1"/>
  <c r="EM93"/>
  <c r="EM94" s="1"/>
  <c r="EM95" s="1"/>
  <c r="EM96" s="1"/>
  <c r="EN93"/>
  <c r="EN94" s="1"/>
  <c r="EN95" s="1"/>
  <c r="EN96" s="1"/>
  <c r="EO93"/>
  <c r="EO94" s="1"/>
  <c r="EO95" s="1"/>
  <c r="EO96" s="1"/>
  <c r="EP93"/>
  <c r="EP94" s="1"/>
  <c r="EP95" s="1"/>
  <c r="EP96" s="1"/>
  <c r="EQ93"/>
  <c r="EQ94" s="1"/>
  <c r="EQ95" s="1"/>
  <c r="EQ96" s="1"/>
  <c r="ER93"/>
  <c r="ER94" s="1"/>
  <c r="ER95" s="1"/>
  <c r="ER96" s="1"/>
  <c r="ES93"/>
  <c r="ES94" s="1"/>
  <c r="ES95" s="1"/>
  <c r="ES96" s="1"/>
  <c r="ET93"/>
  <c r="ET94" s="1"/>
  <c r="ET95" s="1"/>
  <c r="ET96" s="1"/>
  <c r="EH93"/>
  <c r="EH94" s="1"/>
  <c r="EH95" s="1"/>
  <c r="EH96" s="1"/>
  <c r="EG96"/>
  <c r="EG95" s="1"/>
  <c r="EG94" s="1"/>
  <c r="EG93" s="1"/>
  <c r="EJ93"/>
  <c r="EJ94" s="1"/>
  <c r="EJ95" s="1"/>
  <c r="EJ96" s="1"/>
  <c r="EF93"/>
  <c r="EF94" s="1"/>
  <c r="EF95" s="1"/>
  <c r="EF96" s="1"/>
  <c r="EE93"/>
  <c r="EE94" s="1"/>
  <c r="EE95" s="1"/>
  <c r="EE96" s="1"/>
  <c r="EC96"/>
  <c r="EC95" s="1"/>
  <c r="EC94" s="1"/>
  <c r="EC93" s="1"/>
  <c r="EB93"/>
  <c r="EB94" s="1"/>
  <c r="EB95" s="1"/>
  <c r="EB96" s="1"/>
  <c r="DZ96"/>
  <c r="DZ95" s="1"/>
  <c r="DZ94" s="1"/>
  <c r="DZ93" s="1"/>
  <c r="DT96"/>
  <c r="DT95" s="1"/>
  <c r="DT94" s="1"/>
  <c r="DT93" s="1"/>
  <c r="DU96"/>
  <c r="DU95" s="1"/>
  <c r="DU94" s="1"/>
  <c r="DU93" s="1"/>
  <c r="DV96"/>
  <c r="DV95" s="1"/>
  <c r="DV94" s="1"/>
  <c r="DV93" s="1"/>
  <c r="DW96"/>
  <c r="DW95" s="1"/>
  <c r="DW94" s="1"/>
  <c r="DW93" s="1"/>
  <c r="FD83"/>
  <c r="FD84" s="1"/>
  <c r="FD85" s="1"/>
  <c r="FD86" s="1"/>
  <c r="FE83"/>
  <c r="FF83"/>
  <c r="FH83"/>
  <c r="FH84" s="1"/>
  <c r="FH85" s="1"/>
  <c r="FH86" s="1"/>
  <c r="FI83"/>
  <c r="FI84" s="1"/>
  <c r="FI85" s="1"/>
  <c r="FI86" s="1"/>
  <c r="FE84"/>
  <c r="FE85" s="1"/>
  <c r="FE86" s="1"/>
  <c r="FF84"/>
  <c r="FF85" s="1"/>
  <c r="FF86" s="1"/>
  <c r="FG86"/>
  <c r="FG85" s="1"/>
  <c r="FG84" s="1"/>
  <c r="FG83" s="1"/>
  <c r="FC83"/>
  <c r="FC84" s="1"/>
  <c r="FC85" s="1"/>
  <c r="FC86" s="1"/>
  <c r="FK83"/>
  <c r="FK84" s="1"/>
  <c r="FK85" s="1"/>
  <c r="FK86" s="1"/>
  <c r="EY83"/>
  <c r="EY84" s="1"/>
  <c r="EY85" s="1"/>
  <c r="EY86" s="1"/>
  <c r="EZ83"/>
  <c r="EZ84" s="1"/>
  <c r="EZ85" s="1"/>
  <c r="EZ86" s="1"/>
  <c r="FA83"/>
  <c r="FA84" s="1"/>
  <c r="FA85" s="1"/>
  <c r="FA86" s="1"/>
  <c r="EX86"/>
  <c r="EX85" s="1"/>
  <c r="EX84" s="1"/>
  <c r="EX83" s="1"/>
  <c r="EW83"/>
  <c r="EW84" s="1"/>
  <c r="EW85" s="1"/>
  <c r="EW86" s="1"/>
  <c r="ET83"/>
  <c r="ET84" s="1"/>
  <c r="ET85" s="1"/>
  <c r="ET86" s="1"/>
  <c r="EQ83"/>
  <c r="EQ84" s="1"/>
  <c r="EQ85" s="1"/>
  <c r="EQ86" s="1"/>
  <c r="EP83"/>
  <c r="EP84" s="1"/>
  <c r="EP85" s="1"/>
  <c r="EP86" s="1"/>
  <c r="EM86"/>
  <c r="EM85" s="1"/>
  <c r="EM84" s="1"/>
  <c r="EM83" s="1"/>
  <c r="EN86"/>
  <c r="EN85" s="1"/>
  <c r="EN84" s="1"/>
  <c r="EN83" s="1"/>
  <c r="EO86"/>
  <c r="EO85" s="1"/>
  <c r="EO84" s="1"/>
  <c r="EO83" s="1"/>
  <c r="EL86"/>
  <c r="EL85" s="1"/>
  <c r="EL84" s="1"/>
  <c r="EL83" s="1"/>
  <c r="EJ83"/>
  <c r="EJ84" s="1"/>
  <c r="EJ85" s="1"/>
  <c r="EJ86" s="1"/>
  <c r="EH83"/>
  <c r="EH84" s="1"/>
  <c r="EH85" s="1"/>
  <c r="EH86" s="1"/>
  <c r="ED86"/>
  <c r="ED85" s="1"/>
  <c r="ED84" s="1"/>
  <c r="ED83" s="1"/>
  <c r="EE86"/>
  <c r="EE85" s="1"/>
  <c r="EE84" s="1"/>
  <c r="EE83" s="1"/>
  <c r="EF86"/>
  <c r="EF85" s="1"/>
  <c r="EF84" s="1"/>
  <c r="EF83" s="1"/>
  <c r="EG86"/>
  <c r="EG85" s="1"/>
  <c r="EG84" s="1"/>
  <c r="EG83" s="1"/>
  <c r="DT86"/>
  <c r="DT85" s="1"/>
  <c r="DT84" s="1"/>
  <c r="DT83" s="1"/>
  <c r="DU86"/>
  <c r="DU85" s="1"/>
  <c r="DU84" s="1"/>
  <c r="DU83" s="1"/>
  <c r="DV86"/>
  <c r="DV85" s="1"/>
  <c r="DV84" s="1"/>
  <c r="DV83" s="1"/>
  <c r="DW86"/>
  <c r="DW85" s="1"/>
  <c r="DW84" s="1"/>
  <c r="DW83" s="1"/>
  <c r="DX86"/>
  <c r="DX85" s="1"/>
  <c r="DX84" s="1"/>
  <c r="DX83" s="1"/>
  <c r="DY86"/>
  <c r="DY85" s="1"/>
  <c r="DY84" s="1"/>
  <c r="DY83" s="1"/>
  <c r="DZ86"/>
  <c r="DZ85" s="1"/>
  <c r="DZ84" s="1"/>
  <c r="DZ83" s="1"/>
  <c r="EA86"/>
  <c r="EA85" s="1"/>
  <c r="EA84" s="1"/>
  <c r="EA83" s="1"/>
  <c r="EB86"/>
  <c r="EB85" s="1"/>
  <c r="EB84" s="1"/>
  <c r="EB83" s="1"/>
  <c r="EC86"/>
  <c r="EC85" s="1"/>
  <c r="EC84" s="1"/>
  <c r="EC83" s="1"/>
  <c r="FK88"/>
  <c r="FK89" s="1"/>
  <c r="FK90" s="1"/>
  <c r="FK91" s="1"/>
  <c r="FI88"/>
  <c r="FI89" s="1"/>
  <c r="FI90" s="1"/>
  <c r="FI91" s="1"/>
  <c r="FE91"/>
  <c r="FE90" s="1"/>
  <c r="FE89" s="1"/>
  <c r="FE88" s="1"/>
  <c r="FF91"/>
  <c r="FF90" s="1"/>
  <c r="FF89" s="1"/>
  <c r="FF88" s="1"/>
  <c r="EY88"/>
  <c r="EY89" s="1"/>
  <c r="EY90" s="1"/>
  <c r="EY91" s="1"/>
  <c r="EZ91"/>
  <c r="EZ90" s="1"/>
  <c r="EZ89" s="1"/>
  <c r="EZ88" s="1"/>
  <c r="FA91"/>
  <c r="FA90" s="1"/>
  <c r="FA89" s="1"/>
  <c r="FA88" s="1"/>
  <c r="FD91"/>
  <c r="FD90" s="1"/>
  <c r="FD89" s="1"/>
  <c r="FD88" s="1"/>
  <c r="EX88"/>
  <c r="EX89" s="1"/>
  <c r="EX90" s="1"/>
  <c r="EX91" s="1"/>
  <c r="EU91"/>
  <c r="EU90" s="1"/>
  <c r="EU89" s="1"/>
  <c r="EU88" s="1"/>
  <c r="ET91"/>
  <c r="ET90" s="1"/>
  <c r="ET89" s="1"/>
  <c r="ET88" s="1"/>
  <c r="EN91"/>
  <c r="EN90" s="1"/>
  <c r="EN89" s="1"/>
  <c r="EN88" s="1"/>
  <c r="EL91"/>
  <c r="EL90" s="1"/>
  <c r="EL89" s="1"/>
  <c r="EL88" s="1"/>
  <c r="EB88"/>
  <c r="EB89" s="1"/>
  <c r="EB90" s="1"/>
  <c r="EB91" s="1"/>
  <c r="EC88"/>
  <c r="EC89" s="1"/>
  <c r="EC90" s="1"/>
  <c r="EC91" s="1"/>
  <c r="EE88"/>
  <c r="EE89" s="1"/>
  <c r="EE90" s="1"/>
  <c r="EE91" s="1"/>
  <c r="ED91"/>
  <c r="ED90" s="1"/>
  <c r="ED89" s="1"/>
  <c r="ED88" s="1"/>
  <c r="EF91"/>
  <c r="EF90" s="1"/>
  <c r="EF89" s="1"/>
  <c r="EF88" s="1"/>
  <c r="EJ88"/>
  <c r="EJ89" s="1"/>
  <c r="EJ90" s="1"/>
  <c r="EJ91" s="1"/>
  <c r="EH91"/>
  <c r="EH90" s="1"/>
  <c r="EH89" s="1"/>
  <c r="EH88" s="1"/>
  <c r="EA88"/>
  <c r="EA89" s="1"/>
  <c r="EA90" s="1"/>
  <c r="EA91" s="1"/>
  <c r="DU88"/>
  <c r="DU89" s="1"/>
  <c r="DU90" s="1"/>
  <c r="DU91" s="1"/>
  <c r="DX88"/>
  <c r="DX89" s="1"/>
  <c r="DX90" s="1"/>
  <c r="DX91" s="1"/>
  <c r="DT91"/>
  <c r="DT90" s="1"/>
  <c r="DT89" s="1"/>
  <c r="DT88" s="1"/>
  <c r="DV91"/>
  <c r="DV90" s="1"/>
  <c r="DV89" s="1"/>
  <c r="DV88" s="1"/>
  <c r="DW91"/>
  <c r="DW90" s="1"/>
  <c r="DW89" s="1"/>
  <c r="DW88" s="1"/>
  <c r="DY91"/>
  <c r="DY90" s="1"/>
  <c r="DY89" s="1"/>
  <c r="DY88" s="1"/>
  <c r="FJ78"/>
  <c r="FJ79" s="1"/>
  <c r="FJ80" s="1"/>
  <c r="FJ81" s="1"/>
  <c r="FI78"/>
  <c r="FI79" s="1"/>
  <c r="FI80" s="1"/>
  <c r="FI81" s="1"/>
  <c r="FE78"/>
  <c r="FE79" s="1"/>
  <c r="FE80" s="1"/>
  <c r="FE81" s="1"/>
  <c r="FF78"/>
  <c r="FF79" s="1"/>
  <c r="FF80" s="1"/>
  <c r="FF81" s="1"/>
  <c r="FG78"/>
  <c r="FG79" s="1"/>
  <c r="FG80" s="1"/>
  <c r="FG81" s="1"/>
  <c r="FB78"/>
  <c r="FB79" s="1"/>
  <c r="FB80" s="1"/>
  <c r="FB81" s="1"/>
  <c r="FD78"/>
  <c r="FD79" s="1"/>
  <c r="FD80" s="1"/>
  <c r="FD81" s="1"/>
  <c r="FC81"/>
  <c r="FC80" s="1"/>
  <c r="FC79" s="1"/>
  <c r="FC78" s="1"/>
  <c r="EX78"/>
  <c r="EX79" s="1"/>
  <c r="EX80" s="1"/>
  <c r="EX81" s="1"/>
  <c r="EY78"/>
  <c r="EY79" s="1"/>
  <c r="EY80" s="1"/>
  <c r="EY81" s="1"/>
  <c r="FA78"/>
  <c r="FA79" s="1"/>
  <c r="FA80" s="1"/>
  <c r="FA81" s="1"/>
  <c r="EW81"/>
  <c r="EW80" s="1"/>
  <c r="EW79" s="1"/>
  <c r="EW78" s="1"/>
  <c r="EZ81"/>
  <c r="EZ80" s="1"/>
  <c r="EZ79" s="1"/>
  <c r="EZ78" s="1"/>
  <c r="EV81"/>
  <c r="EV80" s="1"/>
  <c r="EV79" s="1"/>
  <c r="EV78" s="1"/>
  <c r="ES78"/>
  <c r="ES79" s="1"/>
  <c r="ES80" s="1"/>
  <c r="ES81" s="1"/>
  <c r="ER81"/>
  <c r="ER80" s="1"/>
  <c r="ER79" s="1"/>
  <c r="ER78" s="1"/>
  <c r="EL78"/>
  <c r="EL79" s="1"/>
  <c r="EL80" s="1"/>
  <c r="EL81" s="1"/>
  <c r="EM78"/>
  <c r="EM79" s="1"/>
  <c r="EM80" s="1"/>
  <c r="EM81" s="1"/>
  <c r="EN78"/>
  <c r="EN79" s="1"/>
  <c r="EN80" s="1"/>
  <c r="EN81" s="1"/>
  <c r="EC81"/>
  <c r="EC80" s="1"/>
  <c r="EC79" s="1"/>
  <c r="EC78" s="1"/>
  <c r="ED81"/>
  <c r="ED80" s="1"/>
  <c r="ED79" s="1"/>
  <c r="ED78" s="1"/>
  <c r="EE81"/>
  <c r="EE80" s="1"/>
  <c r="EE79" s="1"/>
  <c r="EE78" s="1"/>
  <c r="EF81"/>
  <c r="EF80" s="1"/>
  <c r="EF79" s="1"/>
  <c r="EF78" s="1"/>
  <c r="EG81"/>
  <c r="EG80" s="1"/>
  <c r="EG79" s="1"/>
  <c r="EG78" s="1"/>
  <c r="EH81"/>
  <c r="EH80" s="1"/>
  <c r="EH79" s="1"/>
  <c r="EH78" s="1"/>
  <c r="EI81"/>
  <c r="EI80" s="1"/>
  <c r="EI79" s="1"/>
  <c r="EI78" s="1"/>
  <c r="EJ81"/>
  <c r="EJ80" s="1"/>
  <c r="EJ79" s="1"/>
  <c r="EJ78" s="1"/>
  <c r="EK81"/>
  <c r="EK80" s="1"/>
  <c r="EK79" s="1"/>
  <c r="EK78" s="1"/>
  <c r="DT81"/>
  <c r="DT80" s="1"/>
  <c r="DT79" s="1"/>
  <c r="DT78" s="1"/>
  <c r="DU81"/>
  <c r="DU80" s="1"/>
  <c r="DU79" s="1"/>
  <c r="DU78" s="1"/>
  <c r="DV81"/>
  <c r="DV80" s="1"/>
  <c r="DV79" s="1"/>
  <c r="DV78" s="1"/>
  <c r="DW81"/>
  <c r="DW80" s="1"/>
  <c r="DW79" s="1"/>
  <c r="DW78" s="1"/>
  <c r="DX81"/>
  <c r="DX80" s="1"/>
  <c r="DX79" s="1"/>
  <c r="DX78" s="1"/>
  <c r="DY81"/>
  <c r="DY80" s="1"/>
  <c r="DY79" s="1"/>
  <c r="DY78" s="1"/>
  <c r="DZ81"/>
  <c r="DZ80" s="1"/>
  <c r="DZ79" s="1"/>
  <c r="DZ78" s="1"/>
  <c r="EA81"/>
  <c r="EA80" s="1"/>
  <c r="EA79" s="1"/>
  <c r="EA78" s="1"/>
  <c r="EB81"/>
  <c r="EB80" s="1"/>
  <c r="EB79" s="1"/>
  <c r="EB78" s="1"/>
  <c r="FH73"/>
  <c r="FH74" s="1"/>
  <c r="FH75" s="1"/>
  <c r="FH76" s="1"/>
  <c r="FB73"/>
  <c r="FB74" s="1"/>
  <c r="FB75" s="1"/>
  <c r="FB76" s="1"/>
  <c r="FC73"/>
  <c r="FC74" s="1"/>
  <c r="FC75" s="1"/>
  <c r="FC76" s="1"/>
  <c r="FD73"/>
  <c r="FD74" s="1"/>
  <c r="FD75" s="1"/>
  <c r="FD76" s="1"/>
  <c r="FE73"/>
  <c r="FE74" s="1"/>
  <c r="FE75" s="1"/>
  <c r="FE76" s="1"/>
  <c r="FF73"/>
  <c r="FF74" s="1"/>
  <c r="FF75" s="1"/>
  <c r="FF76" s="1"/>
  <c r="ET73"/>
  <c r="EU73"/>
  <c r="EV73"/>
  <c r="EW73"/>
  <c r="EX73"/>
  <c r="EY73"/>
  <c r="EZ73"/>
  <c r="FA73"/>
  <c r="ET74"/>
  <c r="EU74"/>
  <c r="EV74"/>
  <c r="EW74"/>
  <c r="EX74"/>
  <c r="EY74"/>
  <c r="EZ74"/>
  <c r="FA74"/>
  <c r="ET75"/>
  <c r="EU75"/>
  <c r="EV75"/>
  <c r="EW75"/>
  <c r="EX75"/>
  <c r="EY75"/>
  <c r="EZ75"/>
  <c r="FA75"/>
  <c r="ET76"/>
  <c r="EU76"/>
  <c r="EV76"/>
  <c r="EW76"/>
  <c r="EX76"/>
  <c r="EY76"/>
  <c r="EZ76"/>
  <c r="FA76"/>
  <c r="ES73"/>
  <c r="ES74" s="1"/>
  <c r="ES75" s="1"/>
  <c r="ES76" s="1"/>
  <c r="EM73"/>
  <c r="EP73"/>
  <c r="EP74" s="1"/>
  <c r="EP75" s="1"/>
  <c r="EP76" s="1"/>
  <c r="EQ73"/>
  <c r="EQ74" s="1"/>
  <c r="EQ75" s="1"/>
  <c r="EQ76" s="1"/>
  <c r="EM74"/>
  <c r="EM75" s="1"/>
  <c r="EM76" s="1"/>
  <c r="EC76"/>
  <c r="EC75" s="1"/>
  <c r="EC74" s="1"/>
  <c r="EC73" s="1"/>
  <c r="ED76"/>
  <c r="ED75" s="1"/>
  <c r="ED74" s="1"/>
  <c r="ED73" s="1"/>
  <c r="EE76"/>
  <c r="EE75" s="1"/>
  <c r="EE74" s="1"/>
  <c r="EE73" s="1"/>
  <c r="EF76"/>
  <c r="EF75" s="1"/>
  <c r="EF74" s="1"/>
  <c r="EF73" s="1"/>
  <c r="EG76"/>
  <c r="EG75" s="1"/>
  <c r="EG74" s="1"/>
  <c r="EG73" s="1"/>
  <c r="EH76"/>
  <c r="EH75" s="1"/>
  <c r="EH74" s="1"/>
  <c r="EH73" s="1"/>
  <c r="EI76"/>
  <c r="EI75" s="1"/>
  <c r="EI74" s="1"/>
  <c r="EI73" s="1"/>
  <c r="EJ76"/>
  <c r="EJ75" s="1"/>
  <c r="EJ74" s="1"/>
  <c r="EJ73" s="1"/>
  <c r="EK76"/>
  <c r="EK75" s="1"/>
  <c r="EK74" s="1"/>
  <c r="EK73" s="1"/>
  <c r="EL76"/>
  <c r="EL75" s="1"/>
  <c r="EL74" s="1"/>
  <c r="EL73" s="1"/>
  <c r="EN76"/>
  <c r="EN75" s="1"/>
  <c r="EN74" s="1"/>
  <c r="EN73" s="1"/>
  <c r="EO76"/>
  <c r="EO75" s="1"/>
  <c r="EO74" s="1"/>
  <c r="EO73" s="1"/>
  <c r="DT76"/>
  <c r="DT75" s="1"/>
  <c r="DT74" s="1"/>
  <c r="DT73" s="1"/>
  <c r="DU76"/>
  <c r="DU75" s="1"/>
  <c r="DU74" s="1"/>
  <c r="DU73" s="1"/>
  <c r="DV76"/>
  <c r="DV75" s="1"/>
  <c r="DV74" s="1"/>
  <c r="DV73" s="1"/>
  <c r="DW76"/>
  <c r="DW75" s="1"/>
  <c r="DW74" s="1"/>
  <c r="DW73" s="1"/>
  <c r="DX76"/>
  <c r="DX75" s="1"/>
  <c r="DX74" s="1"/>
  <c r="DX73" s="1"/>
  <c r="DY76"/>
  <c r="DY75" s="1"/>
  <c r="DY74" s="1"/>
  <c r="DY73" s="1"/>
  <c r="DZ76"/>
  <c r="DZ75" s="1"/>
  <c r="DZ74" s="1"/>
  <c r="DZ73" s="1"/>
  <c r="EA76"/>
  <c r="EA75" s="1"/>
  <c r="EA74" s="1"/>
  <c r="EA73" s="1"/>
  <c r="EB76"/>
  <c r="EB75" s="1"/>
  <c r="EB74" s="1"/>
  <c r="EB73" s="1"/>
  <c r="FE68"/>
  <c r="FE69" s="1"/>
  <c r="FE70" s="1"/>
  <c r="FE71" s="1"/>
  <c r="FF68"/>
  <c r="FF69" s="1"/>
  <c r="FF70" s="1"/>
  <c r="FF71" s="1"/>
  <c r="FG68"/>
  <c r="FG69" s="1"/>
  <c r="FG70" s="1"/>
  <c r="FG71" s="1"/>
  <c r="FK68"/>
  <c r="FK69" s="1"/>
  <c r="FK70" s="1"/>
  <c r="FK71" s="1"/>
  <c r="FD68"/>
  <c r="FD69" s="1"/>
  <c r="FD70" s="1"/>
  <c r="FD71" s="1"/>
  <c r="FA68"/>
  <c r="FA69" s="1"/>
  <c r="FA70" s="1"/>
  <c r="FA71" s="1"/>
  <c r="FB68"/>
  <c r="FB69" s="1"/>
  <c r="FB70" s="1"/>
  <c r="FB71" s="1"/>
  <c r="EY68"/>
  <c r="EY69" s="1"/>
  <c r="EY70" s="1"/>
  <c r="EY71" s="1"/>
  <c r="EZ68"/>
  <c r="EZ69" s="1"/>
  <c r="EZ70" s="1"/>
  <c r="EZ71" s="1"/>
  <c r="EV68"/>
  <c r="EV69" s="1"/>
  <c r="EV70" s="1"/>
  <c r="EV71" s="1"/>
  <c r="EX68"/>
  <c r="EX69" s="1"/>
  <c r="EX70" s="1"/>
  <c r="EX71" s="1"/>
  <c r="EU68"/>
  <c r="EU69" s="1"/>
  <c r="EU70" s="1"/>
  <c r="EU71" s="1"/>
  <c r="ES68"/>
  <c r="ES69" s="1"/>
  <c r="ES70" s="1"/>
  <c r="ES71" s="1"/>
  <c r="EF68"/>
  <c r="EF69" s="1"/>
  <c r="EF70" s="1"/>
  <c r="EF71" s="1"/>
  <c r="EL68"/>
  <c r="EL69" s="1"/>
  <c r="EL70" s="1"/>
  <c r="EL71" s="1"/>
  <c r="EN68"/>
  <c r="EN69" s="1"/>
  <c r="EN70" s="1"/>
  <c r="EN71" s="1"/>
  <c r="EO68"/>
  <c r="EO69" s="1"/>
  <c r="EO70" s="1"/>
  <c r="EO71" s="1"/>
  <c r="EQ68"/>
  <c r="EQ69" s="1"/>
  <c r="EQ70" s="1"/>
  <c r="EQ71" s="1"/>
  <c r="ED71"/>
  <c r="ED70" s="1"/>
  <c r="ED69" s="1"/>
  <c r="ED68" s="1"/>
  <c r="EE71"/>
  <c r="EE70" s="1"/>
  <c r="EE69" s="1"/>
  <c r="EE68" s="1"/>
  <c r="EG71"/>
  <c r="EG70" s="1"/>
  <c r="EG69" s="1"/>
  <c r="EG68" s="1"/>
  <c r="EH71"/>
  <c r="EH70" s="1"/>
  <c r="EH69" s="1"/>
  <c r="EH68" s="1"/>
  <c r="EI71"/>
  <c r="EI70" s="1"/>
  <c r="EI69" s="1"/>
  <c r="EI68" s="1"/>
  <c r="EJ71"/>
  <c r="EJ70" s="1"/>
  <c r="EJ69" s="1"/>
  <c r="EJ68" s="1"/>
  <c r="EK71"/>
  <c r="EK70" s="1"/>
  <c r="EK69" s="1"/>
  <c r="EK68" s="1"/>
  <c r="EM71"/>
  <c r="EM70" s="1"/>
  <c r="EM69" s="1"/>
  <c r="EM68" s="1"/>
  <c r="EP71"/>
  <c r="EP70" s="1"/>
  <c r="EP69" s="1"/>
  <c r="EP68" s="1"/>
  <c r="EA68"/>
  <c r="EA69" s="1"/>
  <c r="EA70" s="1"/>
  <c r="EA71" s="1"/>
  <c r="DT71"/>
  <c r="DT70" s="1"/>
  <c r="DT69" s="1"/>
  <c r="DT68" s="1"/>
  <c r="DU71"/>
  <c r="DU70" s="1"/>
  <c r="DU69" s="1"/>
  <c r="DU68" s="1"/>
  <c r="DV71"/>
  <c r="DV70" s="1"/>
  <c r="DV69" s="1"/>
  <c r="DV68" s="1"/>
  <c r="DW71"/>
  <c r="DW70" s="1"/>
  <c r="DW69" s="1"/>
  <c r="DW68" s="1"/>
  <c r="DX71"/>
  <c r="DX70" s="1"/>
  <c r="DX69" s="1"/>
  <c r="DX68" s="1"/>
  <c r="DY71"/>
  <c r="DY70" s="1"/>
  <c r="DY69" s="1"/>
  <c r="DY68" s="1"/>
  <c r="DZ71"/>
  <c r="DZ70" s="1"/>
  <c r="DZ69" s="1"/>
  <c r="DZ68" s="1"/>
  <c r="EB71"/>
  <c r="EB70" s="1"/>
  <c r="EB69" s="1"/>
  <c r="EB68" s="1"/>
  <c r="EC71"/>
  <c r="EC70" s="1"/>
  <c r="EC69" s="1"/>
  <c r="EC68" s="1"/>
  <c r="FI63"/>
  <c r="FI64" s="1"/>
  <c r="FI65" s="1"/>
  <c r="FI66" s="1"/>
  <c r="FJ63"/>
  <c r="FJ64" s="1"/>
  <c r="FJ65" s="1"/>
  <c r="FJ66" s="1"/>
  <c r="FK66"/>
  <c r="FK65" s="1"/>
  <c r="FK64" s="1"/>
  <c r="FK63" s="1"/>
  <c r="FE63"/>
  <c r="FE64" s="1"/>
  <c r="FE65" s="1"/>
  <c r="FE66" s="1"/>
  <c r="FF63"/>
  <c r="FF64" s="1"/>
  <c r="FF65" s="1"/>
  <c r="FF66" s="1"/>
  <c r="FH63"/>
  <c r="FH64" s="1"/>
  <c r="FH65" s="1"/>
  <c r="FH66" s="1"/>
  <c r="FD66"/>
  <c r="FD65" s="1"/>
  <c r="FD64" s="1"/>
  <c r="FD63" s="1"/>
  <c r="FA63"/>
  <c r="FA64" s="1"/>
  <c r="FA65" s="1"/>
  <c r="FA66" s="1"/>
  <c r="EY66"/>
  <c r="EY65" s="1"/>
  <c r="EY64" s="1"/>
  <c r="EY63" s="1"/>
  <c r="EZ66"/>
  <c r="EZ65" s="1"/>
  <c r="EZ64" s="1"/>
  <c r="EZ63" s="1"/>
  <c r="FB66"/>
  <c r="FB65" s="1"/>
  <c r="FB64" s="1"/>
  <c r="FB63" s="1"/>
  <c r="EX66"/>
  <c r="EX65" s="1"/>
  <c r="EX64" s="1"/>
  <c r="EX63" s="1"/>
  <c r="EV66"/>
  <c r="EV65" s="1"/>
  <c r="EV64" s="1"/>
  <c r="EV63" s="1"/>
  <c r="EQ66"/>
  <c r="EQ65" s="1"/>
  <c r="EQ64" s="1"/>
  <c r="EQ63" s="1"/>
  <c r="ER66"/>
  <c r="ER65" s="1"/>
  <c r="ER64" s="1"/>
  <c r="ER63" s="1"/>
  <c r="ES66"/>
  <c r="ES65" s="1"/>
  <c r="ES64" s="1"/>
  <c r="ES63" s="1"/>
  <c r="EI63"/>
  <c r="EI64" s="1"/>
  <c r="EI65" s="1"/>
  <c r="EI66" s="1"/>
  <c r="EE66"/>
  <c r="EE65" s="1"/>
  <c r="EE64" s="1"/>
  <c r="EE63" s="1"/>
  <c r="EF66"/>
  <c r="EF65" s="1"/>
  <c r="EF64" s="1"/>
  <c r="EF63" s="1"/>
  <c r="EG66"/>
  <c r="EG65" s="1"/>
  <c r="EG64" s="1"/>
  <c r="EG63" s="1"/>
  <c r="EH66"/>
  <c r="EH65" s="1"/>
  <c r="EH64" s="1"/>
  <c r="EH63" s="1"/>
  <c r="EJ66"/>
  <c r="EJ65" s="1"/>
  <c r="EJ64" s="1"/>
  <c r="EJ63" s="1"/>
  <c r="EK66"/>
  <c r="EK65" s="1"/>
  <c r="EK64" s="1"/>
  <c r="EK63" s="1"/>
  <c r="EL66"/>
  <c r="EL65" s="1"/>
  <c r="EL64" s="1"/>
  <c r="EL63" s="1"/>
  <c r="EM66"/>
  <c r="EM65" s="1"/>
  <c r="EM64" s="1"/>
  <c r="EM63" s="1"/>
  <c r="EN66"/>
  <c r="EN65" s="1"/>
  <c r="EN64" s="1"/>
  <c r="EN63" s="1"/>
  <c r="EO66"/>
  <c r="EO65" s="1"/>
  <c r="EO64" s="1"/>
  <c r="EO63" s="1"/>
  <c r="EP66"/>
  <c r="EP65" s="1"/>
  <c r="EP64" s="1"/>
  <c r="EP63" s="1"/>
  <c r="EA63"/>
  <c r="EA64" s="1"/>
  <c r="EA65" s="1"/>
  <c r="EA66" s="1"/>
  <c r="EB63"/>
  <c r="EB64" s="1"/>
  <c r="EB65" s="1"/>
  <c r="EB66" s="1"/>
  <c r="DT66"/>
  <c r="DT65" s="1"/>
  <c r="DT64" s="1"/>
  <c r="DT63" s="1"/>
  <c r="DU66"/>
  <c r="DU65" s="1"/>
  <c r="DU64" s="1"/>
  <c r="DU63" s="1"/>
  <c r="DV66"/>
  <c r="DV65" s="1"/>
  <c r="DV64" s="1"/>
  <c r="DV63" s="1"/>
  <c r="DW66"/>
  <c r="DW65" s="1"/>
  <c r="DW64" s="1"/>
  <c r="DW63" s="1"/>
  <c r="DX66"/>
  <c r="DX65" s="1"/>
  <c r="DX64" s="1"/>
  <c r="DX63" s="1"/>
  <c r="DY66"/>
  <c r="DY65" s="1"/>
  <c r="DY64" s="1"/>
  <c r="DY63" s="1"/>
  <c r="DZ66"/>
  <c r="DZ65" s="1"/>
  <c r="DZ64" s="1"/>
  <c r="DZ63" s="1"/>
  <c r="EC66"/>
  <c r="EC65" s="1"/>
  <c r="EC64" s="1"/>
  <c r="EC63" s="1"/>
  <c r="ED66"/>
  <c r="ED65" s="1"/>
  <c r="ED64" s="1"/>
  <c r="ED63" s="1"/>
  <c r="FE58"/>
  <c r="FF58"/>
  <c r="FF59" s="1"/>
  <c r="FF60" s="1"/>
  <c r="FF61" s="1"/>
  <c r="FH58"/>
  <c r="FH59" s="1"/>
  <c r="FH60" s="1"/>
  <c r="FH61" s="1"/>
  <c r="FJ58"/>
  <c r="FJ59" s="1"/>
  <c r="FJ60" s="1"/>
  <c r="FJ61" s="1"/>
  <c r="FK58"/>
  <c r="FK59" s="1"/>
  <c r="FK60" s="1"/>
  <c r="FK61" s="1"/>
  <c r="FE59"/>
  <c r="FE60" s="1"/>
  <c r="FE61" s="1"/>
  <c r="FG61"/>
  <c r="FG60" s="1"/>
  <c r="FG59" s="1"/>
  <c r="FG58" s="1"/>
  <c r="FI61"/>
  <c r="FI60" s="1"/>
  <c r="FI59" s="1"/>
  <c r="FI58" s="1"/>
  <c r="FD58"/>
  <c r="FD59" s="1"/>
  <c r="FD60" s="1"/>
  <c r="FD61" s="1"/>
  <c r="ER58"/>
  <c r="ER59" s="1"/>
  <c r="ER60" s="1"/>
  <c r="ER61" s="1"/>
  <c r="ES58"/>
  <c r="ES59" s="1"/>
  <c r="ES60" s="1"/>
  <c r="ES61" s="1"/>
  <c r="ET58"/>
  <c r="ET59" s="1"/>
  <c r="ET60" s="1"/>
  <c r="ET61" s="1"/>
  <c r="EU58"/>
  <c r="EU59" s="1"/>
  <c r="EU60" s="1"/>
  <c r="EU61" s="1"/>
  <c r="EV58"/>
  <c r="EV59" s="1"/>
  <c r="EV60" s="1"/>
  <c r="EV61" s="1"/>
  <c r="EW58"/>
  <c r="EW59" s="1"/>
  <c r="EW60" s="1"/>
  <c r="EW61" s="1"/>
  <c r="EX58"/>
  <c r="EX59" s="1"/>
  <c r="EX60" s="1"/>
  <c r="EX61" s="1"/>
  <c r="EY58"/>
  <c r="EY59" s="1"/>
  <c r="EY60" s="1"/>
  <c r="EY61" s="1"/>
  <c r="EZ58"/>
  <c r="EZ59" s="1"/>
  <c r="EZ60" s="1"/>
  <c r="EZ61" s="1"/>
  <c r="FA58"/>
  <c r="FA59" s="1"/>
  <c r="FA60" s="1"/>
  <c r="FA61" s="1"/>
  <c r="FB58"/>
  <c r="FB59" s="1"/>
  <c r="FB60" s="1"/>
  <c r="FB61" s="1"/>
  <c r="EP58"/>
  <c r="EP59" s="1"/>
  <c r="EP60" s="1"/>
  <c r="EP61" s="1"/>
  <c r="ED61"/>
  <c r="ED60" s="1"/>
  <c r="ED59" s="1"/>
  <c r="ED58" s="1"/>
  <c r="EE61"/>
  <c r="EE60" s="1"/>
  <c r="EE59" s="1"/>
  <c r="EE58" s="1"/>
  <c r="EF61"/>
  <c r="EF60" s="1"/>
  <c r="EF59" s="1"/>
  <c r="EF58" s="1"/>
  <c r="EG61"/>
  <c r="EG60" s="1"/>
  <c r="EG59" s="1"/>
  <c r="EG58" s="1"/>
  <c r="EH61"/>
  <c r="EH60" s="1"/>
  <c r="EH59" s="1"/>
  <c r="EH58" s="1"/>
  <c r="EI61"/>
  <c r="EI60" s="1"/>
  <c r="EI59" s="1"/>
  <c r="EI58" s="1"/>
  <c r="EJ61"/>
  <c r="EJ60" s="1"/>
  <c r="EJ59" s="1"/>
  <c r="EJ58" s="1"/>
  <c r="EK61"/>
  <c r="EK60" s="1"/>
  <c r="EK59" s="1"/>
  <c r="EK58" s="1"/>
  <c r="EL61"/>
  <c r="EL60" s="1"/>
  <c r="EL59" s="1"/>
  <c r="EL58" s="1"/>
  <c r="EM61"/>
  <c r="EM60" s="1"/>
  <c r="EM59" s="1"/>
  <c r="EM58" s="1"/>
  <c r="EN61"/>
  <c r="EN60" s="1"/>
  <c r="EN59" s="1"/>
  <c r="EN58" s="1"/>
  <c r="EO61"/>
  <c r="EO60" s="1"/>
  <c r="EO59" s="1"/>
  <c r="EO58" s="1"/>
  <c r="EQ61"/>
  <c r="EQ60" s="1"/>
  <c r="EQ59" s="1"/>
  <c r="EQ58" s="1"/>
  <c r="DT61"/>
  <c r="DT60" s="1"/>
  <c r="DT59" s="1"/>
  <c r="DT58" s="1"/>
  <c r="DU61"/>
  <c r="DU60" s="1"/>
  <c r="DU59" s="1"/>
  <c r="DU58" s="1"/>
  <c r="DV61"/>
  <c r="DV60" s="1"/>
  <c r="DV59" s="1"/>
  <c r="DV58" s="1"/>
  <c r="DW61"/>
  <c r="DW60" s="1"/>
  <c r="DW59" s="1"/>
  <c r="DW58" s="1"/>
  <c r="DX61"/>
  <c r="DX60" s="1"/>
  <c r="DX59" s="1"/>
  <c r="DX58" s="1"/>
  <c r="DY61"/>
  <c r="DY60" s="1"/>
  <c r="DY59" s="1"/>
  <c r="DY58" s="1"/>
  <c r="DZ61"/>
  <c r="DZ60" s="1"/>
  <c r="DZ59" s="1"/>
  <c r="DZ58" s="1"/>
  <c r="EA61"/>
  <c r="EA60" s="1"/>
  <c r="EA59" s="1"/>
  <c r="EA58" s="1"/>
  <c r="EB61"/>
  <c r="EB60" s="1"/>
  <c r="EB59" s="1"/>
  <c r="EB58" s="1"/>
  <c r="EC61"/>
  <c r="EC60" s="1"/>
  <c r="EC59" s="1"/>
  <c r="EC58" s="1"/>
  <c r="FK53"/>
  <c r="FK54" s="1"/>
  <c r="FK55" s="1"/>
  <c r="FK56" s="1"/>
  <c r="FC53"/>
  <c r="FD53"/>
  <c r="FE53"/>
  <c r="FF53"/>
  <c r="FG53"/>
  <c r="FH53"/>
  <c r="FI53"/>
  <c r="FJ53"/>
  <c r="FC54"/>
  <c r="FD54"/>
  <c r="FE54"/>
  <c r="FF54"/>
  <c r="FG54"/>
  <c r="FH54"/>
  <c r="FI54"/>
  <c r="FJ54"/>
  <c r="FC55"/>
  <c r="FD55"/>
  <c r="FE55"/>
  <c r="FF55"/>
  <c r="FG55"/>
  <c r="FH55"/>
  <c r="FI55"/>
  <c r="FJ55"/>
  <c r="FC56"/>
  <c r="FD56"/>
  <c r="FE56"/>
  <c r="FF56"/>
  <c r="FG56"/>
  <c r="FH56"/>
  <c r="FI56"/>
  <c r="FJ56"/>
  <c r="FB53"/>
  <c r="FB54" s="1"/>
  <c r="FB55" s="1"/>
  <c r="FB56" s="1"/>
  <c r="EZ53"/>
  <c r="EZ54" s="1"/>
  <c r="EZ55" s="1"/>
  <c r="EZ56" s="1"/>
  <c r="EX53"/>
  <c r="EX54" s="1"/>
  <c r="EX55" s="1"/>
  <c r="EX56" s="1"/>
  <c r="ES53"/>
  <c r="ES54" s="1"/>
  <c r="ES55" s="1"/>
  <c r="ES56" s="1"/>
  <c r="ET53"/>
  <c r="ET54" s="1"/>
  <c r="ET55" s="1"/>
  <c r="ET56" s="1"/>
  <c r="EU53"/>
  <c r="EU54" s="1"/>
  <c r="EU55" s="1"/>
  <c r="EU56" s="1"/>
  <c r="EV56"/>
  <c r="EV55" s="1"/>
  <c r="EV54" s="1"/>
  <c r="EV53" s="1"/>
  <c r="EC56"/>
  <c r="EC55" s="1"/>
  <c r="EC54" s="1"/>
  <c r="EC53" s="1"/>
  <c r="ED56"/>
  <c r="ED55" s="1"/>
  <c r="ED54" s="1"/>
  <c r="ED53" s="1"/>
  <c r="EE56"/>
  <c r="EE55" s="1"/>
  <c r="EE54" s="1"/>
  <c r="EE53" s="1"/>
  <c r="EF56"/>
  <c r="EF55" s="1"/>
  <c r="EF54" s="1"/>
  <c r="EF53" s="1"/>
  <c r="EG56"/>
  <c r="EG55" s="1"/>
  <c r="EG54" s="1"/>
  <c r="EG53" s="1"/>
  <c r="EH56"/>
  <c r="EH55" s="1"/>
  <c r="EH54" s="1"/>
  <c r="EH53" s="1"/>
  <c r="EI56"/>
  <c r="EI55" s="1"/>
  <c r="EI54" s="1"/>
  <c r="EI53" s="1"/>
  <c r="EJ56"/>
  <c r="EJ55" s="1"/>
  <c r="EJ54" s="1"/>
  <c r="EJ53" s="1"/>
  <c r="EK56"/>
  <c r="EK55" s="1"/>
  <c r="EK54" s="1"/>
  <c r="EK53" s="1"/>
  <c r="EL56"/>
  <c r="EL55" s="1"/>
  <c r="EL54" s="1"/>
  <c r="EL53" s="1"/>
  <c r="EM56"/>
  <c r="EM55" s="1"/>
  <c r="EM54" s="1"/>
  <c r="EM53" s="1"/>
  <c r="EN56"/>
  <c r="EN55" s="1"/>
  <c r="EN54" s="1"/>
  <c r="EN53" s="1"/>
  <c r="EO56"/>
  <c r="EO55" s="1"/>
  <c r="EO54" s="1"/>
  <c r="EO53" s="1"/>
  <c r="EP56"/>
  <c r="EP55" s="1"/>
  <c r="EP54" s="1"/>
  <c r="EP53" s="1"/>
  <c r="EQ56"/>
  <c r="EQ55" s="1"/>
  <c r="EQ54" s="1"/>
  <c r="EQ53" s="1"/>
  <c r="ER56"/>
  <c r="ER55" s="1"/>
  <c r="ER54" s="1"/>
  <c r="ER53" s="1"/>
  <c r="DT56"/>
  <c r="DT55" s="1"/>
  <c r="DT54" s="1"/>
  <c r="DT53" s="1"/>
  <c r="DU56"/>
  <c r="DU55" s="1"/>
  <c r="DU54" s="1"/>
  <c r="DU53" s="1"/>
  <c r="DV56"/>
  <c r="DV55" s="1"/>
  <c r="DV54" s="1"/>
  <c r="DV53" s="1"/>
  <c r="DW56"/>
  <c r="DW55" s="1"/>
  <c r="DW54" s="1"/>
  <c r="DW53" s="1"/>
  <c r="DX56"/>
  <c r="DX55" s="1"/>
  <c r="DX54" s="1"/>
  <c r="DX53" s="1"/>
  <c r="DY56"/>
  <c r="DY55" s="1"/>
  <c r="DY54" s="1"/>
  <c r="DY53" s="1"/>
  <c r="DZ56"/>
  <c r="DZ55" s="1"/>
  <c r="DZ54" s="1"/>
  <c r="DZ53" s="1"/>
  <c r="EA56"/>
  <c r="EA55" s="1"/>
  <c r="EA54" s="1"/>
  <c r="EA53" s="1"/>
  <c r="EB56"/>
  <c r="EB55" s="1"/>
  <c r="EB54" s="1"/>
  <c r="EB53" s="1"/>
  <c r="DS178"/>
  <c r="DS179" s="1"/>
  <c r="DS180" s="1"/>
  <c r="DS181" s="1"/>
  <c r="DS173"/>
  <c r="DS174" s="1"/>
  <c r="DS175" s="1"/>
  <c r="DS176" s="1"/>
  <c r="DS168"/>
  <c r="DS169" s="1"/>
  <c r="DS170" s="1"/>
  <c r="DS171" s="1"/>
  <c r="DS163"/>
  <c r="DS164" s="1"/>
  <c r="DS165" s="1"/>
  <c r="DS166" s="1"/>
  <c r="DS151"/>
  <c r="DS150" s="1"/>
  <c r="DS149" s="1"/>
  <c r="DS148" s="1"/>
  <c r="DS146"/>
  <c r="DS145"/>
  <c r="DS144" s="1"/>
  <c r="DS143" s="1"/>
  <c r="DS141"/>
  <c r="DS140" s="1"/>
  <c r="DS139" s="1"/>
  <c r="DS138" s="1"/>
  <c r="DS136"/>
  <c r="DS135" s="1"/>
  <c r="DS134" s="1"/>
  <c r="DS133" s="1"/>
  <c r="DS131"/>
  <c r="DS130" s="1"/>
  <c r="DS129" s="1"/>
  <c r="DS128" s="1"/>
  <c r="DS126"/>
  <c r="DS125" s="1"/>
  <c r="DS124" s="1"/>
  <c r="DS123" s="1"/>
  <c r="DS121"/>
  <c r="DS120" s="1"/>
  <c r="DS119" s="1"/>
  <c r="DS118" s="1"/>
  <c r="DS113"/>
  <c r="DS114" s="1"/>
  <c r="DS115" s="1"/>
  <c r="DS116" s="1"/>
  <c r="DS111"/>
  <c r="DS110" s="1"/>
  <c r="DS109" s="1"/>
  <c r="DS108" s="1"/>
  <c r="DS106"/>
  <c r="DS105" s="1"/>
  <c r="DS104" s="1"/>
  <c r="DS103" s="1"/>
  <c r="DS96"/>
  <c r="DS95" s="1"/>
  <c r="DS94" s="1"/>
  <c r="DS93" s="1"/>
  <c r="DS88"/>
  <c r="DS89" s="1"/>
  <c r="DS90" s="1"/>
  <c r="DS91" s="1"/>
  <c r="DS86"/>
  <c r="DS85" s="1"/>
  <c r="DS84" s="1"/>
  <c r="DS83" s="1"/>
  <c r="DS81"/>
  <c r="DS80" s="1"/>
  <c r="DS79" s="1"/>
  <c r="DS78" s="1"/>
  <c r="DS76"/>
  <c r="DS75" s="1"/>
  <c r="DS74" s="1"/>
  <c r="DS73" s="1"/>
  <c r="DS71"/>
  <c r="DS70" s="1"/>
  <c r="DS69" s="1"/>
  <c r="DS68" s="1"/>
  <c r="DS66"/>
  <c r="DS65" s="1"/>
  <c r="DS64" s="1"/>
  <c r="DS63" s="1"/>
  <c r="DS61"/>
  <c r="DS60" s="1"/>
  <c r="DS59" s="1"/>
  <c r="DS58" s="1"/>
  <c r="DS56"/>
  <c r="DS55" s="1"/>
  <c r="DS54" s="1"/>
  <c r="DS53" s="1"/>
  <c r="DR178"/>
  <c r="DR179" s="1"/>
  <c r="DR180" s="1"/>
  <c r="DR181" s="1"/>
  <c r="DR173"/>
  <c r="DR174" s="1"/>
  <c r="DR175" s="1"/>
  <c r="DR176" s="1"/>
  <c r="DR169"/>
  <c r="DR170" s="1"/>
  <c r="DR171" s="1"/>
  <c r="DR168"/>
  <c r="DR163"/>
  <c r="DR164" s="1"/>
  <c r="DR165" s="1"/>
  <c r="DR166" s="1"/>
  <c r="DR158"/>
  <c r="DR159" s="1"/>
  <c r="DR160" s="1"/>
  <c r="DR161" s="1"/>
  <c r="DR146"/>
  <c r="DR145" s="1"/>
  <c r="DR144" s="1"/>
  <c r="DR143" s="1"/>
  <c r="DR141"/>
  <c r="DR140" s="1"/>
  <c r="DR139" s="1"/>
  <c r="DR138" s="1"/>
  <c r="DR136"/>
  <c r="DR135" s="1"/>
  <c r="DR134" s="1"/>
  <c r="DR133" s="1"/>
  <c r="DR131"/>
  <c r="DR130" s="1"/>
  <c r="DR129" s="1"/>
  <c r="DR128" s="1"/>
  <c r="DR126"/>
  <c r="DR125" s="1"/>
  <c r="DR124" s="1"/>
  <c r="DR123" s="1"/>
  <c r="DR121"/>
  <c r="DR120" s="1"/>
  <c r="DR119" s="1"/>
  <c r="DR118" s="1"/>
  <c r="DR116"/>
  <c r="DR115" s="1"/>
  <c r="DR114" s="1"/>
  <c r="DR113" s="1"/>
  <c r="DR111"/>
  <c r="DR110" s="1"/>
  <c r="DR109" s="1"/>
  <c r="DR108" s="1"/>
  <c r="DR106"/>
  <c r="DR105" s="1"/>
  <c r="DR104" s="1"/>
  <c r="DR103" s="1"/>
  <c r="DR96"/>
  <c r="DR95" s="1"/>
  <c r="DR94" s="1"/>
  <c r="DR93" s="1"/>
  <c r="DR91"/>
  <c r="DR90" s="1"/>
  <c r="DR89" s="1"/>
  <c r="DR88" s="1"/>
  <c r="DR86"/>
  <c r="DR85" s="1"/>
  <c r="DR84" s="1"/>
  <c r="DR83" s="1"/>
  <c r="DR81"/>
  <c r="DR80" s="1"/>
  <c r="DR79" s="1"/>
  <c r="DR78" s="1"/>
  <c r="DR76"/>
  <c r="DR75" s="1"/>
  <c r="DR74" s="1"/>
  <c r="DR73" s="1"/>
  <c r="DR71"/>
  <c r="DR70" s="1"/>
  <c r="DR69" s="1"/>
  <c r="DR68" s="1"/>
  <c r="DR66"/>
  <c r="DR65" s="1"/>
  <c r="DR64" s="1"/>
  <c r="DR63" s="1"/>
  <c r="DR61"/>
  <c r="DR60" s="1"/>
  <c r="DR59" s="1"/>
  <c r="DR58" s="1"/>
  <c r="DR56"/>
  <c r="DR55" s="1"/>
  <c r="DR54" s="1"/>
  <c r="DR53" s="1"/>
  <c r="FI48"/>
  <c r="FI49" s="1"/>
  <c r="FI50" s="1"/>
  <c r="FI51" s="1"/>
  <c r="FJ48"/>
  <c r="FJ49" s="1"/>
  <c r="FJ50" s="1"/>
  <c r="FJ51" s="1"/>
  <c r="FK48"/>
  <c r="FK49" s="1"/>
  <c r="FK50" s="1"/>
  <c r="FK51" s="1"/>
  <c r="EZ48"/>
  <c r="EZ49" s="1"/>
  <c r="EZ50" s="1"/>
  <c r="EZ51" s="1"/>
  <c r="FA48"/>
  <c r="FA49" s="1"/>
  <c r="FA50" s="1"/>
  <c r="FA51" s="1"/>
  <c r="FB48"/>
  <c r="FB49" s="1"/>
  <c r="FB50" s="1"/>
  <c r="FB51" s="1"/>
  <c r="FC48"/>
  <c r="FC49" s="1"/>
  <c r="FC50" s="1"/>
  <c r="FC51" s="1"/>
  <c r="FD48"/>
  <c r="FD49" s="1"/>
  <c r="FD50" s="1"/>
  <c r="FD51" s="1"/>
  <c r="FE48"/>
  <c r="FE49" s="1"/>
  <c r="FE50" s="1"/>
  <c r="FE51" s="1"/>
  <c r="FF48"/>
  <c r="FF49" s="1"/>
  <c r="FF50" s="1"/>
  <c r="FF51" s="1"/>
  <c r="FG48"/>
  <c r="FG49" s="1"/>
  <c r="FG50" s="1"/>
  <c r="FG51" s="1"/>
  <c r="FH48"/>
  <c r="FH49" s="1"/>
  <c r="FH50" s="1"/>
  <c r="FH51" s="1"/>
  <c r="EY48"/>
  <c r="EY49" s="1"/>
  <c r="EY50" s="1"/>
  <c r="EY51" s="1"/>
  <c r="EW48"/>
  <c r="EW49" s="1"/>
  <c r="EW50" s="1"/>
  <c r="EW51" s="1"/>
  <c r="EJ48"/>
  <c r="EJ49" s="1"/>
  <c r="EJ50" s="1"/>
  <c r="EJ51" s="1"/>
  <c r="EK48"/>
  <c r="EK49" s="1"/>
  <c r="EK50" s="1"/>
  <c r="EK51" s="1"/>
  <c r="EN48"/>
  <c r="EN49" s="1"/>
  <c r="EN50" s="1"/>
  <c r="EN51" s="1"/>
  <c r="EO48"/>
  <c r="EO49" s="1"/>
  <c r="EO50" s="1"/>
  <c r="EO51" s="1"/>
  <c r="EP48"/>
  <c r="EP49" s="1"/>
  <c r="EP50" s="1"/>
  <c r="EP51" s="1"/>
  <c r="EQ48"/>
  <c r="EQ49" s="1"/>
  <c r="EQ50" s="1"/>
  <c r="EQ51" s="1"/>
  <c r="ER48"/>
  <c r="ER49" s="1"/>
  <c r="ER50" s="1"/>
  <c r="ER51" s="1"/>
  <c r="ES48"/>
  <c r="ES49" s="1"/>
  <c r="ES50" s="1"/>
  <c r="ES51" s="1"/>
  <c r="EU48"/>
  <c r="EU49" s="1"/>
  <c r="EU50" s="1"/>
  <c r="EU51" s="1"/>
  <c r="EI51"/>
  <c r="EI50" s="1"/>
  <c r="EI49" s="1"/>
  <c r="EI48" s="1"/>
  <c r="EL51"/>
  <c r="EL50" s="1"/>
  <c r="EL49" s="1"/>
  <c r="EL48" s="1"/>
  <c r="EM51"/>
  <c r="EM50" s="1"/>
  <c r="EM49" s="1"/>
  <c r="EM48" s="1"/>
  <c r="ET51"/>
  <c r="ET50" s="1"/>
  <c r="ET49" s="1"/>
  <c r="ET48" s="1"/>
  <c r="EC48"/>
  <c r="EC49" s="1"/>
  <c r="EC50" s="1"/>
  <c r="EC51" s="1"/>
  <c r="EF48"/>
  <c r="EF49" s="1"/>
  <c r="EF50" s="1"/>
  <c r="EF51" s="1"/>
  <c r="DT51"/>
  <c r="DT50" s="1"/>
  <c r="DT49" s="1"/>
  <c r="DT48" s="1"/>
  <c r="DU51"/>
  <c r="DU50" s="1"/>
  <c r="DU49" s="1"/>
  <c r="DU48" s="1"/>
  <c r="DV51"/>
  <c r="DV50" s="1"/>
  <c r="DV49" s="1"/>
  <c r="DV48" s="1"/>
  <c r="DW51"/>
  <c r="DW50" s="1"/>
  <c r="DW49" s="1"/>
  <c r="DW48" s="1"/>
  <c r="DX51"/>
  <c r="DX50" s="1"/>
  <c r="DX49" s="1"/>
  <c r="DX48" s="1"/>
  <c r="DY51"/>
  <c r="DY50" s="1"/>
  <c r="DY49" s="1"/>
  <c r="DY48" s="1"/>
  <c r="DZ51"/>
  <c r="DZ50" s="1"/>
  <c r="DZ49" s="1"/>
  <c r="DZ48" s="1"/>
  <c r="EA51"/>
  <c r="EA50" s="1"/>
  <c r="EA49" s="1"/>
  <c r="EA48" s="1"/>
  <c r="EB51"/>
  <c r="EB50" s="1"/>
  <c r="EB49" s="1"/>
  <c r="EB48" s="1"/>
  <c r="ED51"/>
  <c r="ED50" s="1"/>
  <c r="ED49" s="1"/>
  <c r="ED48" s="1"/>
  <c r="EE51"/>
  <c r="EE50" s="1"/>
  <c r="EE49" s="1"/>
  <c r="EE48" s="1"/>
  <c r="EG51"/>
  <c r="EG50" s="1"/>
  <c r="EG49" s="1"/>
  <c r="EG48" s="1"/>
  <c r="EH51"/>
  <c r="EH50" s="1"/>
  <c r="EH49" s="1"/>
  <c r="EH48" s="1"/>
  <c r="DS51"/>
  <c r="DS50" s="1"/>
  <c r="DS49" s="1"/>
  <c r="DS48" s="1"/>
  <c r="DR51"/>
  <c r="DR50" s="1"/>
  <c r="DR49" s="1"/>
  <c r="DR48" s="1"/>
  <c r="FJ43"/>
  <c r="FJ44" s="1"/>
  <c r="FJ45" s="1"/>
  <c r="FJ46" s="1"/>
  <c r="FK43"/>
  <c r="FK44" s="1"/>
  <c r="FK45" s="1"/>
  <c r="FK46" s="1"/>
  <c r="EX43"/>
  <c r="EY43"/>
  <c r="EZ43"/>
  <c r="FB43"/>
  <c r="FC43"/>
  <c r="FD43"/>
  <c r="FE43"/>
  <c r="FF43"/>
  <c r="EX44"/>
  <c r="EY44"/>
  <c r="EZ44"/>
  <c r="FB44"/>
  <c r="FC44"/>
  <c r="FD44"/>
  <c r="FE44"/>
  <c r="FF44"/>
  <c r="EX45"/>
  <c r="EY45"/>
  <c r="EZ45"/>
  <c r="FB45"/>
  <c r="FB46" s="1"/>
  <c r="FC45"/>
  <c r="FC46" s="1"/>
  <c r="FD45"/>
  <c r="FD46" s="1"/>
  <c r="FE45"/>
  <c r="FE46" s="1"/>
  <c r="FF45"/>
  <c r="FF46" s="1"/>
  <c r="EX46"/>
  <c r="EY46"/>
  <c r="EZ46"/>
  <c r="FA46"/>
  <c r="FA45" s="1"/>
  <c r="FA44" s="1"/>
  <c r="FA43" s="1"/>
  <c r="FG46"/>
  <c r="FG45" s="1"/>
  <c r="FG44" s="1"/>
  <c r="FG43" s="1"/>
  <c r="FH46"/>
  <c r="FH45" s="1"/>
  <c r="FH44" s="1"/>
  <c r="FH43" s="1"/>
  <c r="FI46"/>
  <c r="FI45" s="1"/>
  <c r="FI44" s="1"/>
  <c r="FI43" s="1"/>
  <c r="EW43"/>
  <c r="EW44" s="1"/>
  <c r="EW45" s="1"/>
  <c r="EW46" s="1"/>
  <c r="ET43"/>
  <c r="ET44" s="1"/>
  <c r="ET45" s="1"/>
  <c r="ET46" s="1"/>
  <c r="EU43"/>
  <c r="EU44" s="1"/>
  <c r="EU45" s="1"/>
  <c r="EU46" s="1"/>
  <c r="DT46"/>
  <c r="DT45" s="1"/>
  <c r="DT44" s="1"/>
  <c r="DT43" s="1"/>
  <c r="DU46"/>
  <c r="DU45" s="1"/>
  <c r="DU44" s="1"/>
  <c r="DU43" s="1"/>
  <c r="DV46"/>
  <c r="DV45" s="1"/>
  <c r="DV44" s="1"/>
  <c r="DV43" s="1"/>
  <c r="DW46"/>
  <c r="DW45" s="1"/>
  <c r="DW44" s="1"/>
  <c r="DW43" s="1"/>
  <c r="DX46"/>
  <c r="DX45" s="1"/>
  <c r="DX44" s="1"/>
  <c r="DX43" s="1"/>
  <c r="DY46"/>
  <c r="DY45" s="1"/>
  <c r="DY44" s="1"/>
  <c r="DY43" s="1"/>
  <c r="DZ46"/>
  <c r="DZ45" s="1"/>
  <c r="DZ44" s="1"/>
  <c r="DZ43" s="1"/>
  <c r="EA46"/>
  <c r="EA45" s="1"/>
  <c r="EA44" s="1"/>
  <c r="EA43" s="1"/>
  <c r="EB46"/>
  <c r="EB45" s="1"/>
  <c r="EB44" s="1"/>
  <c r="EB43" s="1"/>
  <c r="EC46"/>
  <c r="EC45" s="1"/>
  <c r="EC44" s="1"/>
  <c r="EC43" s="1"/>
  <c r="ED46"/>
  <c r="ED45" s="1"/>
  <c r="ED44" s="1"/>
  <c r="ED43" s="1"/>
  <c r="EE46"/>
  <c r="EE45" s="1"/>
  <c r="EE44" s="1"/>
  <c r="EE43" s="1"/>
  <c r="EF46"/>
  <c r="EF45" s="1"/>
  <c r="EF44" s="1"/>
  <c r="EF43" s="1"/>
  <c r="EG46"/>
  <c r="EG45" s="1"/>
  <c r="EG44" s="1"/>
  <c r="EG43" s="1"/>
  <c r="EH46"/>
  <c r="EH45" s="1"/>
  <c r="EH44" s="1"/>
  <c r="EH43" s="1"/>
  <c r="EI46"/>
  <c r="EI45" s="1"/>
  <c r="EI44" s="1"/>
  <c r="EI43" s="1"/>
  <c r="EJ46"/>
  <c r="EJ45" s="1"/>
  <c r="EJ44" s="1"/>
  <c r="EJ43" s="1"/>
  <c r="EK46"/>
  <c r="EK45" s="1"/>
  <c r="EK44" s="1"/>
  <c r="EK43" s="1"/>
  <c r="EL46"/>
  <c r="EL45" s="1"/>
  <c r="EL44" s="1"/>
  <c r="EL43" s="1"/>
  <c r="EM46"/>
  <c r="EM45" s="1"/>
  <c r="EM44" s="1"/>
  <c r="EM43" s="1"/>
  <c r="EN46"/>
  <c r="EN45" s="1"/>
  <c r="EN44" s="1"/>
  <c r="EN43" s="1"/>
  <c r="EO46"/>
  <c r="EO45" s="1"/>
  <c r="EO44" s="1"/>
  <c r="EO43" s="1"/>
  <c r="EP46"/>
  <c r="EP45" s="1"/>
  <c r="EP44" s="1"/>
  <c r="EP43" s="1"/>
  <c r="EQ46"/>
  <c r="EQ45" s="1"/>
  <c r="EQ44" s="1"/>
  <c r="EQ43" s="1"/>
  <c r="ER46"/>
  <c r="ER45" s="1"/>
  <c r="ER44" s="1"/>
  <c r="ER43" s="1"/>
  <c r="ES46"/>
  <c r="ES45" s="1"/>
  <c r="ES44" s="1"/>
  <c r="ES43" s="1"/>
  <c r="DS46"/>
  <c r="DS45" s="1"/>
  <c r="DS44" s="1"/>
  <c r="DS43" s="1"/>
  <c r="DR46"/>
  <c r="DR45" s="1"/>
  <c r="DR44" s="1"/>
  <c r="DR43" s="1"/>
  <c r="CB178"/>
  <c r="CB179" s="1"/>
  <c r="CB180" s="1"/>
  <c r="CB181" s="1"/>
  <c r="CC178"/>
  <c r="CC179" s="1"/>
  <c r="CC180" s="1"/>
  <c r="CC181" s="1"/>
  <c r="CD178"/>
  <c r="CD179" s="1"/>
  <c r="CD180" s="1"/>
  <c r="CD181" s="1"/>
  <c r="CE178"/>
  <c r="CE179" s="1"/>
  <c r="CE180" s="1"/>
  <c r="CE181" s="1"/>
  <c r="CF178"/>
  <c r="CF179" s="1"/>
  <c r="CF180" s="1"/>
  <c r="CF181" s="1"/>
  <c r="CG178"/>
  <c r="CH178"/>
  <c r="CH179" s="1"/>
  <c r="CH180" s="1"/>
  <c r="CH181" s="1"/>
  <c r="CI178"/>
  <c r="CI179" s="1"/>
  <c r="CI180" s="1"/>
  <c r="CI181" s="1"/>
  <c r="CJ178"/>
  <c r="CJ179" s="1"/>
  <c r="CJ180" s="1"/>
  <c r="CJ181" s="1"/>
  <c r="CK178"/>
  <c r="CL178"/>
  <c r="CL179" s="1"/>
  <c r="CL180" s="1"/>
  <c r="CL181" s="1"/>
  <c r="CM178"/>
  <c r="CN178"/>
  <c r="CN179" s="1"/>
  <c r="CN180" s="1"/>
  <c r="CN181" s="1"/>
  <c r="CO178"/>
  <c r="CO179" s="1"/>
  <c r="CO180" s="1"/>
  <c r="CO181" s="1"/>
  <c r="CP178"/>
  <c r="CP179" s="1"/>
  <c r="CP180" s="1"/>
  <c r="CP181" s="1"/>
  <c r="CQ178"/>
  <c r="CR178"/>
  <c r="CR179" s="1"/>
  <c r="CR180" s="1"/>
  <c r="CR181" s="1"/>
  <c r="CS178"/>
  <c r="CS179" s="1"/>
  <c r="CS180" s="1"/>
  <c r="CS181" s="1"/>
  <c r="CT178"/>
  <c r="CT179" s="1"/>
  <c r="CT180" s="1"/>
  <c r="CT181" s="1"/>
  <c r="CU178"/>
  <c r="CU179" s="1"/>
  <c r="CU180" s="1"/>
  <c r="CU181" s="1"/>
  <c r="CV178"/>
  <c r="CV179" s="1"/>
  <c r="CV180" s="1"/>
  <c r="CV181" s="1"/>
  <c r="CW178"/>
  <c r="CX178"/>
  <c r="CX179" s="1"/>
  <c r="CX180" s="1"/>
  <c r="CX181" s="1"/>
  <c r="CY178"/>
  <c r="CY179" s="1"/>
  <c r="CY180" s="1"/>
  <c r="CY181" s="1"/>
  <c r="CZ178"/>
  <c r="CZ179" s="1"/>
  <c r="CZ180" s="1"/>
  <c r="CZ181" s="1"/>
  <c r="DA178"/>
  <c r="DB178"/>
  <c r="DB179" s="1"/>
  <c r="DB180" s="1"/>
  <c r="DB181" s="1"/>
  <c r="DC178"/>
  <c r="DD178"/>
  <c r="DD179" s="1"/>
  <c r="DD180" s="1"/>
  <c r="DD181" s="1"/>
  <c r="DE178"/>
  <c r="DE179" s="1"/>
  <c r="DE180" s="1"/>
  <c r="DE181" s="1"/>
  <c r="DF178"/>
  <c r="DF179" s="1"/>
  <c r="DF180" s="1"/>
  <c r="DF181" s="1"/>
  <c r="DG178"/>
  <c r="DH178"/>
  <c r="DH179" s="1"/>
  <c r="DH180" s="1"/>
  <c r="DH181" s="1"/>
  <c r="DI178"/>
  <c r="DI179" s="1"/>
  <c r="DI180" s="1"/>
  <c r="DI181" s="1"/>
  <c r="DJ178"/>
  <c r="DJ179" s="1"/>
  <c r="DJ180" s="1"/>
  <c r="DJ181" s="1"/>
  <c r="DK178"/>
  <c r="DK179" s="1"/>
  <c r="DK180" s="1"/>
  <c r="DK181" s="1"/>
  <c r="DL178"/>
  <c r="DL179" s="1"/>
  <c r="DL180" s="1"/>
  <c r="DL181" s="1"/>
  <c r="DM178"/>
  <c r="DN178"/>
  <c r="DN179" s="1"/>
  <c r="DN180" s="1"/>
  <c r="DN181" s="1"/>
  <c r="DO178"/>
  <c r="DO179" s="1"/>
  <c r="DO180" s="1"/>
  <c r="DO181" s="1"/>
  <c r="DP178"/>
  <c r="DP179" s="1"/>
  <c r="DP180" s="1"/>
  <c r="DP181" s="1"/>
  <c r="CG179"/>
  <c r="CG180" s="1"/>
  <c r="CG181" s="1"/>
  <c r="CK179"/>
  <c r="CK180" s="1"/>
  <c r="CK181" s="1"/>
  <c r="CM179"/>
  <c r="CM180" s="1"/>
  <c r="CM181" s="1"/>
  <c r="CQ179"/>
  <c r="CQ180" s="1"/>
  <c r="CQ181" s="1"/>
  <c r="CW179"/>
  <c r="CW180" s="1"/>
  <c r="CW181" s="1"/>
  <c r="DA179"/>
  <c r="DA180" s="1"/>
  <c r="DA181" s="1"/>
  <c r="DC179"/>
  <c r="DG179"/>
  <c r="DG180" s="1"/>
  <c r="DG181" s="1"/>
  <c r="DM179"/>
  <c r="DM180" s="1"/>
  <c r="DM181" s="1"/>
  <c r="DC180"/>
  <c r="DC181" s="1"/>
  <c r="BN181"/>
  <c r="BN180" s="1"/>
  <c r="BN179" s="1"/>
  <c r="BN178" s="1"/>
  <c r="BO181"/>
  <c r="BO180" s="1"/>
  <c r="BO179" s="1"/>
  <c r="BO178" s="1"/>
  <c r="BP181"/>
  <c r="BP180" s="1"/>
  <c r="BP179" s="1"/>
  <c r="BP178" s="1"/>
  <c r="BQ181"/>
  <c r="BQ180" s="1"/>
  <c r="BQ179" s="1"/>
  <c r="BQ178" s="1"/>
  <c r="BR181"/>
  <c r="BR180" s="1"/>
  <c r="BR179" s="1"/>
  <c r="BR178" s="1"/>
  <c r="BS181"/>
  <c r="BS180" s="1"/>
  <c r="BS179" s="1"/>
  <c r="BS178" s="1"/>
  <c r="BT181"/>
  <c r="BT180" s="1"/>
  <c r="BT179" s="1"/>
  <c r="BT178" s="1"/>
  <c r="BU181"/>
  <c r="BU180" s="1"/>
  <c r="BU179" s="1"/>
  <c r="BU178" s="1"/>
  <c r="BV181"/>
  <c r="BV180" s="1"/>
  <c r="BV179" s="1"/>
  <c r="BV178" s="1"/>
  <c r="BW181"/>
  <c r="BW180" s="1"/>
  <c r="BW179" s="1"/>
  <c r="BW178" s="1"/>
  <c r="BX181"/>
  <c r="BX180" s="1"/>
  <c r="BX179" s="1"/>
  <c r="BX178" s="1"/>
  <c r="BY181"/>
  <c r="BY180" s="1"/>
  <c r="BY179" s="1"/>
  <c r="BY178" s="1"/>
  <c r="BZ181"/>
  <c r="BZ180" s="1"/>
  <c r="BZ179" s="1"/>
  <c r="BZ178" s="1"/>
  <c r="CA181"/>
  <c r="CA180" s="1"/>
  <c r="CA179" s="1"/>
  <c r="CA178" s="1"/>
  <c r="BJ181"/>
  <c r="BJ180" s="1"/>
  <c r="BJ179" s="1"/>
  <c r="BJ178" s="1"/>
  <c r="BL181"/>
  <c r="BL180" s="1"/>
  <c r="BL179" s="1"/>
  <c r="BL178" s="1"/>
  <c r="BM181"/>
  <c r="BM180" s="1"/>
  <c r="BM179" s="1"/>
  <c r="BM178" s="1"/>
  <c r="CH173"/>
  <c r="CH174" s="1"/>
  <c r="CH175" s="1"/>
  <c r="CH176" s="1"/>
  <c r="CI173"/>
  <c r="CI174" s="1"/>
  <c r="CI175" s="1"/>
  <c r="CI176" s="1"/>
  <c r="CJ173"/>
  <c r="CJ174" s="1"/>
  <c r="CJ175" s="1"/>
  <c r="CJ176" s="1"/>
  <c r="CK173"/>
  <c r="CK174" s="1"/>
  <c r="CK175" s="1"/>
  <c r="CK176" s="1"/>
  <c r="CL173"/>
  <c r="CL174" s="1"/>
  <c r="CL175" s="1"/>
  <c r="CL176" s="1"/>
  <c r="CM173"/>
  <c r="CM174" s="1"/>
  <c r="CM175" s="1"/>
  <c r="CM176" s="1"/>
  <c r="CN173"/>
  <c r="CO173"/>
  <c r="CO174" s="1"/>
  <c r="CO175" s="1"/>
  <c r="CO176" s="1"/>
  <c r="CP173"/>
  <c r="CP174" s="1"/>
  <c r="CP175" s="1"/>
  <c r="CP176" s="1"/>
  <c r="CQ173"/>
  <c r="CQ174" s="1"/>
  <c r="CQ175" s="1"/>
  <c r="CQ176" s="1"/>
  <c r="CR173"/>
  <c r="CR174" s="1"/>
  <c r="CR175" s="1"/>
  <c r="CR176" s="1"/>
  <c r="CS173"/>
  <c r="CT173"/>
  <c r="CT174" s="1"/>
  <c r="CT175" s="1"/>
  <c r="CT176" s="1"/>
  <c r="CU173"/>
  <c r="CU174" s="1"/>
  <c r="CU175" s="1"/>
  <c r="CU176" s="1"/>
  <c r="CV173"/>
  <c r="CV174" s="1"/>
  <c r="CV175" s="1"/>
  <c r="CV176" s="1"/>
  <c r="CW173"/>
  <c r="CW174" s="1"/>
  <c r="CW175" s="1"/>
  <c r="CW176" s="1"/>
  <c r="CX173"/>
  <c r="CX174" s="1"/>
  <c r="CX175" s="1"/>
  <c r="CX176" s="1"/>
  <c r="CY173"/>
  <c r="CZ173"/>
  <c r="CZ174" s="1"/>
  <c r="CZ175" s="1"/>
  <c r="CZ176" s="1"/>
  <c r="DA173"/>
  <c r="DA174" s="1"/>
  <c r="DA175" s="1"/>
  <c r="DA176" s="1"/>
  <c r="DB173"/>
  <c r="DB174" s="1"/>
  <c r="DB175" s="1"/>
  <c r="DB176" s="1"/>
  <c r="DC173"/>
  <c r="DC174" s="1"/>
  <c r="DC175" s="1"/>
  <c r="DC176" s="1"/>
  <c r="DD173"/>
  <c r="DE173"/>
  <c r="DF173"/>
  <c r="DF174" s="1"/>
  <c r="DF175" s="1"/>
  <c r="DF176" s="1"/>
  <c r="DG173"/>
  <c r="DH173"/>
  <c r="DH174" s="1"/>
  <c r="DH175" s="1"/>
  <c r="DH176" s="1"/>
  <c r="DI173"/>
  <c r="DI174" s="1"/>
  <c r="DI175" s="1"/>
  <c r="DI176" s="1"/>
  <c r="DJ173"/>
  <c r="DJ174" s="1"/>
  <c r="DJ175" s="1"/>
  <c r="DJ176" s="1"/>
  <c r="DK173"/>
  <c r="DK174" s="1"/>
  <c r="DK175" s="1"/>
  <c r="DK176" s="1"/>
  <c r="DL173"/>
  <c r="DM173"/>
  <c r="DM174" s="1"/>
  <c r="DM175" s="1"/>
  <c r="DM176" s="1"/>
  <c r="DN173"/>
  <c r="DN174" s="1"/>
  <c r="DN175" s="1"/>
  <c r="DN176" s="1"/>
  <c r="DO173"/>
  <c r="DP173"/>
  <c r="CN174"/>
  <c r="CN175" s="1"/>
  <c r="CN176" s="1"/>
  <c r="CS174"/>
  <c r="CS175" s="1"/>
  <c r="CS176" s="1"/>
  <c r="CY174"/>
  <c r="CY175" s="1"/>
  <c r="CY176" s="1"/>
  <c r="DD174"/>
  <c r="DD175" s="1"/>
  <c r="DD176" s="1"/>
  <c r="DE174"/>
  <c r="DG174"/>
  <c r="DG175" s="1"/>
  <c r="DG176" s="1"/>
  <c r="DL174"/>
  <c r="DL175" s="1"/>
  <c r="DL176" s="1"/>
  <c r="DO174"/>
  <c r="DO175" s="1"/>
  <c r="DO176" s="1"/>
  <c r="DP174"/>
  <c r="DP175" s="1"/>
  <c r="DP176" s="1"/>
  <c r="DE175"/>
  <c r="BJ176"/>
  <c r="BJ175" s="1"/>
  <c r="BJ174" s="1"/>
  <c r="BJ173" s="1"/>
  <c r="BK176"/>
  <c r="BK175" s="1"/>
  <c r="BK174" s="1"/>
  <c r="BK173" s="1"/>
  <c r="CB176"/>
  <c r="CB175" s="1"/>
  <c r="CB174" s="1"/>
  <c r="CB173" s="1"/>
  <c r="CC176"/>
  <c r="CC175" s="1"/>
  <c r="CC174" s="1"/>
  <c r="CC173" s="1"/>
  <c r="CD176"/>
  <c r="CD175" s="1"/>
  <c r="CD174" s="1"/>
  <c r="CD173" s="1"/>
  <c r="CE176"/>
  <c r="CE175" s="1"/>
  <c r="CE174" s="1"/>
  <c r="CE173" s="1"/>
  <c r="CF176"/>
  <c r="CF175" s="1"/>
  <c r="CF174" s="1"/>
  <c r="CF173" s="1"/>
  <c r="CG176"/>
  <c r="CG175" s="1"/>
  <c r="CG174" s="1"/>
  <c r="CG173" s="1"/>
  <c r="DE176"/>
  <c r="CN168"/>
  <c r="CN169" s="1"/>
  <c r="CN170" s="1"/>
  <c r="CN171" s="1"/>
  <c r="CO168"/>
  <c r="CO169" s="1"/>
  <c r="CO170" s="1"/>
  <c r="CO171" s="1"/>
  <c r="CP168"/>
  <c r="CQ168"/>
  <c r="CQ169" s="1"/>
  <c r="CQ170" s="1"/>
  <c r="CQ171" s="1"/>
  <c r="CR168"/>
  <c r="CS168"/>
  <c r="CS169" s="1"/>
  <c r="CS170" s="1"/>
  <c r="CS171" s="1"/>
  <c r="CT168"/>
  <c r="CU168"/>
  <c r="CU169" s="1"/>
  <c r="CU170" s="1"/>
  <c r="CU171" s="1"/>
  <c r="CV168"/>
  <c r="CW168"/>
  <c r="CW169" s="1"/>
  <c r="CW170" s="1"/>
  <c r="CW171" s="1"/>
  <c r="CX168"/>
  <c r="CX169" s="1"/>
  <c r="CX170" s="1"/>
  <c r="CX171" s="1"/>
  <c r="CY168"/>
  <c r="CY169" s="1"/>
  <c r="CY170" s="1"/>
  <c r="CY171" s="1"/>
  <c r="CZ168"/>
  <c r="CZ169" s="1"/>
  <c r="CZ170" s="1"/>
  <c r="CZ171" s="1"/>
  <c r="DA168"/>
  <c r="DA169" s="1"/>
  <c r="DA170" s="1"/>
  <c r="DA171" s="1"/>
  <c r="DB168"/>
  <c r="DB169" s="1"/>
  <c r="DB170" s="1"/>
  <c r="DB171" s="1"/>
  <c r="DC168"/>
  <c r="DC169" s="1"/>
  <c r="DC170" s="1"/>
  <c r="DC171" s="1"/>
  <c r="DD168"/>
  <c r="DD169" s="1"/>
  <c r="DD170" s="1"/>
  <c r="DD171" s="1"/>
  <c r="DE168"/>
  <c r="DE169" s="1"/>
  <c r="DE170" s="1"/>
  <c r="DE171" s="1"/>
  <c r="DF168"/>
  <c r="DG168"/>
  <c r="DG169" s="1"/>
  <c r="DG170" s="1"/>
  <c r="DG171" s="1"/>
  <c r="DH168"/>
  <c r="DH169" s="1"/>
  <c r="DH170" s="1"/>
  <c r="DH171" s="1"/>
  <c r="DI168"/>
  <c r="DI169" s="1"/>
  <c r="DI170" s="1"/>
  <c r="DI171" s="1"/>
  <c r="DJ168"/>
  <c r="DK168"/>
  <c r="DK169" s="1"/>
  <c r="DK170" s="1"/>
  <c r="DK171" s="1"/>
  <c r="DL168"/>
  <c r="DM168"/>
  <c r="DM169" s="1"/>
  <c r="DM170" s="1"/>
  <c r="DM171" s="1"/>
  <c r="DN168"/>
  <c r="DN169" s="1"/>
  <c r="DN170" s="1"/>
  <c r="DN171" s="1"/>
  <c r="DO168"/>
  <c r="DO169" s="1"/>
  <c r="DO170" s="1"/>
  <c r="DO171" s="1"/>
  <c r="DP168"/>
  <c r="DP169" s="1"/>
  <c r="DP170" s="1"/>
  <c r="DP171" s="1"/>
  <c r="CP169"/>
  <c r="CP170" s="1"/>
  <c r="CP171" s="1"/>
  <c r="CR169"/>
  <c r="CR170" s="1"/>
  <c r="CR171" s="1"/>
  <c r="CT169"/>
  <c r="CT170" s="1"/>
  <c r="CT171" s="1"/>
  <c r="CV169"/>
  <c r="CV170" s="1"/>
  <c r="CV171" s="1"/>
  <c r="DF169"/>
  <c r="DF170" s="1"/>
  <c r="DF171" s="1"/>
  <c r="DJ169"/>
  <c r="DJ170" s="1"/>
  <c r="DJ171" s="1"/>
  <c r="DL169"/>
  <c r="DL170" s="1"/>
  <c r="DL171" s="1"/>
  <c r="CH171"/>
  <c r="CH170" s="1"/>
  <c r="CH169" s="1"/>
  <c r="CH168" s="1"/>
  <c r="CI171"/>
  <c r="CI170" s="1"/>
  <c r="CI169" s="1"/>
  <c r="CI168" s="1"/>
  <c r="CJ171"/>
  <c r="CJ170" s="1"/>
  <c r="CJ169" s="1"/>
  <c r="CJ168" s="1"/>
  <c r="CK171"/>
  <c r="CK170" s="1"/>
  <c r="CK169" s="1"/>
  <c r="CK168" s="1"/>
  <c r="CL171"/>
  <c r="CL170" s="1"/>
  <c r="CL169" s="1"/>
  <c r="CL168" s="1"/>
  <c r="BZ171"/>
  <c r="BZ170" s="1"/>
  <c r="BZ169" s="1"/>
  <c r="BZ168" s="1"/>
  <c r="CA171"/>
  <c r="CA170" s="1"/>
  <c r="CA169" s="1"/>
  <c r="CA168" s="1"/>
  <c r="BS171"/>
  <c r="BS170" s="1"/>
  <c r="BS169" s="1"/>
  <c r="BS168" s="1"/>
  <c r="BT171"/>
  <c r="BT170" s="1"/>
  <c r="BT169" s="1"/>
  <c r="BT168" s="1"/>
  <c r="BU171"/>
  <c r="BU170" s="1"/>
  <c r="BU169" s="1"/>
  <c r="BU168" s="1"/>
  <c r="BV171"/>
  <c r="BV170" s="1"/>
  <c r="BV169" s="1"/>
  <c r="BV168" s="1"/>
  <c r="BW171"/>
  <c r="BW170" s="1"/>
  <c r="BW169" s="1"/>
  <c r="BW168" s="1"/>
  <c r="BX171"/>
  <c r="BX170" s="1"/>
  <c r="BX169" s="1"/>
  <c r="BX168" s="1"/>
  <c r="BY171"/>
  <c r="BY170" s="1"/>
  <c r="BY169" s="1"/>
  <c r="BY168" s="1"/>
  <c r="BJ171"/>
  <c r="BJ170" s="1"/>
  <c r="BJ169" s="1"/>
  <c r="BJ168" s="1"/>
  <c r="BK171"/>
  <c r="BK170" s="1"/>
  <c r="BK169" s="1"/>
  <c r="BK168" s="1"/>
  <c r="BL171"/>
  <c r="BL170" s="1"/>
  <c r="BL169" s="1"/>
  <c r="BL168" s="1"/>
  <c r="BM171"/>
  <c r="BM170" s="1"/>
  <c r="BM169" s="1"/>
  <c r="BM168" s="1"/>
  <c r="BN171"/>
  <c r="BN170" s="1"/>
  <c r="BN169" s="1"/>
  <c r="BN168" s="1"/>
  <c r="BO171"/>
  <c r="BO170" s="1"/>
  <c r="BO169" s="1"/>
  <c r="BO168" s="1"/>
  <c r="BP171"/>
  <c r="BP170" s="1"/>
  <c r="BP169" s="1"/>
  <c r="BP168" s="1"/>
  <c r="BQ171"/>
  <c r="BQ170" s="1"/>
  <c r="BQ169" s="1"/>
  <c r="BQ168" s="1"/>
  <c r="BR171"/>
  <c r="BR170" s="1"/>
  <c r="BR169" s="1"/>
  <c r="BR168" s="1"/>
  <c r="CE163"/>
  <c r="CE164" s="1"/>
  <c r="CE165" s="1"/>
  <c r="CE166" s="1"/>
  <c r="CF163"/>
  <c r="CG163"/>
  <c r="CI163"/>
  <c r="CI164" s="1"/>
  <c r="CI165" s="1"/>
  <c r="CI166" s="1"/>
  <c r="CN163"/>
  <c r="CN164" s="1"/>
  <c r="CN165" s="1"/>
  <c r="CN166" s="1"/>
  <c r="CO163"/>
  <c r="CO164" s="1"/>
  <c r="CO165" s="1"/>
  <c r="CO166" s="1"/>
  <c r="CP163"/>
  <c r="CP164" s="1"/>
  <c r="CP165" s="1"/>
  <c r="CP166" s="1"/>
  <c r="CQ163"/>
  <c r="CQ164" s="1"/>
  <c r="CQ165" s="1"/>
  <c r="CQ166" s="1"/>
  <c r="CR163"/>
  <c r="CR164" s="1"/>
  <c r="CR165" s="1"/>
  <c r="CR166" s="1"/>
  <c r="CS163"/>
  <c r="CS164" s="1"/>
  <c r="CS165" s="1"/>
  <c r="CS166" s="1"/>
  <c r="CT163"/>
  <c r="CT164" s="1"/>
  <c r="CT165" s="1"/>
  <c r="CT166" s="1"/>
  <c r="CU163"/>
  <c r="CU164" s="1"/>
  <c r="CU165" s="1"/>
  <c r="CU166" s="1"/>
  <c r="CV163"/>
  <c r="CV164" s="1"/>
  <c r="CV165" s="1"/>
  <c r="CV166" s="1"/>
  <c r="CW163"/>
  <c r="CW164" s="1"/>
  <c r="CW165" s="1"/>
  <c r="CW166" s="1"/>
  <c r="CX163"/>
  <c r="CX164" s="1"/>
  <c r="CX165" s="1"/>
  <c r="CX166" s="1"/>
  <c r="CY163"/>
  <c r="CY164" s="1"/>
  <c r="CY165" s="1"/>
  <c r="CY166" s="1"/>
  <c r="CZ163"/>
  <c r="CZ164" s="1"/>
  <c r="CZ165" s="1"/>
  <c r="CZ166" s="1"/>
  <c r="DA163"/>
  <c r="DA164" s="1"/>
  <c r="DA165" s="1"/>
  <c r="DA166" s="1"/>
  <c r="DB163"/>
  <c r="DC163"/>
  <c r="DC164" s="1"/>
  <c r="DC165" s="1"/>
  <c r="DC166" s="1"/>
  <c r="DD163"/>
  <c r="DD164" s="1"/>
  <c r="DD165" s="1"/>
  <c r="DD166" s="1"/>
  <c r="DE163"/>
  <c r="DE164" s="1"/>
  <c r="DE165" s="1"/>
  <c r="DE166" s="1"/>
  <c r="DF163"/>
  <c r="DF164" s="1"/>
  <c r="DF165" s="1"/>
  <c r="DF166" s="1"/>
  <c r="DG163"/>
  <c r="DG164" s="1"/>
  <c r="DG165" s="1"/>
  <c r="DG166" s="1"/>
  <c r="DH163"/>
  <c r="DH164" s="1"/>
  <c r="DH165" s="1"/>
  <c r="DH166" s="1"/>
  <c r="DI163"/>
  <c r="DI164" s="1"/>
  <c r="DI165" s="1"/>
  <c r="DI166" s="1"/>
  <c r="DJ163"/>
  <c r="DJ164" s="1"/>
  <c r="DJ165" s="1"/>
  <c r="DJ166" s="1"/>
  <c r="DK163"/>
  <c r="DK164" s="1"/>
  <c r="DK165" s="1"/>
  <c r="DK166" s="1"/>
  <c r="DL163"/>
  <c r="DL164" s="1"/>
  <c r="DL165" s="1"/>
  <c r="DL166" s="1"/>
  <c r="DM163"/>
  <c r="DM164" s="1"/>
  <c r="DM165" s="1"/>
  <c r="DM166" s="1"/>
  <c r="DN163"/>
  <c r="DN164" s="1"/>
  <c r="DN165" s="1"/>
  <c r="DN166" s="1"/>
  <c r="DO163"/>
  <c r="DO164" s="1"/>
  <c r="DO165" s="1"/>
  <c r="DO166" s="1"/>
  <c r="DP163"/>
  <c r="DP164" s="1"/>
  <c r="DP165" s="1"/>
  <c r="DP166" s="1"/>
  <c r="CF164"/>
  <c r="CG164"/>
  <c r="CG165" s="1"/>
  <c r="CG166" s="1"/>
  <c r="DB164"/>
  <c r="DB165" s="1"/>
  <c r="DB166" s="1"/>
  <c r="CF165"/>
  <c r="CF166" s="1"/>
  <c r="CM166"/>
  <c r="CM165" s="1"/>
  <c r="CM164" s="1"/>
  <c r="CM163" s="1"/>
  <c r="CD163"/>
  <c r="CD164" s="1"/>
  <c r="CD165" s="1"/>
  <c r="CD166" s="1"/>
  <c r="CB163"/>
  <c r="CB164" s="1"/>
  <c r="CB165" s="1"/>
  <c r="CB166" s="1"/>
  <c r="BW166"/>
  <c r="BW165" s="1"/>
  <c r="BW164" s="1"/>
  <c r="BW163" s="1"/>
  <c r="BX166"/>
  <c r="BX165" s="1"/>
  <c r="BX164" s="1"/>
  <c r="BX163" s="1"/>
  <c r="BY166"/>
  <c r="BY165" s="1"/>
  <c r="BY164" s="1"/>
  <c r="BY163" s="1"/>
  <c r="BJ166"/>
  <c r="BJ165" s="1"/>
  <c r="BJ164" s="1"/>
  <c r="BJ163" s="1"/>
  <c r="BK166"/>
  <c r="BK165" s="1"/>
  <c r="BK164" s="1"/>
  <c r="BK163" s="1"/>
  <c r="BL166"/>
  <c r="BL165" s="1"/>
  <c r="BL164" s="1"/>
  <c r="BL163" s="1"/>
  <c r="BM166"/>
  <c r="BM165" s="1"/>
  <c r="BM164" s="1"/>
  <c r="BM163" s="1"/>
  <c r="BN166"/>
  <c r="BN165" s="1"/>
  <c r="BN164" s="1"/>
  <c r="BN163" s="1"/>
  <c r="BO166"/>
  <c r="BO165" s="1"/>
  <c r="BO164" s="1"/>
  <c r="BO163" s="1"/>
  <c r="BP166"/>
  <c r="BP165" s="1"/>
  <c r="BP164" s="1"/>
  <c r="BP163" s="1"/>
  <c r="BQ166"/>
  <c r="BQ165" s="1"/>
  <c r="BQ164" s="1"/>
  <c r="BQ163" s="1"/>
  <c r="BR166"/>
  <c r="BR165" s="1"/>
  <c r="BR164" s="1"/>
  <c r="BR163" s="1"/>
  <c r="BS166"/>
  <c r="BS165" s="1"/>
  <c r="BS164" s="1"/>
  <c r="BS163" s="1"/>
  <c r="BT166"/>
  <c r="BT165" s="1"/>
  <c r="BT164" s="1"/>
  <c r="BT163" s="1"/>
  <c r="BU166"/>
  <c r="BU165" s="1"/>
  <c r="BU164" s="1"/>
  <c r="BU163" s="1"/>
  <c r="BV166"/>
  <c r="BV165" s="1"/>
  <c r="BV164" s="1"/>
  <c r="BV163" s="1"/>
  <c r="CH158"/>
  <c r="CH159" s="1"/>
  <c r="CH160" s="1"/>
  <c r="CH161" s="1"/>
  <c r="CI158"/>
  <c r="CI159" s="1"/>
  <c r="CI160" s="1"/>
  <c r="CI161" s="1"/>
  <c r="CJ158"/>
  <c r="CK158"/>
  <c r="CL158"/>
  <c r="CL159" s="1"/>
  <c r="CL160" s="1"/>
  <c r="CL161" s="1"/>
  <c r="CM158"/>
  <c r="CM159" s="1"/>
  <c r="CM160" s="1"/>
  <c r="CM161" s="1"/>
  <c r="CS158"/>
  <c r="CT158"/>
  <c r="CU158"/>
  <c r="CU159" s="1"/>
  <c r="CU160" s="1"/>
  <c r="CU161" s="1"/>
  <c r="CV158"/>
  <c r="CV159" s="1"/>
  <c r="CV160" s="1"/>
  <c r="CV161" s="1"/>
  <c r="CW158"/>
  <c r="CX158"/>
  <c r="CY158"/>
  <c r="CY159" s="1"/>
  <c r="CY160" s="1"/>
  <c r="CY161" s="1"/>
  <c r="CZ158"/>
  <c r="CZ159" s="1"/>
  <c r="CZ160" s="1"/>
  <c r="CZ161" s="1"/>
  <c r="DA158"/>
  <c r="DB158"/>
  <c r="DC158"/>
  <c r="DC159" s="1"/>
  <c r="DC160" s="1"/>
  <c r="DC161" s="1"/>
  <c r="DD158"/>
  <c r="DD159" s="1"/>
  <c r="DD160" s="1"/>
  <c r="DD161" s="1"/>
  <c r="DE158"/>
  <c r="DF158"/>
  <c r="DG158"/>
  <c r="DG159" s="1"/>
  <c r="DG160" s="1"/>
  <c r="DG161" s="1"/>
  <c r="DH158"/>
  <c r="DH159" s="1"/>
  <c r="DH160" s="1"/>
  <c r="DH161" s="1"/>
  <c r="DI158"/>
  <c r="DJ158"/>
  <c r="DK158"/>
  <c r="DK159" s="1"/>
  <c r="DK160" s="1"/>
  <c r="DK161" s="1"/>
  <c r="DL158"/>
  <c r="DL159" s="1"/>
  <c r="DL160" s="1"/>
  <c r="DL161" s="1"/>
  <c r="DM158"/>
  <c r="DN158"/>
  <c r="DO158"/>
  <c r="DO159" s="1"/>
  <c r="DO160" s="1"/>
  <c r="DO161" s="1"/>
  <c r="DP158"/>
  <c r="DP159" s="1"/>
  <c r="DP160" s="1"/>
  <c r="DP161" s="1"/>
  <c r="CJ159"/>
  <c r="CJ160" s="1"/>
  <c r="CJ161" s="1"/>
  <c r="CK159"/>
  <c r="CK160" s="1"/>
  <c r="CK161" s="1"/>
  <c r="CS159"/>
  <c r="CS160" s="1"/>
  <c r="CS161" s="1"/>
  <c r="CT159"/>
  <c r="CT160" s="1"/>
  <c r="CT161" s="1"/>
  <c r="CW159"/>
  <c r="CW160" s="1"/>
  <c r="CW161" s="1"/>
  <c r="CX159"/>
  <c r="CX160" s="1"/>
  <c r="CX161" s="1"/>
  <c r="DA159"/>
  <c r="DA160" s="1"/>
  <c r="DA161" s="1"/>
  <c r="DB159"/>
  <c r="DB160" s="1"/>
  <c r="DB161" s="1"/>
  <c r="DE159"/>
  <c r="DE160" s="1"/>
  <c r="DE161" s="1"/>
  <c r="DF159"/>
  <c r="DF160" s="1"/>
  <c r="DF161" s="1"/>
  <c r="DI159"/>
  <c r="DI160" s="1"/>
  <c r="DI161" s="1"/>
  <c r="DJ159"/>
  <c r="DJ160" s="1"/>
  <c r="DJ161" s="1"/>
  <c r="DM159"/>
  <c r="DM160" s="1"/>
  <c r="DM161" s="1"/>
  <c r="DN159"/>
  <c r="DN160" s="1"/>
  <c r="DN161" s="1"/>
  <c r="CN161"/>
  <c r="CN160" s="1"/>
  <c r="CN159" s="1"/>
  <c r="CN158" s="1"/>
  <c r="CO161"/>
  <c r="CO160" s="1"/>
  <c r="CO159" s="1"/>
  <c r="CO158" s="1"/>
  <c r="CP161"/>
  <c r="CP160" s="1"/>
  <c r="CP159" s="1"/>
  <c r="CP158" s="1"/>
  <c r="CQ161"/>
  <c r="CQ160" s="1"/>
  <c r="CQ159" s="1"/>
  <c r="CQ158" s="1"/>
  <c r="CR161"/>
  <c r="CR160" s="1"/>
  <c r="CR159" s="1"/>
  <c r="CR158" s="1"/>
  <c r="CD158"/>
  <c r="CE158"/>
  <c r="CF158"/>
  <c r="CG158"/>
  <c r="CD159"/>
  <c r="CE159"/>
  <c r="CF159"/>
  <c r="CG159"/>
  <c r="CD160"/>
  <c r="CE160"/>
  <c r="CF160"/>
  <c r="CG160"/>
  <c r="CD161"/>
  <c r="CE161"/>
  <c r="CF161"/>
  <c r="CG161"/>
  <c r="CC158"/>
  <c r="CC159" s="1"/>
  <c r="CC160" s="1"/>
  <c r="CC161" s="1"/>
  <c r="CB161"/>
  <c r="CB160" s="1"/>
  <c r="CB159" s="1"/>
  <c r="CB158" s="1"/>
  <c r="BX158"/>
  <c r="BY158"/>
  <c r="BY159" s="1"/>
  <c r="BY160" s="1"/>
  <c r="BY161" s="1"/>
  <c r="BX159"/>
  <c r="BX160" s="1"/>
  <c r="BX161" s="1"/>
  <c r="BW161"/>
  <c r="BW160" s="1"/>
  <c r="BW159" s="1"/>
  <c r="BW158" s="1"/>
  <c r="BJ158"/>
  <c r="BJ159" s="1"/>
  <c r="BJ160" s="1"/>
  <c r="BJ161" s="1"/>
  <c r="BK158"/>
  <c r="BK159" s="1"/>
  <c r="BK160" s="1"/>
  <c r="BK161" s="1"/>
  <c r="BL158"/>
  <c r="BM158"/>
  <c r="BM159" s="1"/>
  <c r="BM160" s="1"/>
  <c r="BM161" s="1"/>
  <c r="BO158"/>
  <c r="BO159" s="1"/>
  <c r="BO160" s="1"/>
  <c r="BO161" s="1"/>
  <c r="BQ158"/>
  <c r="BQ159" s="1"/>
  <c r="BQ160" s="1"/>
  <c r="BQ161" s="1"/>
  <c r="BR158"/>
  <c r="BR159" s="1"/>
  <c r="BR160" s="1"/>
  <c r="BR161" s="1"/>
  <c r="BT158"/>
  <c r="BU158"/>
  <c r="BU159" s="1"/>
  <c r="BU160" s="1"/>
  <c r="BU161" s="1"/>
  <c r="BL159"/>
  <c r="BL160" s="1"/>
  <c r="BL161" s="1"/>
  <c r="BT159"/>
  <c r="BT160" s="1"/>
  <c r="BT161" s="1"/>
  <c r="BN161"/>
  <c r="BN160" s="1"/>
  <c r="BN159" s="1"/>
  <c r="BN158" s="1"/>
  <c r="BP161"/>
  <c r="BP160" s="1"/>
  <c r="BP159" s="1"/>
  <c r="BP158" s="1"/>
  <c r="BS161"/>
  <c r="BS160" s="1"/>
  <c r="BS159" s="1"/>
  <c r="BS158" s="1"/>
  <c r="BV161"/>
  <c r="BV160" s="1"/>
  <c r="BV159" s="1"/>
  <c r="BV158" s="1"/>
  <c r="CE153"/>
  <c r="CE154" s="1"/>
  <c r="CE155" s="1"/>
  <c r="CE156" s="1"/>
  <c r="CG153"/>
  <c r="CG154" s="1"/>
  <c r="CG155" s="1"/>
  <c r="CG156" s="1"/>
  <c r="CH153"/>
  <c r="CI153"/>
  <c r="CJ153"/>
  <c r="CJ154" s="1"/>
  <c r="CJ155" s="1"/>
  <c r="CJ156" s="1"/>
  <c r="CK153"/>
  <c r="CK154" s="1"/>
  <c r="CK155" s="1"/>
  <c r="CK156" s="1"/>
  <c r="CL153"/>
  <c r="CL154" s="1"/>
  <c r="CL155" s="1"/>
  <c r="CL156" s="1"/>
  <c r="CM153"/>
  <c r="CM154" s="1"/>
  <c r="CM155" s="1"/>
  <c r="CM156" s="1"/>
  <c r="CN153"/>
  <c r="CN154" s="1"/>
  <c r="CN155" s="1"/>
  <c r="CN156" s="1"/>
  <c r="CO153"/>
  <c r="CO154" s="1"/>
  <c r="CO155" s="1"/>
  <c r="CO156" s="1"/>
  <c r="CP153"/>
  <c r="CQ153"/>
  <c r="CR153"/>
  <c r="CR154" s="1"/>
  <c r="CR155" s="1"/>
  <c r="CR156" s="1"/>
  <c r="CV153"/>
  <c r="CV154" s="1"/>
  <c r="CV155" s="1"/>
  <c r="CV156" s="1"/>
  <c r="CW153"/>
  <c r="CW154" s="1"/>
  <c r="CW155" s="1"/>
  <c r="CW156" s="1"/>
  <c r="CX153"/>
  <c r="CX154" s="1"/>
  <c r="CX155" s="1"/>
  <c r="CX156" s="1"/>
  <c r="CY153"/>
  <c r="CY154" s="1"/>
  <c r="CY155" s="1"/>
  <c r="CY156" s="1"/>
  <c r="CZ153"/>
  <c r="CZ154" s="1"/>
  <c r="CZ155" s="1"/>
  <c r="CZ156" s="1"/>
  <c r="DA153"/>
  <c r="DB153"/>
  <c r="DC153"/>
  <c r="DC154" s="1"/>
  <c r="DC155" s="1"/>
  <c r="DC156" s="1"/>
  <c r="DD153"/>
  <c r="DD154" s="1"/>
  <c r="DD155" s="1"/>
  <c r="DD156" s="1"/>
  <c r="DE153"/>
  <c r="DE154" s="1"/>
  <c r="DE155" s="1"/>
  <c r="DE156" s="1"/>
  <c r="DF153"/>
  <c r="DF154" s="1"/>
  <c r="DF155" s="1"/>
  <c r="DF156" s="1"/>
  <c r="DG153"/>
  <c r="DG154" s="1"/>
  <c r="DG155" s="1"/>
  <c r="DG156" s="1"/>
  <c r="DH153"/>
  <c r="DH154" s="1"/>
  <c r="DH155" s="1"/>
  <c r="DH156" s="1"/>
  <c r="DI153"/>
  <c r="DJ153"/>
  <c r="DK153"/>
  <c r="DK154" s="1"/>
  <c r="DK155" s="1"/>
  <c r="DK156" s="1"/>
  <c r="DL153"/>
  <c r="DL154" s="1"/>
  <c r="DL155" s="1"/>
  <c r="DL156" s="1"/>
  <c r="DM153"/>
  <c r="DM154" s="1"/>
  <c r="DM155" s="1"/>
  <c r="DM156" s="1"/>
  <c r="DN153"/>
  <c r="DN154" s="1"/>
  <c r="DN155" s="1"/>
  <c r="DN156" s="1"/>
  <c r="DO153"/>
  <c r="DO154" s="1"/>
  <c r="DO155" s="1"/>
  <c r="DO156" s="1"/>
  <c r="DP153"/>
  <c r="DP154" s="1"/>
  <c r="DP155" s="1"/>
  <c r="DP156" s="1"/>
  <c r="CH154"/>
  <c r="CH155" s="1"/>
  <c r="CH156" s="1"/>
  <c r="CI154"/>
  <c r="CI155" s="1"/>
  <c r="CI156" s="1"/>
  <c r="CP154"/>
  <c r="CP155" s="1"/>
  <c r="CP156" s="1"/>
  <c r="CQ154"/>
  <c r="CQ155" s="1"/>
  <c r="CQ156" s="1"/>
  <c r="DA154"/>
  <c r="DA155" s="1"/>
  <c r="DA156" s="1"/>
  <c r="DB154"/>
  <c r="DB155" s="1"/>
  <c r="DB156" s="1"/>
  <c r="DI154"/>
  <c r="DI155" s="1"/>
  <c r="DI156" s="1"/>
  <c r="DJ154"/>
  <c r="DJ155" s="1"/>
  <c r="DJ156" s="1"/>
  <c r="CF156"/>
  <c r="CF155" s="1"/>
  <c r="CF154" s="1"/>
  <c r="CF153" s="1"/>
  <c r="CS156"/>
  <c r="CS155" s="1"/>
  <c r="CS154" s="1"/>
  <c r="CS153" s="1"/>
  <c r="CT156"/>
  <c r="CT155" s="1"/>
  <c r="CT154" s="1"/>
  <c r="CT153" s="1"/>
  <c r="CU156"/>
  <c r="CU155" s="1"/>
  <c r="CU154" s="1"/>
  <c r="CU153" s="1"/>
  <c r="BW153"/>
  <c r="BX153"/>
  <c r="BY153"/>
  <c r="BZ153"/>
  <c r="CA153"/>
  <c r="CB153"/>
  <c r="CC153"/>
  <c r="CD153"/>
  <c r="BW154"/>
  <c r="BX154"/>
  <c r="BY154"/>
  <c r="BZ154"/>
  <c r="CA154"/>
  <c r="CB154"/>
  <c r="CC154"/>
  <c r="CD154"/>
  <c r="BW155"/>
  <c r="BX155"/>
  <c r="BY155"/>
  <c r="BZ155"/>
  <c r="CA155"/>
  <c r="CB155"/>
  <c r="CC155"/>
  <c r="CD155"/>
  <c r="BW156"/>
  <c r="BX156"/>
  <c r="BY156"/>
  <c r="BZ156"/>
  <c r="CA156"/>
  <c r="CB156"/>
  <c r="CC156"/>
  <c r="CD156"/>
  <c r="BK153"/>
  <c r="BK154" s="1"/>
  <c r="BK155" s="1"/>
  <c r="BK156" s="1"/>
  <c r="BM153"/>
  <c r="BM154" s="1"/>
  <c r="BM155" s="1"/>
  <c r="BM156" s="1"/>
  <c r="BO153"/>
  <c r="BO154" s="1"/>
  <c r="BO155" s="1"/>
  <c r="BO156" s="1"/>
  <c r="BP153"/>
  <c r="BP154" s="1"/>
  <c r="BP155" s="1"/>
  <c r="BP156" s="1"/>
  <c r="BQ153"/>
  <c r="BQ154" s="1"/>
  <c r="BQ155" s="1"/>
  <c r="BQ156" s="1"/>
  <c r="BR153"/>
  <c r="BR154" s="1"/>
  <c r="BR155" s="1"/>
  <c r="BR156" s="1"/>
  <c r="BS153"/>
  <c r="BU153"/>
  <c r="BU154" s="1"/>
  <c r="BU155" s="1"/>
  <c r="BU156" s="1"/>
  <c r="BV153"/>
  <c r="BV154" s="1"/>
  <c r="BV155" s="1"/>
  <c r="BV156" s="1"/>
  <c r="BS154"/>
  <c r="BS155"/>
  <c r="BJ156"/>
  <c r="BJ155" s="1"/>
  <c r="BJ154" s="1"/>
  <c r="BJ153" s="1"/>
  <c r="BL156"/>
  <c r="BL155" s="1"/>
  <c r="BL154" s="1"/>
  <c r="BL153" s="1"/>
  <c r="BN156"/>
  <c r="BN155" s="1"/>
  <c r="BN154" s="1"/>
  <c r="BN153" s="1"/>
  <c r="BS156"/>
  <c r="BT156"/>
  <c r="BT155" s="1"/>
  <c r="BT154" s="1"/>
  <c r="BT153" s="1"/>
  <c r="CC148"/>
  <c r="CC149" s="1"/>
  <c r="CC150" s="1"/>
  <c r="CC151" s="1"/>
  <c r="CD148"/>
  <c r="CD149" s="1"/>
  <c r="CD150" s="1"/>
  <c r="CE148"/>
  <c r="CE149" s="1"/>
  <c r="CE150" s="1"/>
  <c r="CE151" s="1"/>
  <c r="CF148"/>
  <c r="CG148"/>
  <c r="CH148"/>
  <c r="CH149" s="1"/>
  <c r="CH150" s="1"/>
  <c r="CH151" s="1"/>
  <c r="CI148"/>
  <c r="CI149" s="1"/>
  <c r="CI150" s="1"/>
  <c r="CI151" s="1"/>
  <c r="CJ148"/>
  <c r="CJ149" s="1"/>
  <c r="CJ150" s="1"/>
  <c r="CJ151" s="1"/>
  <c r="CK148"/>
  <c r="CK149" s="1"/>
  <c r="CK150" s="1"/>
  <c r="CK151" s="1"/>
  <c r="CL148"/>
  <c r="CL149" s="1"/>
  <c r="CL150" s="1"/>
  <c r="CM148"/>
  <c r="CM149" s="1"/>
  <c r="CM150" s="1"/>
  <c r="CM151" s="1"/>
  <c r="CN148"/>
  <c r="CN149" s="1"/>
  <c r="CN150" s="1"/>
  <c r="CN151" s="1"/>
  <c r="CO148"/>
  <c r="CO149" s="1"/>
  <c r="CO150" s="1"/>
  <c r="CO151" s="1"/>
  <c r="CP148"/>
  <c r="CP149" s="1"/>
  <c r="CP150" s="1"/>
  <c r="CP151" s="1"/>
  <c r="CQ148"/>
  <c r="CQ149" s="1"/>
  <c r="CQ150" s="1"/>
  <c r="CQ151" s="1"/>
  <c r="CR148"/>
  <c r="CR149" s="1"/>
  <c r="CR150" s="1"/>
  <c r="CR151" s="1"/>
  <c r="CS148"/>
  <c r="CS149" s="1"/>
  <c r="CS150" s="1"/>
  <c r="CS151" s="1"/>
  <c r="CT148"/>
  <c r="CT149" s="1"/>
  <c r="CT150" s="1"/>
  <c r="CU148"/>
  <c r="CU149" s="1"/>
  <c r="CU150" s="1"/>
  <c r="CU151" s="1"/>
  <c r="DC148"/>
  <c r="DC149" s="1"/>
  <c r="DC150" s="1"/>
  <c r="DC151" s="1"/>
  <c r="DD148"/>
  <c r="DE148"/>
  <c r="DE149" s="1"/>
  <c r="DE150" s="1"/>
  <c r="DE151" s="1"/>
  <c r="DF148"/>
  <c r="DF149" s="1"/>
  <c r="DF150" s="1"/>
  <c r="DF151" s="1"/>
  <c r="DG148"/>
  <c r="DG149" s="1"/>
  <c r="DG150" s="1"/>
  <c r="DG151" s="1"/>
  <c r="DH148"/>
  <c r="DH149" s="1"/>
  <c r="DH150" s="1"/>
  <c r="DH151" s="1"/>
  <c r="DI148"/>
  <c r="DI149" s="1"/>
  <c r="DI150" s="1"/>
  <c r="DI151" s="1"/>
  <c r="DJ148"/>
  <c r="DJ149" s="1"/>
  <c r="DJ150" s="1"/>
  <c r="DJ151" s="1"/>
  <c r="DK148"/>
  <c r="DK149" s="1"/>
  <c r="DK150" s="1"/>
  <c r="DK151" s="1"/>
  <c r="DL148"/>
  <c r="DL149" s="1"/>
  <c r="DL150" s="1"/>
  <c r="DL151" s="1"/>
  <c r="DM148"/>
  <c r="DM149" s="1"/>
  <c r="DM150" s="1"/>
  <c r="DM151" s="1"/>
  <c r="DN148"/>
  <c r="DN149" s="1"/>
  <c r="DN150" s="1"/>
  <c r="DN151" s="1"/>
  <c r="DO148"/>
  <c r="DO149" s="1"/>
  <c r="DO150" s="1"/>
  <c r="DO151" s="1"/>
  <c r="DP148"/>
  <c r="DP149" s="1"/>
  <c r="DP150" s="1"/>
  <c r="DP151" s="1"/>
  <c r="CF149"/>
  <c r="CG149"/>
  <c r="CG150" s="1"/>
  <c r="CG151" s="1"/>
  <c r="DD149"/>
  <c r="DD150" s="1"/>
  <c r="DD151" s="1"/>
  <c r="CF150"/>
  <c r="CF151" s="1"/>
  <c r="CD151"/>
  <c r="CL151"/>
  <c r="CT151"/>
  <c r="CV151"/>
  <c r="CV150" s="1"/>
  <c r="CV149" s="1"/>
  <c r="CV148" s="1"/>
  <c r="CW151"/>
  <c r="CW150" s="1"/>
  <c r="CW149" s="1"/>
  <c r="CW148" s="1"/>
  <c r="CX151"/>
  <c r="CX150" s="1"/>
  <c r="CX149" s="1"/>
  <c r="CX148" s="1"/>
  <c r="CY151"/>
  <c r="CY150" s="1"/>
  <c r="CY149" s="1"/>
  <c r="CY148" s="1"/>
  <c r="CZ151"/>
  <c r="CZ150" s="1"/>
  <c r="CZ149" s="1"/>
  <c r="CZ148" s="1"/>
  <c r="DA151"/>
  <c r="DA150" s="1"/>
  <c r="DA149" s="1"/>
  <c r="DA148" s="1"/>
  <c r="DB151"/>
  <c r="DB150" s="1"/>
  <c r="DB149" s="1"/>
  <c r="DB148" s="1"/>
  <c r="BS148"/>
  <c r="BU148"/>
  <c r="CA148"/>
  <c r="CB148"/>
  <c r="CB149" s="1"/>
  <c r="CB150" s="1"/>
  <c r="CB151" s="1"/>
  <c r="BS149"/>
  <c r="BS150" s="1"/>
  <c r="BS151" s="1"/>
  <c r="BU149"/>
  <c r="BU150" s="1"/>
  <c r="BU151" s="1"/>
  <c r="CA149"/>
  <c r="CA150" s="1"/>
  <c r="CA151" s="1"/>
  <c r="BR151"/>
  <c r="BR150" s="1"/>
  <c r="BR149" s="1"/>
  <c r="BR148" s="1"/>
  <c r="BT151"/>
  <c r="BT150" s="1"/>
  <c r="BT149" s="1"/>
  <c r="BT148" s="1"/>
  <c r="BV151"/>
  <c r="BV150" s="1"/>
  <c r="BV149" s="1"/>
  <c r="BV148" s="1"/>
  <c r="BW151"/>
  <c r="BW150" s="1"/>
  <c r="BW149" s="1"/>
  <c r="BW148" s="1"/>
  <c r="BX151"/>
  <c r="BX150" s="1"/>
  <c r="BX149" s="1"/>
  <c r="BX148" s="1"/>
  <c r="BY151"/>
  <c r="BY150" s="1"/>
  <c r="BY149" s="1"/>
  <c r="BY148" s="1"/>
  <c r="BZ151"/>
  <c r="BZ150" s="1"/>
  <c r="BZ149" s="1"/>
  <c r="BZ148" s="1"/>
  <c r="BQ151"/>
  <c r="BQ150" s="1"/>
  <c r="BQ149" s="1"/>
  <c r="BQ148" s="1"/>
  <c r="BN148"/>
  <c r="BN149" s="1"/>
  <c r="BN150" s="1"/>
  <c r="BN151" s="1"/>
  <c r="BJ151"/>
  <c r="BJ150" s="1"/>
  <c r="BJ149" s="1"/>
  <c r="BJ148" s="1"/>
  <c r="BK151"/>
  <c r="BK150" s="1"/>
  <c r="BK149" s="1"/>
  <c r="BK148" s="1"/>
  <c r="BL151"/>
  <c r="BL150" s="1"/>
  <c r="BL149" s="1"/>
  <c r="BL148" s="1"/>
  <c r="BM151"/>
  <c r="BM150" s="1"/>
  <c r="BM149" s="1"/>
  <c r="BM148" s="1"/>
  <c r="BO151"/>
  <c r="BO150" s="1"/>
  <c r="BO149" s="1"/>
  <c r="BO148" s="1"/>
  <c r="CC143"/>
  <c r="CC144" s="1"/>
  <c r="CC145" s="1"/>
  <c r="CC146" s="1"/>
  <c r="CD143"/>
  <c r="CE143"/>
  <c r="CE144" s="1"/>
  <c r="CE145" s="1"/>
  <c r="CE146" s="1"/>
  <c r="CF143"/>
  <c r="CF144" s="1"/>
  <c r="CF145" s="1"/>
  <c r="CF146" s="1"/>
  <c r="CG143"/>
  <c r="CH143"/>
  <c r="CI143"/>
  <c r="CJ143"/>
  <c r="CJ144" s="1"/>
  <c r="CJ145" s="1"/>
  <c r="CJ146" s="1"/>
  <c r="CK143"/>
  <c r="CK144" s="1"/>
  <c r="CK145" s="1"/>
  <c r="CK146" s="1"/>
  <c r="CL143"/>
  <c r="CL144" s="1"/>
  <c r="CL145" s="1"/>
  <c r="CL146" s="1"/>
  <c r="CM143"/>
  <c r="CM144" s="1"/>
  <c r="CM145" s="1"/>
  <c r="CM146" s="1"/>
  <c r="CN143"/>
  <c r="CN144" s="1"/>
  <c r="CN145" s="1"/>
  <c r="CN146" s="1"/>
  <c r="CO143"/>
  <c r="CP143"/>
  <c r="CP144" s="1"/>
  <c r="CP145" s="1"/>
  <c r="CP146" s="1"/>
  <c r="CQ143"/>
  <c r="CQ144" s="1"/>
  <c r="CQ145" s="1"/>
  <c r="CQ146" s="1"/>
  <c r="CR143"/>
  <c r="CR144" s="1"/>
  <c r="CR145" s="1"/>
  <c r="CR146" s="1"/>
  <c r="CS143"/>
  <c r="CS144" s="1"/>
  <c r="CS145" s="1"/>
  <c r="CS146" s="1"/>
  <c r="CT143"/>
  <c r="CT144" s="1"/>
  <c r="CT145" s="1"/>
  <c r="CT146" s="1"/>
  <c r="CU143"/>
  <c r="CU144" s="1"/>
  <c r="CU145" s="1"/>
  <c r="CU146" s="1"/>
  <c r="CV143"/>
  <c r="CV144" s="1"/>
  <c r="CV145" s="1"/>
  <c r="CV146" s="1"/>
  <c r="CW143"/>
  <c r="CW144" s="1"/>
  <c r="CW145" s="1"/>
  <c r="CW146" s="1"/>
  <c r="CX143"/>
  <c r="CY143"/>
  <c r="CY144" s="1"/>
  <c r="CY145" s="1"/>
  <c r="CY146" s="1"/>
  <c r="CZ143"/>
  <c r="CZ144" s="1"/>
  <c r="CZ145" s="1"/>
  <c r="CZ146" s="1"/>
  <c r="DA143"/>
  <c r="DB143"/>
  <c r="DB144" s="1"/>
  <c r="DB145" s="1"/>
  <c r="DB146" s="1"/>
  <c r="DF143"/>
  <c r="DF144" s="1"/>
  <c r="DF145" s="1"/>
  <c r="DF146" s="1"/>
  <c r="DG143"/>
  <c r="DG144" s="1"/>
  <c r="DG145" s="1"/>
  <c r="DG146" s="1"/>
  <c r="DH143"/>
  <c r="DH144" s="1"/>
  <c r="DH145" s="1"/>
  <c r="DH146" s="1"/>
  <c r="DI143"/>
  <c r="DJ143"/>
  <c r="DJ144" s="1"/>
  <c r="DJ145" s="1"/>
  <c r="DJ146" s="1"/>
  <c r="DK143"/>
  <c r="DK144" s="1"/>
  <c r="DK145" s="1"/>
  <c r="DK146" s="1"/>
  <c r="DL143"/>
  <c r="DM143"/>
  <c r="DM144" s="1"/>
  <c r="DM145" s="1"/>
  <c r="DM146" s="1"/>
  <c r="DN143"/>
  <c r="DN144" s="1"/>
  <c r="DN145" s="1"/>
  <c r="DN146" s="1"/>
  <c r="DO143"/>
  <c r="DO144" s="1"/>
  <c r="DO145" s="1"/>
  <c r="DO146" s="1"/>
  <c r="DP143"/>
  <c r="CD144"/>
  <c r="CD145" s="1"/>
  <c r="CD146" s="1"/>
  <c r="CG144"/>
  <c r="CG145" s="1"/>
  <c r="CG146" s="1"/>
  <c r="CH144"/>
  <c r="CH145" s="1"/>
  <c r="CH146" s="1"/>
  <c r="CI144"/>
  <c r="CI145" s="1"/>
  <c r="CI146" s="1"/>
  <c r="CO144"/>
  <c r="CO145" s="1"/>
  <c r="CO146" s="1"/>
  <c r="CX144"/>
  <c r="CX145" s="1"/>
  <c r="CX146" s="1"/>
  <c r="DA144"/>
  <c r="DA145" s="1"/>
  <c r="DA146" s="1"/>
  <c r="DI144"/>
  <c r="DI145" s="1"/>
  <c r="DI146" s="1"/>
  <c r="DL144"/>
  <c r="DL145" s="1"/>
  <c r="DL146" s="1"/>
  <c r="DP144"/>
  <c r="DP145" s="1"/>
  <c r="DP146" s="1"/>
  <c r="DC146"/>
  <c r="DC145" s="1"/>
  <c r="DC144" s="1"/>
  <c r="DC143" s="1"/>
  <c r="DD146"/>
  <c r="DD145" s="1"/>
  <c r="DD144" s="1"/>
  <c r="DD143" s="1"/>
  <c r="DE146"/>
  <c r="DE145" s="1"/>
  <c r="DE144" s="1"/>
  <c r="DE143" s="1"/>
  <c r="CB143"/>
  <c r="CB144" s="1"/>
  <c r="CB145" s="1"/>
  <c r="CB146" s="1"/>
  <c r="BW143"/>
  <c r="BW144" s="1"/>
  <c r="BW145" s="1"/>
  <c r="BW146" s="1"/>
  <c r="BX143"/>
  <c r="BY143"/>
  <c r="BZ143"/>
  <c r="BX144"/>
  <c r="BY144"/>
  <c r="BZ144"/>
  <c r="BX145"/>
  <c r="BY145"/>
  <c r="BZ145"/>
  <c r="BX146"/>
  <c r="BY146"/>
  <c r="BZ146"/>
  <c r="BR143"/>
  <c r="BR144" s="1"/>
  <c r="BR145" s="1"/>
  <c r="BR146" s="1"/>
  <c r="BT143"/>
  <c r="BT144" s="1"/>
  <c r="BT145" s="1"/>
  <c r="BT146" s="1"/>
  <c r="BV143"/>
  <c r="BV144" s="1"/>
  <c r="BV145" s="1"/>
  <c r="BV146" s="1"/>
  <c r="BS146"/>
  <c r="BS145" s="1"/>
  <c r="BS144" s="1"/>
  <c r="BS143" s="1"/>
  <c r="BU146"/>
  <c r="BU145" s="1"/>
  <c r="BU144" s="1"/>
  <c r="BU143" s="1"/>
  <c r="BJ143"/>
  <c r="BJ144" s="1"/>
  <c r="BL143"/>
  <c r="BL144" s="1"/>
  <c r="BL145" s="1"/>
  <c r="BL146" s="1"/>
  <c r="BM143"/>
  <c r="BM144" s="1"/>
  <c r="BM145" s="1"/>
  <c r="BM146" s="1"/>
  <c r="BO143"/>
  <c r="BO144" s="1"/>
  <c r="BP143"/>
  <c r="BP144" s="1"/>
  <c r="BP145" s="1"/>
  <c r="BP146" s="1"/>
  <c r="BQ143"/>
  <c r="BQ144" s="1"/>
  <c r="BQ145" s="1"/>
  <c r="BQ146" s="1"/>
  <c r="BJ145"/>
  <c r="BJ146" s="1"/>
  <c r="BO145"/>
  <c r="BO146" s="1"/>
  <c r="BK146"/>
  <c r="BK145" s="1"/>
  <c r="BK144" s="1"/>
  <c r="BK143" s="1"/>
  <c r="BN146"/>
  <c r="BN145" s="1"/>
  <c r="BN144" s="1"/>
  <c r="BN143" s="1"/>
  <c r="CM138"/>
  <c r="CM139" s="1"/>
  <c r="CM140" s="1"/>
  <c r="CM141" s="1"/>
  <c r="CN138"/>
  <c r="CN139" s="1"/>
  <c r="CN140" s="1"/>
  <c r="CN141" s="1"/>
  <c r="CO138"/>
  <c r="CO139" s="1"/>
  <c r="CO140" s="1"/>
  <c r="CO141" s="1"/>
  <c r="CP138"/>
  <c r="CP139" s="1"/>
  <c r="CP140" s="1"/>
  <c r="CP141" s="1"/>
  <c r="CQ138"/>
  <c r="CR138"/>
  <c r="CR139" s="1"/>
  <c r="CR140" s="1"/>
  <c r="CR141" s="1"/>
  <c r="CS138"/>
  <c r="CS139" s="1"/>
  <c r="CS140" s="1"/>
  <c r="CS141" s="1"/>
  <c r="CT138"/>
  <c r="CT139" s="1"/>
  <c r="CT140" s="1"/>
  <c r="CT141" s="1"/>
  <c r="CU138"/>
  <c r="CU139" s="1"/>
  <c r="CU140" s="1"/>
  <c r="CU141" s="1"/>
  <c r="CV138"/>
  <c r="CV139" s="1"/>
  <c r="CV140" s="1"/>
  <c r="CW138"/>
  <c r="CW139" s="1"/>
  <c r="CW140" s="1"/>
  <c r="CW141" s="1"/>
  <c r="CX138"/>
  <c r="CY138"/>
  <c r="CZ138"/>
  <c r="CZ139" s="1"/>
  <c r="CZ140" s="1"/>
  <c r="CZ141" s="1"/>
  <c r="DA138"/>
  <c r="DA139" s="1"/>
  <c r="DA140" s="1"/>
  <c r="DA141" s="1"/>
  <c r="DB138"/>
  <c r="DB139" s="1"/>
  <c r="DB140" s="1"/>
  <c r="DB141" s="1"/>
  <c r="DC138"/>
  <c r="DC139" s="1"/>
  <c r="DC140" s="1"/>
  <c r="DC141" s="1"/>
  <c r="DD138"/>
  <c r="DD139" s="1"/>
  <c r="DD140" s="1"/>
  <c r="DD141" s="1"/>
  <c r="DE138"/>
  <c r="DE139" s="1"/>
  <c r="DE140" s="1"/>
  <c r="DE141" s="1"/>
  <c r="DI138"/>
  <c r="DI139" s="1"/>
  <c r="DI140" s="1"/>
  <c r="DI141" s="1"/>
  <c r="DJ138"/>
  <c r="DJ139" s="1"/>
  <c r="DJ140" s="1"/>
  <c r="DJ141" s="1"/>
  <c r="DK138"/>
  <c r="DK139" s="1"/>
  <c r="DK140" s="1"/>
  <c r="DK141" s="1"/>
  <c r="DL138"/>
  <c r="DL139" s="1"/>
  <c r="DL140" s="1"/>
  <c r="DL141" s="1"/>
  <c r="DM138"/>
  <c r="DM139" s="1"/>
  <c r="DM140" s="1"/>
  <c r="DM141" s="1"/>
  <c r="DN138"/>
  <c r="DO138"/>
  <c r="DO139" s="1"/>
  <c r="DO140" s="1"/>
  <c r="DO141" s="1"/>
  <c r="DP138"/>
  <c r="DP139" s="1"/>
  <c r="DP140" s="1"/>
  <c r="DP141" s="1"/>
  <c r="CQ139"/>
  <c r="CQ140" s="1"/>
  <c r="CQ141" s="1"/>
  <c r="CX139"/>
  <c r="CX140" s="1"/>
  <c r="CX141" s="1"/>
  <c r="CY139"/>
  <c r="CY140" s="1"/>
  <c r="CY141" s="1"/>
  <c r="DN139"/>
  <c r="DN140"/>
  <c r="DN141" s="1"/>
  <c r="CV141"/>
  <c r="DF141"/>
  <c r="DF140" s="1"/>
  <c r="DF139" s="1"/>
  <c r="DF138" s="1"/>
  <c r="DG141"/>
  <c r="DG140" s="1"/>
  <c r="DG139" s="1"/>
  <c r="DG138" s="1"/>
  <c r="DH141"/>
  <c r="DH140" s="1"/>
  <c r="DH139" s="1"/>
  <c r="DH138" s="1"/>
  <c r="CH138"/>
  <c r="CI138"/>
  <c r="CI139" s="1"/>
  <c r="CI140" s="1"/>
  <c r="CI141" s="1"/>
  <c r="CJ138"/>
  <c r="CJ139" s="1"/>
  <c r="CJ140" s="1"/>
  <c r="CJ141" s="1"/>
  <c r="CK138"/>
  <c r="CK139" s="1"/>
  <c r="CK140" s="1"/>
  <c r="CL138"/>
  <c r="CH139"/>
  <c r="CH140" s="1"/>
  <c r="CH141" s="1"/>
  <c r="CL139"/>
  <c r="CL140" s="1"/>
  <c r="CL141" s="1"/>
  <c r="CK141"/>
  <c r="CC138"/>
  <c r="CC139" s="1"/>
  <c r="CC140" s="1"/>
  <c r="CC141" s="1"/>
  <c r="CD138"/>
  <c r="CD139" s="1"/>
  <c r="CD140" s="1"/>
  <c r="CD141" s="1"/>
  <c r="CE138"/>
  <c r="CE139" s="1"/>
  <c r="CE140" s="1"/>
  <c r="CE141" s="1"/>
  <c r="CF138"/>
  <c r="CF139" s="1"/>
  <c r="CF140" s="1"/>
  <c r="CF141" s="1"/>
  <c r="CG138"/>
  <c r="CG139" s="1"/>
  <c r="CG140" s="1"/>
  <c r="CG141" s="1"/>
  <c r="CB138"/>
  <c r="CB139" s="1"/>
  <c r="CB140" s="1"/>
  <c r="CB141" s="1"/>
  <c r="BS138"/>
  <c r="BT138"/>
  <c r="BU138"/>
  <c r="BV138"/>
  <c r="BV139" s="1"/>
  <c r="BV140" s="1"/>
  <c r="BV141" s="1"/>
  <c r="BW138"/>
  <c r="BX138"/>
  <c r="BY138"/>
  <c r="BZ138"/>
  <c r="BS139"/>
  <c r="BT139"/>
  <c r="BU139"/>
  <c r="BW139"/>
  <c r="BX139"/>
  <c r="BY139"/>
  <c r="BZ139"/>
  <c r="BS140"/>
  <c r="BT140"/>
  <c r="BU140"/>
  <c r="BW140"/>
  <c r="BX140"/>
  <c r="BY140"/>
  <c r="BZ140"/>
  <c r="BS141"/>
  <c r="BT141"/>
  <c r="BU141"/>
  <c r="BW141"/>
  <c r="BX141"/>
  <c r="BY141"/>
  <c r="BZ141"/>
  <c r="BJ138"/>
  <c r="BJ139" s="1"/>
  <c r="BJ140" s="1"/>
  <c r="BJ141" s="1"/>
  <c r="BK138"/>
  <c r="BK139" s="1"/>
  <c r="BK140" s="1"/>
  <c r="BK141" s="1"/>
  <c r="BL138"/>
  <c r="BM138"/>
  <c r="BM139" s="1"/>
  <c r="BM140" s="1"/>
  <c r="BM141" s="1"/>
  <c r="BN138"/>
  <c r="BN139" s="1"/>
  <c r="BN140" s="1"/>
  <c r="BN141" s="1"/>
  <c r="BO138"/>
  <c r="BO139" s="1"/>
  <c r="BO140" s="1"/>
  <c r="BO141" s="1"/>
  <c r="BP138"/>
  <c r="BQ138"/>
  <c r="BQ139" s="1"/>
  <c r="BQ140" s="1"/>
  <c r="BQ141" s="1"/>
  <c r="BL139"/>
  <c r="BL140" s="1"/>
  <c r="BL141" s="1"/>
  <c r="BP139"/>
  <c r="BP140" s="1"/>
  <c r="BP141" s="1"/>
  <c r="BR141"/>
  <c r="BR140" s="1"/>
  <c r="BR139" s="1"/>
  <c r="BR138" s="1"/>
  <c r="CI133"/>
  <c r="CI134" s="1"/>
  <c r="CI135" s="1"/>
  <c r="CI136" s="1"/>
  <c r="CJ133"/>
  <c r="CK133"/>
  <c r="CL133"/>
  <c r="CM133"/>
  <c r="CM134" s="1"/>
  <c r="CM135" s="1"/>
  <c r="CM136" s="1"/>
  <c r="CN133"/>
  <c r="CN134" s="1"/>
  <c r="CN135" s="1"/>
  <c r="CN136" s="1"/>
  <c r="CO133"/>
  <c r="CP133"/>
  <c r="CP134" s="1"/>
  <c r="CP135" s="1"/>
  <c r="CP136" s="1"/>
  <c r="CQ133"/>
  <c r="CQ134" s="1"/>
  <c r="CQ135" s="1"/>
  <c r="CQ136" s="1"/>
  <c r="CR133"/>
  <c r="CR134" s="1"/>
  <c r="CR135" s="1"/>
  <c r="CR136" s="1"/>
  <c r="CS133"/>
  <c r="CT133"/>
  <c r="CT134" s="1"/>
  <c r="CT135" s="1"/>
  <c r="CT136" s="1"/>
  <c r="CU133"/>
  <c r="CU134" s="1"/>
  <c r="CU135" s="1"/>
  <c r="CU136" s="1"/>
  <c r="CV133"/>
  <c r="CV134" s="1"/>
  <c r="CV135" s="1"/>
  <c r="CV136" s="1"/>
  <c r="CW133"/>
  <c r="CX133"/>
  <c r="CX134" s="1"/>
  <c r="CX135" s="1"/>
  <c r="CX136" s="1"/>
  <c r="CY133"/>
  <c r="CY134" s="1"/>
  <c r="CY135" s="1"/>
  <c r="CZ133"/>
  <c r="CZ134" s="1"/>
  <c r="CZ135" s="1"/>
  <c r="CZ136" s="1"/>
  <c r="DA133"/>
  <c r="DB133"/>
  <c r="DB134" s="1"/>
  <c r="DB135" s="1"/>
  <c r="DB136" s="1"/>
  <c r="DC133"/>
  <c r="DC134" s="1"/>
  <c r="DC135" s="1"/>
  <c r="DC136" s="1"/>
  <c r="DD133"/>
  <c r="DD134" s="1"/>
  <c r="DD135" s="1"/>
  <c r="DD136" s="1"/>
  <c r="DE133"/>
  <c r="DF133"/>
  <c r="DF134" s="1"/>
  <c r="DF135" s="1"/>
  <c r="DF136" s="1"/>
  <c r="DG133"/>
  <c r="DG134" s="1"/>
  <c r="DG135" s="1"/>
  <c r="DG136" s="1"/>
  <c r="DH133"/>
  <c r="DH134" s="1"/>
  <c r="DH135" s="1"/>
  <c r="DH136" s="1"/>
  <c r="DN133"/>
  <c r="DO133"/>
  <c r="DO134" s="1"/>
  <c r="DO135" s="1"/>
  <c r="DO136" s="1"/>
  <c r="DP133"/>
  <c r="DP134" s="1"/>
  <c r="DP135" s="1"/>
  <c r="DP136" s="1"/>
  <c r="CJ134"/>
  <c r="CJ135" s="1"/>
  <c r="CJ136" s="1"/>
  <c r="CK134"/>
  <c r="CK135" s="1"/>
  <c r="CK136" s="1"/>
  <c r="CL134"/>
  <c r="CL135" s="1"/>
  <c r="CL136" s="1"/>
  <c r="CO134"/>
  <c r="CS134"/>
  <c r="CS135" s="1"/>
  <c r="CS136" s="1"/>
  <c r="CW134"/>
  <c r="CW135" s="1"/>
  <c r="CW136" s="1"/>
  <c r="DA134"/>
  <c r="DA135" s="1"/>
  <c r="DA136" s="1"/>
  <c r="DE134"/>
  <c r="DE135" s="1"/>
  <c r="DE136" s="1"/>
  <c r="DN134"/>
  <c r="DN135" s="1"/>
  <c r="DN136" s="1"/>
  <c r="CO135"/>
  <c r="CO136" s="1"/>
  <c r="CY136"/>
  <c r="DI136"/>
  <c r="DI135" s="1"/>
  <c r="DI134" s="1"/>
  <c r="DI133" s="1"/>
  <c r="DJ136"/>
  <c r="DJ135" s="1"/>
  <c r="DJ134" s="1"/>
  <c r="DJ133" s="1"/>
  <c r="DK136"/>
  <c r="DK135" s="1"/>
  <c r="DK134" s="1"/>
  <c r="DK133" s="1"/>
  <c r="DL136"/>
  <c r="DL135" s="1"/>
  <c r="DL134" s="1"/>
  <c r="DL133" s="1"/>
  <c r="DM136"/>
  <c r="DM135" s="1"/>
  <c r="DM134" s="1"/>
  <c r="DM133" s="1"/>
  <c r="BX133"/>
  <c r="BX134" s="1"/>
  <c r="BX135" s="1"/>
  <c r="BX136" s="1"/>
  <c r="BY133"/>
  <c r="BY134" s="1"/>
  <c r="BY135" s="1"/>
  <c r="BY136" s="1"/>
  <c r="BZ133"/>
  <c r="BZ134" s="1"/>
  <c r="BZ135" s="1"/>
  <c r="BZ136" s="1"/>
  <c r="CA133"/>
  <c r="CA134" s="1"/>
  <c r="CA135" s="1"/>
  <c r="CA136" s="1"/>
  <c r="CB133"/>
  <c r="CB134" s="1"/>
  <c r="CB135" s="1"/>
  <c r="CB136" s="1"/>
  <c r="CC133"/>
  <c r="CC134" s="1"/>
  <c r="CC135" s="1"/>
  <c r="CC136" s="1"/>
  <c r="CD133"/>
  <c r="CD134" s="1"/>
  <c r="CD135" s="1"/>
  <c r="CD136" s="1"/>
  <c r="CE133"/>
  <c r="CE134" s="1"/>
  <c r="CE135" s="1"/>
  <c r="CE136" s="1"/>
  <c r="CF133"/>
  <c r="CF134" s="1"/>
  <c r="CF135" s="1"/>
  <c r="CF136" s="1"/>
  <c r="CG133"/>
  <c r="CH133"/>
  <c r="CH134" s="1"/>
  <c r="CH135" s="1"/>
  <c r="CH136" s="1"/>
  <c r="CG134"/>
  <c r="CG135" s="1"/>
  <c r="CG136" s="1"/>
  <c r="BW136"/>
  <c r="BW135" s="1"/>
  <c r="BW134" s="1"/>
  <c r="BW133" s="1"/>
  <c r="BR133"/>
  <c r="BR134" s="1"/>
  <c r="BR135" s="1"/>
  <c r="BR136" s="1"/>
  <c r="BS133"/>
  <c r="BS134" s="1"/>
  <c r="BS135" s="1"/>
  <c r="BS136" s="1"/>
  <c r="BQ136"/>
  <c r="BQ135" s="1"/>
  <c r="BQ134" s="1"/>
  <c r="BQ133" s="1"/>
  <c r="BT136"/>
  <c r="BT135" s="1"/>
  <c r="BT134" s="1"/>
  <c r="BT133" s="1"/>
  <c r="BU136"/>
  <c r="BU135" s="1"/>
  <c r="BU134" s="1"/>
  <c r="BU133" s="1"/>
  <c r="BV136"/>
  <c r="BV135" s="1"/>
  <c r="BV134" s="1"/>
  <c r="BV133" s="1"/>
  <c r="BO133"/>
  <c r="BO134" s="1"/>
  <c r="BO135" s="1"/>
  <c r="BO136" s="1"/>
  <c r="BJ136"/>
  <c r="BJ135" s="1"/>
  <c r="BJ134" s="1"/>
  <c r="BJ133" s="1"/>
  <c r="BK136"/>
  <c r="BK135" s="1"/>
  <c r="BK134" s="1"/>
  <c r="BK133" s="1"/>
  <c r="BL136"/>
  <c r="BL135" s="1"/>
  <c r="BL134" s="1"/>
  <c r="BL133" s="1"/>
  <c r="BM136"/>
  <c r="BM135" s="1"/>
  <c r="BM134" s="1"/>
  <c r="BM133" s="1"/>
  <c r="BN136"/>
  <c r="BN135" s="1"/>
  <c r="BN134" s="1"/>
  <c r="BN133" s="1"/>
  <c r="BP136"/>
  <c r="BP135" s="1"/>
  <c r="BP134" s="1"/>
  <c r="BP133" s="1"/>
  <c r="DD128"/>
  <c r="DE128"/>
  <c r="DF128"/>
  <c r="DF129" s="1"/>
  <c r="DF130" s="1"/>
  <c r="DF131" s="1"/>
  <c r="DG128"/>
  <c r="DH128"/>
  <c r="DH129" s="1"/>
  <c r="DH130" s="1"/>
  <c r="DH131" s="1"/>
  <c r="DI128"/>
  <c r="DI129" s="1"/>
  <c r="DI130" s="1"/>
  <c r="DI131" s="1"/>
  <c r="DJ128"/>
  <c r="DJ129" s="1"/>
  <c r="DJ130" s="1"/>
  <c r="DJ131" s="1"/>
  <c r="DK128"/>
  <c r="DL128"/>
  <c r="DL129" s="1"/>
  <c r="DL130" s="1"/>
  <c r="DL131" s="1"/>
  <c r="DM128"/>
  <c r="DM129" s="1"/>
  <c r="DM130" s="1"/>
  <c r="DM131" s="1"/>
  <c r="DO128"/>
  <c r="DO129" s="1"/>
  <c r="DO130" s="1"/>
  <c r="DO131" s="1"/>
  <c r="DP128"/>
  <c r="DD129"/>
  <c r="DD130" s="1"/>
  <c r="DD131" s="1"/>
  <c r="DE129"/>
  <c r="DE130" s="1"/>
  <c r="DE131" s="1"/>
  <c r="DG129"/>
  <c r="DG130" s="1"/>
  <c r="DG131" s="1"/>
  <c r="DK129"/>
  <c r="DK130" s="1"/>
  <c r="DK131" s="1"/>
  <c r="DP129"/>
  <c r="DP130" s="1"/>
  <c r="DP131" s="1"/>
  <c r="DN131"/>
  <c r="DN130" s="1"/>
  <c r="DN129" s="1"/>
  <c r="DN128" s="1"/>
  <c r="CC128"/>
  <c r="CC129" s="1"/>
  <c r="CC130" s="1"/>
  <c r="CC131" s="1"/>
  <c r="CD128"/>
  <c r="CD129" s="1"/>
  <c r="CD130" s="1"/>
  <c r="CD131" s="1"/>
  <c r="CE128"/>
  <c r="CE129" s="1"/>
  <c r="CE130" s="1"/>
  <c r="CF128"/>
  <c r="CG128"/>
  <c r="CG129" s="1"/>
  <c r="CG130" s="1"/>
  <c r="CG131" s="1"/>
  <c r="CH128"/>
  <c r="CH129" s="1"/>
  <c r="CH130" s="1"/>
  <c r="CH131" s="1"/>
  <c r="CI128"/>
  <c r="CI129" s="1"/>
  <c r="CI130" s="1"/>
  <c r="CJ128"/>
  <c r="CJ129" s="1"/>
  <c r="CJ130" s="1"/>
  <c r="CJ131" s="1"/>
  <c r="CK128"/>
  <c r="CL128"/>
  <c r="CL129" s="1"/>
  <c r="CL130" s="1"/>
  <c r="CL131" s="1"/>
  <c r="CM128"/>
  <c r="CM129" s="1"/>
  <c r="CM130" s="1"/>
  <c r="CM131" s="1"/>
  <c r="CN128"/>
  <c r="CN129" s="1"/>
  <c r="CN130" s="1"/>
  <c r="CN131" s="1"/>
  <c r="CO128"/>
  <c r="CP128"/>
  <c r="CP129" s="1"/>
  <c r="CP130" s="1"/>
  <c r="CP131" s="1"/>
  <c r="CQ128"/>
  <c r="CQ129" s="1"/>
  <c r="CQ130" s="1"/>
  <c r="CR128"/>
  <c r="CR129" s="1"/>
  <c r="CR130" s="1"/>
  <c r="CR131" s="1"/>
  <c r="CS128"/>
  <c r="CS129" s="1"/>
  <c r="CS130" s="1"/>
  <c r="CS131" s="1"/>
  <c r="CT128"/>
  <c r="CT129" s="1"/>
  <c r="CT130" s="1"/>
  <c r="CT131" s="1"/>
  <c r="CU128"/>
  <c r="CU129" s="1"/>
  <c r="CU130" s="1"/>
  <c r="CV128"/>
  <c r="CW128"/>
  <c r="CX128"/>
  <c r="CX129" s="1"/>
  <c r="CX130" s="1"/>
  <c r="CX131" s="1"/>
  <c r="CY128"/>
  <c r="CY129" s="1"/>
  <c r="CY130" s="1"/>
  <c r="CY131" s="1"/>
  <c r="CZ128"/>
  <c r="DA128"/>
  <c r="DB128"/>
  <c r="DB129" s="1"/>
  <c r="DB130" s="1"/>
  <c r="DB131" s="1"/>
  <c r="DC128"/>
  <c r="DC129" s="1"/>
  <c r="DC130" s="1"/>
  <c r="DC131" s="1"/>
  <c r="CF129"/>
  <c r="CF130" s="1"/>
  <c r="CF131" s="1"/>
  <c r="CK129"/>
  <c r="CK130" s="1"/>
  <c r="CK131" s="1"/>
  <c r="CO129"/>
  <c r="CO130" s="1"/>
  <c r="CO131" s="1"/>
  <c r="CV129"/>
  <c r="CV130" s="1"/>
  <c r="CV131" s="1"/>
  <c r="CW129"/>
  <c r="CW130" s="1"/>
  <c r="CW131" s="1"/>
  <c r="CZ129"/>
  <c r="CZ130" s="1"/>
  <c r="CZ131" s="1"/>
  <c r="DA129"/>
  <c r="DA130" s="1"/>
  <c r="DA131" s="1"/>
  <c r="CE131"/>
  <c r="CI131"/>
  <c r="CQ131"/>
  <c r="CU131"/>
  <c r="CB128"/>
  <c r="CB129" s="1"/>
  <c r="CB130" s="1"/>
  <c r="CB131" s="1"/>
  <c r="BR128"/>
  <c r="BS128"/>
  <c r="BT128"/>
  <c r="BU128"/>
  <c r="BV128"/>
  <c r="BW128"/>
  <c r="BW129" s="1"/>
  <c r="BW130" s="1"/>
  <c r="BW131" s="1"/>
  <c r="BX128"/>
  <c r="BY128"/>
  <c r="BR129"/>
  <c r="BS129"/>
  <c r="BT129"/>
  <c r="BU129"/>
  <c r="BV129"/>
  <c r="BV130" s="1"/>
  <c r="BV131" s="1"/>
  <c r="BX129"/>
  <c r="BY129"/>
  <c r="BY130" s="1"/>
  <c r="BY131" s="1"/>
  <c r="BR130"/>
  <c r="BR131" s="1"/>
  <c r="BS130"/>
  <c r="BS131" s="1"/>
  <c r="BT130"/>
  <c r="BU130"/>
  <c r="BU131" s="1"/>
  <c r="BX130"/>
  <c r="BX131" s="1"/>
  <c r="BT131"/>
  <c r="BZ131"/>
  <c r="BZ130" s="1"/>
  <c r="BZ129" s="1"/>
  <c r="BZ128" s="1"/>
  <c r="BJ128"/>
  <c r="BJ129" s="1"/>
  <c r="BJ130" s="1"/>
  <c r="BJ131" s="1"/>
  <c r="BK128"/>
  <c r="BK129" s="1"/>
  <c r="BK130" s="1"/>
  <c r="BK131" s="1"/>
  <c r="BL128"/>
  <c r="BL129" s="1"/>
  <c r="BL130" s="1"/>
  <c r="BL131" s="1"/>
  <c r="BM128"/>
  <c r="BM129" s="1"/>
  <c r="BM130" s="1"/>
  <c r="BM131" s="1"/>
  <c r="BN128"/>
  <c r="BN129" s="1"/>
  <c r="BN130" s="1"/>
  <c r="BN131" s="1"/>
  <c r="BO128"/>
  <c r="BO129" s="1"/>
  <c r="BO130" s="1"/>
  <c r="BO131" s="1"/>
  <c r="BP128"/>
  <c r="BP129" s="1"/>
  <c r="BP130" s="1"/>
  <c r="BP131" s="1"/>
  <c r="BQ131"/>
  <c r="BQ130" s="1"/>
  <c r="BQ129" s="1"/>
  <c r="BQ128" s="1"/>
  <c r="CG123"/>
  <c r="CG124" s="1"/>
  <c r="CG125" s="1"/>
  <c r="CG126" s="1"/>
  <c r="CH123"/>
  <c r="CH124" s="1"/>
  <c r="CH125" s="1"/>
  <c r="CH126" s="1"/>
  <c r="CI123"/>
  <c r="CJ123"/>
  <c r="CK123"/>
  <c r="CK124" s="1"/>
  <c r="CL123"/>
  <c r="CL124" s="1"/>
  <c r="CL125" s="1"/>
  <c r="CL126" s="1"/>
  <c r="CM123"/>
  <c r="CM124" s="1"/>
  <c r="CM125" s="1"/>
  <c r="CM126" s="1"/>
  <c r="CN123"/>
  <c r="CN124" s="1"/>
  <c r="CN125" s="1"/>
  <c r="CN126" s="1"/>
  <c r="CO123"/>
  <c r="CO124" s="1"/>
  <c r="CO125" s="1"/>
  <c r="CO126" s="1"/>
  <c r="CP123"/>
  <c r="CP124" s="1"/>
  <c r="CP125" s="1"/>
  <c r="CP126" s="1"/>
  <c r="CQ123"/>
  <c r="CR123"/>
  <c r="CR124" s="1"/>
  <c r="CR125" s="1"/>
  <c r="CR126" s="1"/>
  <c r="CS123"/>
  <c r="CS124" s="1"/>
  <c r="CS125" s="1"/>
  <c r="CS126" s="1"/>
  <c r="CT123"/>
  <c r="CT124" s="1"/>
  <c r="CT125" s="1"/>
  <c r="CT126" s="1"/>
  <c r="CU123"/>
  <c r="CU124" s="1"/>
  <c r="CU125" s="1"/>
  <c r="CU126" s="1"/>
  <c r="CV123"/>
  <c r="CV124" s="1"/>
  <c r="CV125" s="1"/>
  <c r="CV126" s="1"/>
  <c r="CW123"/>
  <c r="CW124" s="1"/>
  <c r="CW125" s="1"/>
  <c r="CW126" s="1"/>
  <c r="CX123"/>
  <c r="CX124" s="1"/>
  <c r="CX125" s="1"/>
  <c r="CX126" s="1"/>
  <c r="CY123"/>
  <c r="CY124" s="1"/>
  <c r="CY125" s="1"/>
  <c r="CY126" s="1"/>
  <c r="CZ123"/>
  <c r="CZ124" s="1"/>
  <c r="CZ125" s="1"/>
  <c r="CZ126" s="1"/>
  <c r="DA123"/>
  <c r="DA124" s="1"/>
  <c r="DA125" s="1"/>
  <c r="DA126" s="1"/>
  <c r="DB123"/>
  <c r="DB124" s="1"/>
  <c r="DB125" s="1"/>
  <c r="DB126" s="1"/>
  <c r="DC123"/>
  <c r="DD123"/>
  <c r="DD124" s="1"/>
  <c r="DD125" s="1"/>
  <c r="DD126" s="1"/>
  <c r="DE123"/>
  <c r="DE124" s="1"/>
  <c r="DE125" s="1"/>
  <c r="DE126" s="1"/>
  <c r="DF123"/>
  <c r="DF124" s="1"/>
  <c r="DG123"/>
  <c r="DG124" s="1"/>
  <c r="DG125" s="1"/>
  <c r="DG126" s="1"/>
  <c r="DH123"/>
  <c r="DH124" s="1"/>
  <c r="DH125" s="1"/>
  <c r="DH126" s="1"/>
  <c r="DI123"/>
  <c r="DI124" s="1"/>
  <c r="DI125" s="1"/>
  <c r="DI126" s="1"/>
  <c r="DJ123"/>
  <c r="DJ124" s="1"/>
  <c r="DJ125" s="1"/>
  <c r="DJ126" s="1"/>
  <c r="DK123"/>
  <c r="DL123"/>
  <c r="DL124" s="1"/>
  <c r="DL125" s="1"/>
  <c r="DL126" s="1"/>
  <c r="DM123"/>
  <c r="DM124" s="1"/>
  <c r="DM125" s="1"/>
  <c r="DM126" s="1"/>
  <c r="DN123"/>
  <c r="DN124" s="1"/>
  <c r="DN125" s="1"/>
  <c r="DN126" s="1"/>
  <c r="CI124"/>
  <c r="CI125" s="1"/>
  <c r="CJ124"/>
  <c r="CJ125" s="1"/>
  <c r="CJ126" s="1"/>
  <c r="CQ124"/>
  <c r="CQ125" s="1"/>
  <c r="CQ126" s="1"/>
  <c r="DC124"/>
  <c r="DC125" s="1"/>
  <c r="DC126" s="1"/>
  <c r="DK124"/>
  <c r="DK125" s="1"/>
  <c r="DK126" s="1"/>
  <c r="CK125"/>
  <c r="CK126" s="1"/>
  <c r="DF125"/>
  <c r="DF126" s="1"/>
  <c r="CI126"/>
  <c r="DO126"/>
  <c r="DO125" s="1"/>
  <c r="DO124" s="1"/>
  <c r="DO123" s="1"/>
  <c r="DP126"/>
  <c r="DP125" s="1"/>
  <c r="DP124" s="1"/>
  <c r="DP123" s="1"/>
  <c r="CE123"/>
  <c r="CE124" s="1"/>
  <c r="CE125" s="1"/>
  <c r="CE126" s="1"/>
  <c r="CF123"/>
  <c r="CF124" s="1"/>
  <c r="CF125" s="1"/>
  <c r="CF126" s="1"/>
  <c r="CD123"/>
  <c r="CD124" s="1"/>
  <c r="CD125" s="1"/>
  <c r="CD126" s="1"/>
  <c r="CB123"/>
  <c r="CB124" s="1"/>
  <c r="CB125" s="1"/>
  <c r="CB126" s="1"/>
  <c r="BW123"/>
  <c r="BY123"/>
  <c r="BY124" s="1"/>
  <c r="BY125" s="1"/>
  <c r="BY126" s="1"/>
  <c r="BZ123"/>
  <c r="BZ124" s="1"/>
  <c r="BZ125" s="1"/>
  <c r="BZ126" s="1"/>
  <c r="BW124"/>
  <c r="BW125" s="1"/>
  <c r="BW126" s="1"/>
  <c r="BX126"/>
  <c r="BX125" s="1"/>
  <c r="BX124" s="1"/>
  <c r="BX123" s="1"/>
  <c r="BK123"/>
  <c r="BK124" s="1"/>
  <c r="BK125" s="1"/>
  <c r="BK126" s="1"/>
  <c r="BL123"/>
  <c r="BL124" s="1"/>
  <c r="BL125" s="1"/>
  <c r="BL126" s="1"/>
  <c r="BM123"/>
  <c r="BM124" s="1"/>
  <c r="BN123"/>
  <c r="BO123"/>
  <c r="BO124" s="1"/>
  <c r="BO125" s="1"/>
  <c r="BO126" s="1"/>
  <c r="BP123"/>
  <c r="BP124" s="1"/>
  <c r="BQ123"/>
  <c r="BQ124" s="1"/>
  <c r="BQ125" s="1"/>
  <c r="BQ126" s="1"/>
  <c r="BR123"/>
  <c r="BR124" s="1"/>
  <c r="BR125" s="1"/>
  <c r="BR126" s="1"/>
  <c r="BT123"/>
  <c r="BT124" s="1"/>
  <c r="BT125" s="1"/>
  <c r="BT126" s="1"/>
  <c r="BV123"/>
  <c r="BV124" s="1"/>
  <c r="BV125" s="1"/>
  <c r="BV126" s="1"/>
  <c r="BN124"/>
  <c r="BN125" s="1"/>
  <c r="BN126" s="1"/>
  <c r="BM125"/>
  <c r="BM126" s="1"/>
  <c r="BP125"/>
  <c r="BP126" s="1"/>
  <c r="BS126"/>
  <c r="BS125" s="1"/>
  <c r="BS124" s="1"/>
  <c r="BS123" s="1"/>
  <c r="BU126"/>
  <c r="BU125" s="1"/>
  <c r="BU124" s="1"/>
  <c r="BU123" s="1"/>
  <c r="BJ123"/>
  <c r="BJ124" s="1"/>
  <c r="BJ125" s="1"/>
  <c r="BJ126" s="1"/>
  <c r="CF118"/>
  <c r="CG118"/>
  <c r="CH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CF119"/>
  <c r="CG119"/>
  <c r="CH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CF120"/>
  <c r="CG120"/>
  <c r="CH120"/>
  <c r="CJ120"/>
  <c r="CJ121" s="1"/>
  <c r="CK120"/>
  <c r="CL120"/>
  <c r="CM120"/>
  <c r="CN120"/>
  <c r="CN121" s="1"/>
  <c r="CO120"/>
  <c r="CO121" s="1"/>
  <c r="CP120"/>
  <c r="CP121" s="1"/>
  <c r="CQ120"/>
  <c r="CQ121" s="1"/>
  <c r="CR120"/>
  <c r="CR121" s="1"/>
  <c r="CS120"/>
  <c r="CS121" s="1"/>
  <c r="CT120"/>
  <c r="CT121" s="1"/>
  <c r="CU120"/>
  <c r="CU121" s="1"/>
  <c r="CV120"/>
  <c r="CV121" s="1"/>
  <c r="CW120"/>
  <c r="CW121" s="1"/>
  <c r="CX120"/>
  <c r="CX121" s="1"/>
  <c r="CY120"/>
  <c r="CY121" s="1"/>
  <c r="CZ120"/>
  <c r="CZ121" s="1"/>
  <c r="DA120"/>
  <c r="DB120"/>
  <c r="DB121" s="1"/>
  <c r="DC120"/>
  <c r="DC121" s="1"/>
  <c r="DD120"/>
  <c r="DD121" s="1"/>
  <c r="DE120"/>
  <c r="DE121" s="1"/>
  <c r="DF120"/>
  <c r="DF121" s="1"/>
  <c r="DG120"/>
  <c r="DG121" s="1"/>
  <c r="DH120"/>
  <c r="DH121" s="1"/>
  <c r="DI120"/>
  <c r="DI121" s="1"/>
  <c r="DJ120"/>
  <c r="DJ121" s="1"/>
  <c r="DK120"/>
  <c r="DK121" s="1"/>
  <c r="DL120"/>
  <c r="DL121" s="1"/>
  <c r="DM120"/>
  <c r="DM121" s="1"/>
  <c r="DN120"/>
  <c r="DN121" s="1"/>
  <c r="DO120"/>
  <c r="DO121" s="1"/>
  <c r="DP120"/>
  <c r="DP121" s="1"/>
  <c r="CF121"/>
  <c r="CG121"/>
  <c r="CH121"/>
  <c r="CI121"/>
  <c r="CI120" s="1"/>
  <c r="CI119" s="1"/>
  <c r="CI118" s="1"/>
  <c r="CK121"/>
  <c r="CL121"/>
  <c r="CM121"/>
  <c r="DA121"/>
  <c r="CD118"/>
  <c r="CD119" s="1"/>
  <c r="CD120" s="1"/>
  <c r="CD121" s="1"/>
  <c r="CE121"/>
  <c r="CE120" s="1"/>
  <c r="CE119" s="1"/>
  <c r="CE118" s="1"/>
  <c r="CB118"/>
  <c r="CB119" s="1"/>
  <c r="CB120" s="1"/>
  <c r="CB121" s="1"/>
  <c r="CC118"/>
  <c r="CC119" s="1"/>
  <c r="CC120" s="1"/>
  <c r="CC121" s="1"/>
  <c r="CA118"/>
  <c r="CA119" s="1"/>
  <c r="CA120" s="1"/>
  <c r="CA121" s="1"/>
  <c r="BW121"/>
  <c r="BW120" s="1"/>
  <c r="BW119" s="1"/>
  <c r="BW118" s="1"/>
  <c r="BV121"/>
  <c r="BV120" s="1"/>
  <c r="BV119" s="1"/>
  <c r="BV118" s="1"/>
  <c r="BS118"/>
  <c r="BS119" s="1"/>
  <c r="BS120" s="1"/>
  <c r="BS121" s="1"/>
  <c r="BM118"/>
  <c r="BM119" s="1"/>
  <c r="BM120" s="1"/>
  <c r="BM121" s="1"/>
  <c r="BN118"/>
  <c r="BN119" s="1"/>
  <c r="BN120" s="1"/>
  <c r="BN121" s="1"/>
  <c r="BO118"/>
  <c r="BO119" s="1"/>
  <c r="BO120" s="1"/>
  <c r="BO121" s="1"/>
  <c r="BK121"/>
  <c r="BK120" s="1"/>
  <c r="BK119" s="1"/>
  <c r="BK118" s="1"/>
  <c r="BL121"/>
  <c r="BL120" s="1"/>
  <c r="BL119" s="1"/>
  <c r="BL118" s="1"/>
  <c r="BJ121"/>
  <c r="BJ120" s="1"/>
  <c r="BJ119" s="1"/>
  <c r="BJ118" s="1"/>
  <c r="CF113"/>
  <c r="CG113"/>
  <c r="CH113"/>
  <c r="CI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CF114"/>
  <c r="CG114"/>
  <c r="CH114"/>
  <c r="CI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CF115"/>
  <c r="CG115"/>
  <c r="CH115"/>
  <c r="CI115"/>
  <c r="CK115"/>
  <c r="CK116" s="1"/>
  <c r="CL115"/>
  <c r="CM115"/>
  <c r="CM116" s="1"/>
  <c r="CN115"/>
  <c r="CN116" s="1"/>
  <c r="CO115"/>
  <c r="CO116" s="1"/>
  <c r="CP115"/>
  <c r="CP116" s="1"/>
  <c r="CQ115"/>
  <c r="CQ116" s="1"/>
  <c r="CR115"/>
  <c r="CR116" s="1"/>
  <c r="CS115"/>
  <c r="CS116" s="1"/>
  <c r="CT115"/>
  <c r="CT116" s="1"/>
  <c r="CU115"/>
  <c r="CU116" s="1"/>
  <c r="CV115"/>
  <c r="CV116" s="1"/>
  <c r="CW115"/>
  <c r="CW116" s="1"/>
  <c r="CX115"/>
  <c r="CX116" s="1"/>
  <c r="CY115"/>
  <c r="CY116" s="1"/>
  <c r="CZ115"/>
  <c r="CZ116" s="1"/>
  <c r="DA115"/>
  <c r="DA116" s="1"/>
  <c r="DB115"/>
  <c r="DB116" s="1"/>
  <c r="DC115"/>
  <c r="DC116" s="1"/>
  <c r="DD115"/>
  <c r="DD116" s="1"/>
  <c r="DE115"/>
  <c r="DE116" s="1"/>
  <c r="DF115"/>
  <c r="DF116" s="1"/>
  <c r="DG115"/>
  <c r="DG116" s="1"/>
  <c r="DH115"/>
  <c r="DH116" s="1"/>
  <c r="DI115"/>
  <c r="DI116" s="1"/>
  <c r="DJ115"/>
  <c r="DJ116" s="1"/>
  <c r="DK115"/>
  <c r="DK116" s="1"/>
  <c r="DL115"/>
  <c r="DL116" s="1"/>
  <c r="DM115"/>
  <c r="DM116" s="1"/>
  <c r="DN115"/>
  <c r="DN116" s="1"/>
  <c r="DO115"/>
  <c r="DO116" s="1"/>
  <c r="DP115"/>
  <c r="DP116" s="1"/>
  <c r="CF116"/>
  <c r="CG116"/>
  <c r="CH116"/>
  <c r="CI116"/>
  <c r="CJ116"/>
  <c r="CJ115" s="1"/>
  <c r="CJ114" s="1"/>
  <c r="CJ113" s="1"/>
  <c r="CL116"/>
  <c r="CE113"/>
  <c r="CE114" s="1"/>
  <c r="CE115" s="1"/>
  <c r="CE116" s="1"/>
  <c r="CC113"/>
  <c r="CC114" s="1"/>
  <c r="CC115" s="1"/>
  <c r="CC116" s="1"/>
  <c r="CB116"/>
  <c r="CB115" s="1"/>
  <c r="CB114" s="1"/>
  <c r="CB113" s="1"/>
  <c r="CA116"/>
  <c r="CA115" s="1"/>
  <c r="CA114" s="1"/>
  <c r="CA113" s="1"/>
  <c r="BW113"/>
  <c r="BW114" s="1"/>
  <c r="BW115" s="1"/>
  <c r="BW116" s="1"/>
  <c r="BV113"/>
  <c r="BV114" s="1"/>
  <c r="BV115" s="1"/>
  <c r="BV116" s="1"/>
  <c r="BS116"/>
  <c r="BS115" s="1"/>
  <c r="BS114" s="1"/>
  <c r="BS113" s="1"/>
  <c r="BJ113"/>
  <c r="BK113"/>
  <c r="BL113"/>
  <c r="BM113"/>
  <c r="BJ114"/>
  <c r="BK114"/>
  <c r="BL114"/>
  <c r="BM114"/>
  <c r="BJ115"/>
  <c r="BK115"/>
  <c r="BL115"/>
  <c r="BM115"/>
  <c r="BJ116"/>
  <c r="BK116"/>
  <c r="BL116"/>
  <c r="BM116"/>
  <c r="BN116"/>
  <c r="BN115" s="1"/>
  <c r="BN114" s="1"/>
  <c r="BN113" s="1"/>
  <c r="BO116"/>
  <c r="BO115" s="1"/>
  <c r="BO114" s="1"/>
  <c r="BO113" s="1"/>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CJ108"/>
  <c r="CJ109" s="1"/>
  <c r="CJ110" s="1"/>
  <c r="CJ111" s="1"/>
  <c r="CG108"/>
  <c r="CG109" s="1"/>
  <c r="CG110" s="1"/>
  <c r="CG111" s="1"/>
  <c r="CH108"/>
  <c r="CH109" s="1"/>
  <c r="CH110" s="1"/>
  <c r="CH111" s="1"/>
  <c r="CF108"/>
  <c r="CF109" s="1"/>
  <c r="CF110" s="1"/>
  <c r="CF111" s="1"/>
  <c r="CC108"/>
  <c r="CC109" s="1"/>
  <c r="CC110" s="1"/>
  <c r="CC111" s="1"/>
  <c r="CD108"/>
  <c r="CD109" s="1"/>
  <c r="CD110" s="1"/>
  <c r="CD111" s="1"/>
  <c r="BW108"/>
  <c r="BW109" s="1"/>
  <c r="BW110" s="1"/>
  <c r="BW111" s="1"/>
  <c r="BX108"/>
  <c r="BX109" s="1"/>
  <c r="BX110" s="1"/>
  <c r="BX111" s="1"/>
  <c r="BY108"/>
  <c r="BY109" s="1"/>
  <c r="BY110" s="1"/>
  <c r="BY111" s="1"/>
  <c r="BZ108"/>
  <c r="BZ109" s="1"/>
  <c r="BZ110" s="1"/>
  <c r="BZ111" s="1"/>
  <c r="CA108"/>
  <c r="CA109" s="1"/>
  <c r="CA110" s="1"/>
  <c r="CA111" s="1"/>
  <c r="CB108"/>
  <c r="CB109" s="1"/>
  <c r="CB110" s="1"/>
  <c r="CB111" s="1"/>
  <c r="BV108"/>
  <c r="BV109" s="1"/>
  <c r="BV110" s="1"/>
  <c r="BV111" s="1"/>
  <c r="BT111"/>
  <c r="BT110" s="1"/>
  <c r="BT109" s="1"/>
  <c r="BT108" s="1"/>
  <c r="BU111"/>
  <c r="BU110" s="1"/>
  <c r="BU109" s="1"/>
  <c r="BU108" s="1"/>
  <c r="BJ108"/>
  <c r="BJ109" s="1"/>
  <c r="BJ110" s="1"/>
  <c r="BJ111" s="1"/>
  <c r="BK108"/>
  <c r="BL108"/>
  <c r="BN108"/>
  <c r="BN109" s="1"/>
  <c r="BN110" s="1"/>
  <c r="BN111" s="1"/>
  <c r="BO108"/>
  <c r="BO109" s="1"/>
  <c r="BO110" s="1"/>
  <c r="BO111" s="1"/>
  <c r="BP108"/>
  <c r="BP109" s="1"/>
  <c r="BP110" s="1"/>
  <c r="BP111" s="1"/>
  <c r="BQ108"/>
  <c r="BQ109" s="1"/>
  <c r="BQ110" s="1"/>
  <c r="BQ111" s="1"/>
  <c r="BR108"/>
  <c r="BR109" s="1"/>
  <c r="BR110" s="1"/>
  <c r="BR111" s="1"/>
  <c r="BS108"/>
  <c r="BS109" s="1"/>
  <c r="BS110" s="1"/>
  <c r="BS111" s="1"/>
  <c r="BK109"/>
  <c r="BK110" s="1"/>
  <c r="BK111" s="1"/>
  <c r="BL109"/>
  <c r="BL110" s="1"/>
  <c r="BL111" s="1"/>
  <c r="BM111"/>
  <c r="BM110" s="1"/>
  <c r="BM109" s="1"/>
  <c r="BM108" s="1"/>
  <c r="DJ103"/>
  <c r="DJ104" s="1"/>
  <c r="DJ105" s="1"/>
  <c r="DJ106" s="1"/>
  <c r="DK103"/>
  <c r="DK104" s="1"/>
  <c r="DK105" s="1"/>
  <c r="DK106" s="1"/>
  <c r="DL103"/>
  <c r="DL104" s="1"/>
  <c r="DL105" s="1"/>
  <c r="DL106" s="1"/>
  <c r="DM103"/>
  <c r="DM104" s="1"/>
  <c r="DM105" s="1"/>
  <c r="DM106" s="1"/>
  <c r="DN103"/>
  <c r="DN104" s="1"/>
  <c r="DN105" s="1"/>
  <c r="DN106" s="1"/>
  <c r="DO103"/>
  <c r="DO104" s="1"/>
  <c r="DO105" s="1"/>
  <c r="DO106" s="1"/>
  <c r="DP103"/>
  <c r="DP104" s="1"/>
  <c r="DP105" s="1"/>
  <c r="DP106" s="1"/>
  <c r="DE103"/>
  <c r="DE104" s="1"/>
  <c r="DE105" s="1"/>
  <c r="DE106" s="1"/>
  <c r="DF103"/>
  <c r="DG103"/>
  <c r="DH103"/>
  <c r="DH104" s="1"/>
  <c r="DH105" s="1"/>
  <c r="DH106" s="1"/>
  <c r="DI103"/>
  <c r="DI104" s="1"/>
  <c r="DI105" s="1"/>
  <c r="DI106" s="1"/>
  <c r="DF104"/>
  <c r="DF105" s="1"/>
  <c r="DF106" s="1"/>
  <c r="DG104"/>
  <c r="DG105" s="1"/>
  <c r="DG106" s="1"/>
  <c r="DD103"/>
  <c r="DD104" s="1"/>
  <c r="DD105" s="1"/>
  <c r="DD106" s="1"/>
  <c r="CR103"/>
  <c r="CS103"/>
  <c r="CT103"/>
  <c r="CU103"/>
  <c r="CV103"/>
  <c r="CW103"/>
  <c r="CX103"/>
  <c r="CY103"/>
  <c r="CZ103"/>
  <c r="DA103"/>
  <c r="DB103"/>
  <c r="DC103"/>
  <c r="CR104"/>
  <c r="CS104"/>
  <c r="CT104"/>
  <c r="CU104"/>
  <c r="CU105" s="1"/>
  <c r="CU106" s="1"/>
  <c r="CV104"/>
  <c r="CW104"/>
  <c r="CX104"/>
  <c r="CY104"/>
  <c r="CZ104"/>
  <c r="DA104"/>
  <c r="DB104"/>
  <c r="DC104"/>
  <c r="CR105"/>
  <c r="CS105"/>
  <c r="CT105"/>
  <c r="CV105"/>
  <c r="CW105"/>
  <c r="CX105"/>
  <c r="CY105"/>
  <c r="CZ105"/>
  <c r="DA105"/>
  <c r="DB105"/>
  <c r="DC105"/>
  <c r="CR106"/>
  <c r="CS106"/>
  <c r="CT106"/>
  <c r="CV106"/>
  <c r="CW106"/>
  <c r="CX106"/>
  <c r="CY106"/>
  <c r="CZ106"/>
  <c r="DA106"/>
  <c r="DB106"/>
  <c r="DC106"/>
  <c r="CQ103"/>
  <c r="CQ104" s="1"/>
  <c r="CQ105" s="1"/>
  <c r="CQ106" s="1"/>
  <c r="CN103"/>
  <c r="CN104" s="1"/>
  <c r="CN105" s="1"/>
  <c r="CN106" s="1"/>
  <c r="CO103"/>
  <c r="CO104" s="1"/>
  <c r="CO105" s="1"/>
  <c r="CO106" s="1"/>
  <c r="CM106"/>
  <c r="CM105" s="1"/>
  <c r="CM104" s="1"/>
  <c r="CM103" s="1"/>
  <c r="CD103"/>
  <c r="CD104" s="1"/>
  <c r="CD105" s="1"/>
  <c r="CD106" s="1"/>
  <c r="CE103"/>
  <c r="CE104" s="1"/>
  <c r="CE105" s="1"/>
  <c r="CE106" s="1"/>
  <c r="CF103"/>
  <c r="CF104" s="1"/>
  <c r="CF105" s="1"/>
  <c r="CF106" s="1"/>
  <c r="CC103"/>
  <c r="CC104" s="1"/>
  <c r="CC105" s="1"/>
  <c r="CC106" s="1"/>
  <c r="BW103"/>
  <c r="BW104" s="1"/>
  <c r="BW105" s="1"/>
  <c r="BW106" s="1"/>
  <c r="BX103"/>
  <c r="BX104" s="1"/>
  <c r="BX105" s="1"/>
  <c r="BX106" s="1"/>
  <c r="BY103"/>
  <c r="BY104" s="1"/>
  <c r="BY105" s="1"/>
  <c r="BY106" s="1"/>
  <c r="BZ103"/>
  <c r="BZ104" s="1"/>
  <c r="BZ105" s="1"/>
  <c r="BZ106" s="1"/>
  <c r="CA103"/>
  <c r="CA104" s="1"/>
  <c r="CA105" s="1"/>
  <c r="CA106" s="1"/>
  <c r="BR103"/>
  <c r="BR104" s="1"/>
  <c r="BR105" s="1"/>
  <c r="BR106" s="1"/>
  <c r="BS103"/>
  <c r="BS104" s="1"/>
  <c r="BS105" s="1"/>
  <c r="BS106" s="1"/>
  <c r="BT103"/>
  <c r="BT104" s="1"/>
  <c r="BT105" s="1"/>
  <c r="BT106" s="1"/>
  <c r="BU103"/>
  <c r="BU104" s="1"/>
  <c r="BU105" s="1"/>
  <c r="BU106" s="1"/>
  <c r="BV103"/>
  <c r="BV104" s="1"/>
  <c r="BV105" s="1"/>
  <c r="BV106" s="1"/>
  <c r="BQ103"/>
  <c r="BQ104" s="1"/>
  <c r="BQ105" s="1"/>
  <c r="BQ106" s="1"/>
  <c r="BK103"/>
  <c r="BK104" s="1"/>
  <c r="BK105" s="1"/>
  <c r="BK106" s="1"/>
  <c r="BL103"/>
  <c r="BL104" s="1"/>
  <c r="BL105" s="1"/>
  <c r="BL106" s="1"/>
  <c r="BM103"/>
  <c r="BM104" s="1"/>
  <c r="BM105" s="1"/>
  <c r="BM106" s="1"/>
  <c r="BN103"/>
  <c r="BN104" s="1"/>
  <c r="BN105" s="1"/>
  <c r="BN106" s="1"/>
  <c r="BO103"/>
  <c r="BO104" s="1"/>
  <c r="BO105" s="1"/>
  <c r="BO106" s="1"/>
  <c r="BJ106"/>
  <c r="BJ105" s="1"/>
  <c r="BJ104" s="1"/>
  <c r="BJ103" s="1"/>
  <c r="CI103"/>
  <c r="CI104" s="1"/>
  <c r="CI105" s="1"/>
  <c r="CI106" s="1"/>
  <c r="CJ103"/>
  <c r="CJ104" s="1"/>
  <c r="CJ105" s="1"/>
  <c r="CJ106" s="1"/>
  <c r="CK103"/>
  <c r="CK104" s="1"/>
  <c r="CK105" s="1"/>
  <c r="CK106" s="1"/>
  <c r="CQ98"/>
  <c r="CQ99" s="1"/>
  <c r="CQ100" s="1"/>
  <c r="CQ101" s="1"/>
  <c r="CP98"/>
  <c r="CP99" s="1"/>
  <c r="CP100" s="1"/>
  <c r="CP101" s="1"/>
  <c r="CN98"/>
  <c r="CN99" s="1"/>
  <c r="CN100" s="1"/>
  <c r="CN101" s="1"/>
  <c r="CL98"/>
  <c r="CL99" s="1"/>
  <c r="CL100" s="1"/>
  <c r="CL101" s="1"/>
  <c r="CE98"/>
  <c r="CE99" s="1"/>
  <c r="CE100" s="1"/>
  <c r="CE101" s="1"/>
  <c r="CF98"/>
  <c r="CF99" s="1"/>
  <c r="CF100" s="1"/>
  <c r="CF101" s="1"/>
  <c r="CG98"/>
  <c r="CG99" s="1"/>
  <c r="CG100" s="1"/>
  <c r="CG101" s="1"/>
  <c r="CI98"/>
  <c r="CI99" s="1"/>
  <c r="CI100" s="1"/>
  <c r="CI101" s="1"/>
  <c r="CJ98"/>
  <c r="CJ99" s="1"/>
  <c r="CJ100" s="1"/>
  <c r="CJ101" s="1"/>
  <c r="CD101"/>
  <c r="CD100" s="1"/>
  <c r="CD99" s="1"/>
  <c r="CD98" s="1"/>
  <c r="CH101"/>
  <c r="CH100" s="1"/>
  <c r="CH99" s="1"/>
  <c r="CH98" s="1"/>
  <c r="CC98"/>
  <c r="CC99" s="1"/>
  <c r="CC100" s="1"/>
  <c r="CC101" s="1"/>
  <c r="BW98"/>
  <c r="BX98"/>
  <c r="BX99" s="1"/>
  <c r="BX100" s="1"/>
  <c r="BX101" s="1"/>
  <c r="BZ98"/>
  <c r="BZ99" s="1"/>
  <c r="BZ100" s="1"/>
  <c r="BZ101" s="1"/>
  <c r="CA98"/>
  <c r="CA99" s="1"/>
  <c r="CA100" s="1"/>
  <c r="CA101" s="1"/>
  <c r="BW99"/>
  <c r="BW100" s="1"/>
  <c r="BW101" s="1"/>
  <c r="BY101"/>
  <c r="BY100" s="1"/>
  <c r="BY99" s="1"/>
  <c r="BY98" s="1"/>
  <c r="BP98"/>
  <c r="BS98"/>
  <c r="BT98"/>
  <c r="BU98"/>
  <c r="BP99"/>
  <c r="BS99"/>
  <c r="BS100" s="1"/>
  <c r="BS101" s="1"/>
  <c r="BT99"/>
  <c r="BT100" s="1"/>
  <c r="BT101" s="1"/>
  <c r="BU99"/>
  <c r="BU100" s="1"/>
  <c r="BU101" s="1"/>
  <c r="BP100"/>
  <c r="BP101" s="1"/>
  <c r="BQ101"/>
  <c r="BQ100" s="1"/>
  <c r="BQ99" s="1"/>
  <c r="BQ98" s="1"/>
  <c r="BR101"/>
  <c r="BR100" s="1"/>
  <c r="BR99" s="1"/>
  <c r="BR98" s="1"/>
  <c r="BV101"/>
  <c r="BV100" s="1"/>
  <c r="BV99" s="1"/>
  <c r="BV98" s="1"/>
  <c r="BK98"/>
  <c r="BK99" s="1"/>
  <c r="BK100" s="1"/>
  <c r="BK101" s="1"/>
  <c r="BL98"/>
  <c r="BL99" s="1"/>
  <c r="BL100" s="1"/>
  <c r="BL101" s="1"/>
  <c r="BN98"/>
  <c r="BN99" s="1"/>
  <c r="BN100" s="1"/>
  <c r="BN101" s="1"/>
  <c r="BM101"/>
  <c r="BM100" s="1"/>
  <c r="BM99" s="1"/>
  <c r="BM98" s="1"/>
  <c r="BO101"/>
  <c r="BO100" s="1"/>
  <c r="BO99" s="1"/>
  <c r="BO98" s="1"/>
  <c r="BJ98"/>
  <c r="BJ99" s="1"/>
  <c r="BJ100" s="1"/>
  <c r="BJ101" s="1"/>
  <c r="CU93"/>
  <c r="CU94" s="1"/>
  <c r="CU95" s="1"/>
  <c r="CU96" s="1"/>
  <c r="CV93"/>
  <c r="CV94" s="1"/>
  <c r="CV95" s="1"/>
  <c r="CV96" s="1"/>
  <c r="CW93"/>
  <c r="CW94" s="1"/>
  <c r="CW95" s="1"/>
  <c r="CW96" s="1"/>
  <c r="CX93"/>
  <c r="CX94" s="1"/>
  <c r="CX95" s="1"/>
  <c r="CX96" s="1"/>
  <c r="CY93"/>
  <c r="CY94" s="1"/>
  <c r="CY95" s="1"/>
  <c r="CY96" s="1"/>
  <c r="CZ93"/>
  <c r="CZ94" s="1"/>
  <c r="CZ95" s="1"/>
  <c r="CZ96" s="1"/>
  <c r="DA93"/>
  <c r="DA94" s="1"/>
  <c r="DA95" s="1"/>
  <c r="DA96" s="1"/>
  <c r="DB93"/>
  <c r="DB94" s="1"/>
  <c r="DB95" s="1"/>
  <c r="DB96" s="1"/>
  <c r="DC93"/>
  <c r="DC94" s="1"/>
  <c r="DC95" s="1"/>
  <c r="DC96" s="1"/>
  <c r="DD93"/>
  <c r="DD94" s="1"/>
  <c r="DD95" s="1"/>
  <c r="DD96" s="1"/>
  <c r="DE93"/>
  <c r="DE94" s="1"/>
  <c r="DE95" s="1"/>
  <c r="DE96" s="1"/>
  <c r="DF93"/>
  <c r="DF94" s="1"/>
  <c r="DF95" s="1"/>
  <c r="DF96" s="1"/>
  <c r="DG93"/>
  <c r="DG94" s="1"/>
  <c r="DG95" s="1"/>
  <c r="DG96" s="1"/>
  <c r="DH93"/>
  <c r="DH94" s="1"/>
  <c r="DH95" s="1"/>
  <c r="DH96" s="1"/>
  <c r="DI93"/>
  <c r="DI94" s="1"/>
  <c r="DI95" s="1"/>
  <c r="DI96" s="1"/>
  <c r="DJ93"/>
  <c r="DJ94" s="1"/>
  <c r="DJ95" s="1"/>
  <c r="DJ96" s="1"/>
  <c r="DK93"/>
  <c r="DK94" s="1"/>
  <c r="DK95" s="1"/>
  <c r="DK96" s="1"/>
  <c r="DL93"/>
  <c r="DL94" s="1"/>
  <c r="DL95" s="1"/>
  <c r="DL96" s="1"/>
  <c r="DM93"/>
  <c r="DM94" s="1"/>
  <c r="DM95" s="1"/>
  <c r="DM96" s="1"/>
  <c r="DN93"/>
  <c r="DN94" s="1"/>
  <c r="DN95" s="1"/>
  <c r="DN96" s="1"/>
  <c r="DO93"/>
  <c r="DO94" s="1"/>
  <c r="DO95" s="1"/>
  <c r="DO96" s="1"/>
  <c r="DP93"/>
  <c r="DP94" s="1"/>
  <c r="DP95" s="1"/>
  <c r="DP96" s="1"/>
  <c r="CS93"/>
  <c r="CS94" s="1"/>
  <c r="CS95" s="1"/>
  <c r="CS96" s="1"/>
  <c r="CT93"/>
  <c r="CT94" s="1"/>
  <c r="CT95" s="1"/>
  <c r="CT96" s="1"/>
  <c r="CR93"/>
  <c r="CR94" s="1"/>
  <c r="CR95" s="1"/>
  <c r="CR96" s="1"/>
  <c r="CP93"/>
  <c r="CP94" s="1"/>
  <c r="CP95" s="1"/>
  <c r="CP96" s="1"/>
  <c r="CO93"/>
  <c r="CO94" s="1"/>
  <c r="CO95" s="1"/>
  <c r="CO96" s="1"/>
  <c r="CI93"/>
  <c r="CI94" s="1"/>
  <c r="CI95" s="1"/>
  <c r="CI96" s="1"/>
  <c r="CK93"/>
  <c r="CK94" s="1"/>
  <c r="CK95" s="1"/>
  <c r="CK96" s="1"/>
  <c r="CL93"/>
  <c r="CL94" s="1"/>
  <c r="CL95" s="1"/>
  <c r="CL96" s="1"/>
  <c r="CJ96"/>
  <c r="CJ95" s="1"/>
  <c r="CJ94" s="1"/>
  <c r="CJ93" s="1"/>
  <c r="CM96"/>
  <c r="CM95" s="1"/>
  <c r="CM94" s="1"/>
  <c r="CM93" s="1"/>
  <c r="CH93"/>
  <c r="CH94" s="1"/>
  <c r="CH95" s="1"/>
  <c r="CH96" s="1"/>
  <c r="CG93"/>
  <c r="CG94" s="1"/>
  <c r="CG95" s="1"/>
  <c r="CG96" s="1"/>
  <c r="BP93"/>
  <c r="BP94" s="1"/>
  <c r="BP95" s="1"/>
  <c r="BP96" s="1"/>
  <c r="BQ93"/>
  <c r="BQ94" s="1"/>
  <c r="BQ95" s="1"/>
  <c r="BQ96" s="1"/>
  <c r="BR93"/>
  <c r="BS93"/>
  <c r="BT93"/>
  <c r="BT94" s="1"/>
  <c r="BT95" s="1"/>
  <c r="BT96" s="1"/>
  <c r="BU93"/>
  <c r="BU94" s="1"/>
  <c r="BU95" s="1"/>
  <c r="BU96" s="1"/>
  <c r="BV93"/>
  <c r="BV94" s="1"/>
  <c r="BV95" s="1"/>
  <c r="BV96" s="1"/>
  <c r="BW93"/>
  <c r="BW94" s="1"/>
  <c r="BW95" s="1"/>
  <c r="BW96" s="1"/>
  <c r="BX93"/>
  <c r="BX94" s="1"/>
  <c r="BX95" s="1"/>
  <c r="BX96" s="1"/>
  <c r="BY93"/>
  <c r="BY94" s="1"/>
  <c r="BY95" s="1"/>
  <c r="BY96" s="1"/>
  <c r="BZ93"/>
  <c r="BZ94" s="1"/>
  <c r="BZ95" s="1"/>
  <c r="BZ96" s="1"/>
  <c r="CA93"/>
  <c r="CA94" s="1"/>
  <c r="CA95" s="1"/>
  <c r="CA96" s="1"/>
  <c r="CC93"/>
  <c r="CC94" s="1"/>
  <c r="CC95" s="1"/>
  <c r="CC96" s="1"/>
  <c r="CE93"/>
  <c r="CE94" s="1"/>
  <c r="CE95" s="1"/>
  <c r="CE96" s="1"/>
  <c r="BR94"/>
  <c r="BR95" s="1"/>
  <c r="BR96" s="1"/>
  <c r="BS94"/>
  <c r="BS95" s="1"/>
  <c r="BS96" s="1"/>
  <c r="CD96"/>
  <c r="CD95" s="1"/>
  <c r="CD94" s="1"/>
  <c r="CD93" s="1"/>
  <c r="BO93"/>
  <c r="BO94" s="1"/>
  <c r="BO95" s="1"/>
  <c r="BO96" s="1"/>
  <c r="BN93"/>
  <c r="BN94" s="1"/>
  <c r="BN95" s="1"/>
  <c r="BN96" s="1"/>
  <c r="BS88"/>
  <c r="BS89" s="1"/>
  <c r="BS90" s="1"/>
  <c r="BS91" s="1"/>
  <c r="BU88"/>
  <c r="BU89" s="1"/>
  <c r="BU90" s="1"/>
  <c r="BU91" s="1"/>
  <c r="BW88"/>
  <c r="BW89" s="1"/>
  <c r="BW90" s="1"/>
  <c r="BW91" s="1"/>
  <c r="BX88"/>
  <c r="BX89" s="1"/>
  <c r="BX90" s="1"/>
  <c r="BX91" s="1"/>
  <c r="BY88"/>
  <c r="BY89" s="1"/>
  <c r="BY90" s="1"/>
  <c r="BY91" s="1"/>
  <c r="BZ88"/>
  <c r="BZ89" s="1"/>
  <c r="BZ90" s="1"/>
  <c r="BZ91" s="1"/>
  <c r="CA88"/>
  <c r="CA89" s="1"/>
  <c r="CA90" s="1"/>
  <c r="CA91" s="1"/>
  <c r="CB88"/>
  <c r="CB89" s="1"/>
  <c r="CB90" s="1"/>
  <c r="CB91" s="1"/>
  <c r="CC88"/>
  <c r="CC89" s="1"/>
  <c r="CC90" s="1"/>
  <c r="CC91" s="1"/>
  <c r="CD88"/>
  <c r="CD89" s="1"/>
  <c r="CD90" s="1"/>
  <c r="CD91" s="1"/>
  <c r="CE88"/>
  <c r="CE89" s="1"/>
  <c r="CE90" s="1"/>
  <c r="CE91" s="1"/>
  <c r="CF88"/>
  <c r="CF89" s="1"/>
  <c r="CF90" s="1"/>
  <c r="CF91" s="1"/>
  <c r="CH88"/>
  <c r="CH89" s="1"/>
  <c r="CH90" s="1"/>
  <c r="CH91" s="1"/>
  <c r="CI88"/>
  <c r="CI89" s="1"/>
  <c r="CI90" s="1"/>
  <c r="CI91" s="1"/>
  <c r="CJ88"/>
  <c r="CJ89" s="1"/>
  <c r="CJ90" s="1"/>
  <c r="CJ91" s="1"/>
  <c r="CK88"/>
  <c r="CL88"/>
  <c r="CL89" s="1"/>
  <c r="CL90" s="1"/>
  <c r="CL91" s="1"/>
  <c r="CM88"/>
  <c r="CM89" s="1"/>
  <c r="CM90" s="1"/>
  <c r="CM91" s="1"/>
  <c r="CN88"/>
  <c r="CN89" s="1"/>
  <c r="CN90" s="1"/>
  <c r="CN91" s="1"/>
  <c r="CO88"/>
  <c r="CO89" s="1"/>
  <c r="CO90" s="1"/>
  <c r="CO91" s="1"/>
  <c r="CP88"/>
  <c r="CP89" s="1"/>
  <c r="CP90" s="1"/>
  <c r="CP91" s="1"/>
  <c r="CQ88"/>
  <c r="CQ89" s="1"/>
  <c r="CQ90" s="1"/>
  <c r="CQ91" s="1"/>
  <c r="CR88"/>
  <c r="CR89" s="1"/>
  <c r="CR90" s="1"/>
  <c r="CR91" s="1"/>
  <c r="CS88"/>
  <c r="CS89" s="1"/>
  <c r="CS90" s="1"/>
  <c r="CS91" s="1"/>
  <c r="CT88"/>
  <c r="CT89" s="1"/>
  <c r="CT90" s="1"/>
  <c r="CT91" s="1"/>
  <c r="CU88"/>
  <c r="CU89" s="1"/>
  <c r="CU90" s="1"/>
  <c r="CU91" s="1"/>
  <c r="CV88"/>
  <c r="CV89" s="1"/>
  <c r="CV90" s="1"/>
  <c r="CV91" s="1"/>
  <c r="CW88"/>
  <c r="CW89" s="1"/>
  <c r="CW90" s="1"/>
  <c r="CW91" s="1"/>
  <c r="CX88"/>
  <c r="CX89" s="1"/>
  <c r="CX90" s="1"/>
  <c r="CX91" s="1"/>
  <c r="CY88"/>
  <c r="CY89" s="1"/>
  <c r="CY90" s="1"/>
  <c r="CY91" s="1"/>
  <c r="CZ88"/>
  <c r="CZ89" s="1"/>
  <c r="CZ90" s="1"/>
  <c r="CZ91" s="1"/>
  <c r="DA88"/>
  <c r="DB88"/>
  <c r="DB89" s="1"/>
  <c r="DB90" s="1"/>
  <c r="DB91" s="1"/>
  <c r="DC88"/>
  <c r="DC89" s="1"/>
  <c r="DC90" s="1"/>
  <c r="DC91" s="1"/>
  <c r="DD88"/>
  <c r="DD89" s="1"/>
  <c r="DD90" s="1"/>
  <c r="DD91" s="1"/>
  <c r="DE88"/>
  <c r="DE89" s="1"/>
  <c r="DE90" s="1"/>
  <c r="DE91" s="1"/>
  <c r="DF88"/>
  <c r="DF89" s="1"/>
  <c r="DF90" s="1"/>
  <c r="DF91" s="1"/>
  <c r="DG88"/>
  <c r="DG89" s="1"/>
  <c r="DG90" s="1"/>
  <c r="DG91" s="1"/>
  <c r="DH88"/>
  <c r="DH89" s="1"/>
  <c r="DH90" s="1"/>
  <c r="DH91" s="1"/>
  <c r="DI88"/>
  <c r="DI89" s="1"/>
  <c r="DI90" s="1"/>
  <c r="DI91" s="1"/>
  <c r="DJ88"/>
  <c r="DJ89" s="1"/>
  <c r="DJ90" s="1"/>
  <c r="DJ91" s="1"/>
  <c r="DK88"/>
  <c r="DK89" s="1"/>
  <c r="DK90" s="1"/>
  <c r="DK91" s="1"/>
  <c r="DL88"/>
  <c r="DL89" s="1"/>
  <c r="DL90" s="1"/>
  <c r="DL91" s="1"/>
  <c r="DM88"/>
  <c r="DM89" s="1"/>
  <c r="DM90" s="1"/>
  <c r="DM91" s="1"/>
  <c r="DN88"/>
  <c r="DN89" s="1"/>
  <c r="DN90" s="1"/>
  <c r="DN91" s="1"/>
  <c r="DO88"/>
  <c r="DO89" s="1"/>
  <c r="DO90" s="1"/>
  <c r="DO91" s="1"/>
  <c r="DP88"/>
  <c r="DP89" s="1"/>
  <c r="DP90" s="1"/>
  <c r="DP91" s="1"/>
  <c r="CK89"/>
  <c r="DA89"/>
  <c r="DA90" s="1"/>
  <c r="DA91" s="1"/>
  <c r="CK90"/>
  <c r="CK91" s="1"/>
  <c r="BR91"/>
  <c r="BR90" s="1"/>
  <c r="BR89" s="1"/>
  <c r="BR88" s="1"/>
  <c r="BT91"/>
  <c r="BT90" s="1"/>
  <c r="BT89" s="1"/>
  <c r="BT88" s="1"/>
  <c r="BV91"/>
  <c r="BV90" s="1"/>
  <c r="BV89" s="1"/>
  <c r="BV88" s="1"/>
  <c r="CG91"/>
  <c r="CG90" s="1"/>
  <c r="CG89" s="1"/>
  <c r="CG88" s="1"/>
  <c r="BQ88"/>
  <c r="BQ89" s="1"/>
  <c r="BQ90" s="1"/>
  <c r="BQ91" s="1"/>
  <c r="BO88"/>
  <c r="BO89" s="1"/>
  <c r="BO90" s="1"/>
  <c r="BO91" s="1"/>
  <c r="BN91"/>
  <c r="BN90" s="1"/>
  <c r="BN89" s="1"/>
  <c r="BN88" s="1"/>
  <c r="BR83"/>
  <c r="BR84" s="1"/>
  <c r="BR85" s="1"/>
  <c r="BR86" s="1"/>
  <c r="BS83"/>
  <c r="BS84" s="1"/>
  <c r="BS85" s="1"/>
  <c r="BS86" s="1"/>
  <c r="BT83"/>
  <c r="BT84" s="1"/>
  <c r="BT85" s="1"/>
  <c r="BT86" s="1"/>
  <c r="BU83"/>
  <c r="BV83"/>
  <c r="BV84" s="1"/>
  <c r="BV85" s="1"/>
  <c r="BV86" s="1"/>
  <c r="BW83"/>
  <c r="BW84" s="1"/>
  <c r="BW85" s="1"/>
  <c r="BW86" s="1"/>
  <c r="BX83"/>
  <c r="BX84" s="1"/>
  <c r="BX85" s="1"/>
  <c r="BX86" s="1"/>
  <c r="BY83"/>
  <c r="BY84" s="1"/>
  <c r="BY85" s="1"/>
  <c r="BY86" s="1"/>
  <c r="BZ83"/>
  <c r="BZ84" s="1"/>
  <c r="BZ85" s="1"/>
  <c r="BZ86" s="1"/>
  <c r="CA83"/>
  <c r="CA84" s="1"/>
  <c r="CA85" s="1"/>
  <c r="CA86" s="1"/>
  <c r="CB83"/>
  <c r="CB84" s="1"/>
  <c r="CB85" s="1"/>
  <c r="CB86" s="1"/>
  <c r="CC83"/>
  <c r="CC84" s="1"/>
  <c r="CC85" s="1"/>
  <c r="CC86" s="1"/>
  <c r="CD83"/>
  <c r="CD84" s="1"/>
  <c r="CD85" s="1"/>
  <c r="CD86" s="1"/>
  <c r="CE83"/>
  <c r="CE84" s="1"/>
  <c r="CE85" s="1"/>
  <c r="CE86" s="1"/>
  <c r="CF83"/>
  <c r="CF84" s="1"/>
  <c r="CF85" s="1"/>
  <c r="CF86" s="1"/>
  <c r="CG83"/>
  <c r="CG84" s="1"/>
  <c r="CG85" s="1"/>
  <c r="CG86" s="1"/>
  <c r="CH83"/>
  <c r="CH84" s="1"/>
  <c r="CH85" s="1"/>
  <c r="CH86" s="1"/>
  <c r="CI83"/>
  <c r="CI84" s="1"/>
  <c r="CI85" s="1"/>
  <c r="CI86" s="1"/>
  <c r="CJ83"/>
  <c r="CJ84" s="1"/>
  <c r="CJ85" s="1"/>
  <c r="CJ86" s="1"/>
  <c r="CK83"/>
  <c r="CK84" s="1"/>
  <c r="CK85" s="1"/>
  <c r="CK86" s="1"/>
  <c r="CL83"/>
  <c r="CL84" s="1"/>
  <c r="CL85" s="1"/>
  <c r="CL86" s="1"/>
  <c r="CM83"/>
  <c r="CM84" s="1"/>
  <c r="CM85" s="1"/>
  <c r="CM86" s="1"/>
  <c r="CN83"/>
  <c r="CN84" s="1"/>
  <c r="CN85" s="1"/>
  <c r="CN86" s="1"/>
  <c r="CO83"/>
  <c r="CO84" s="1"/>
  <c r="CO85" s="1"/>
  <c r="CO86" s="1"/>
  <c r="CP83"/>
  <c r="CP84" s="1"/>
  <c r="CP85" s="1"/>
  <c r="CP86" s="1"/>
  <c r="CQ83"/>
  <c r="CQ84" s="1"/>
  <c r="CQ85" s="1"/>
  <c r="CQ86" s="1"/>
  <c r="CR83"/>
  <c r="CR84" s="1"/>
  <c r="CR85" s="1"/>
  <c r="CR86" s="1"/>
  <c r="CS83"/>
  <c r="CS84" s="1"/>
  <c r="CS85" s="1"/>
  <c r="CS86" s="1"/>
  <c r="CT83"/>
  <c r="CT84" s="1"/>
  <c r="CT85" s="1"/>
  <c r="CT86" s="1"/>
  <c r="CU83"/>
  <c r="CU84" s="1"/>
  <c r="CU85" s="1"/>
  <c r="CU86" s="1"/>
  <c r="CV83"/>
  <c r="CV84" s="1"/>
  <c r="CV85" s="1"/>
  <c r="CV86" s="1"/>
  <c r="CW83"/>
  <c r="CW84" s="1"/>
  <c r="CW85" s="1"/>
  <c r="CW86" s="1"/>
  <c r="CX83"/>
  <c r="CX84" s="1"/>
  <c r="CX85" s="1"/>
  <c r="CX86" s="1"/>
  <c r="CY83"/>
  <c r="CY84" s="1"/>
  <c r="CY85" s="1"/>
  <c r="CY86" s="1"/>
  <c r="CZ83"/>
  <c r="CZ84" s="1"/>
  <c r="CZ85" s="1"/>
  <c r="CZ86" s="1"/>
  <c r="DA83"/>
  <c r="DA84" s="1"/>
  <c r="DA85" s="1"/>
  <c r="DA86" s="1"/>
  <c r="DB83"/>
  <c r="DB84" s="1"/>
  <c r="DB85" s="1"/>
  <c r="DB86" s="1"/>
  <c r="DC83"/>
  <c r="DC84" s="1"/>
  <c r="DC85" s="1"/>
  <c r="DC86" s="1"/>
  <c r="DD83"/>
  <c r="DD84" s="1"/>
  <c r="DD85" s="1"/>
  <c r="DD86" s="1"/>
  <c r="DE83"/>
  <c r="DE84" s="1"/>
  <c r="DE85" s="1"/>
  <c r="DE86" s="1"/>
  <c r="DF83"/>
  <c r="DF84" s="1"/>
  <c r="DF85" s="1"/>
  <c r="DF86" s="1"/>
  <c r="DG83"/>
  <c r="DG84" s="1"/>
  <c r="DG85" s="1"/>
  <c r="DG86" s="1"/>
  <c r="DH83"/>
  <c r="DH84" s="1"/>
  <c r="DH85" s="1"/>
  <c r="DH86" s="1"/>
  <c r="DI83"/>
  <c r="DI84" s="1"/>
  <c r="DI85" s="1"/>
  <c r="DI86" s="1"/>
  <c r="DJ83"/>
  <c r="DJ84" s="1"/>
  <c r="DJ85" s="1"/>
  <c r="DJ86" s="1"/>
  <c r="DK83"/>
  <c r="DK84" s="1"/>
  <c r="DK85" s="1"/>
  <c r="DK86" s="1"/>
  <c r="DL83"/>
  <c r="DL84" s="1"/>
  <c r="DL85" s="1"/>
  <c r="DL86" s="1"/>
  <c r="DM83"/>
  <c r="DM84" s="1"/>
  <c r="DM85" s="1"/>
  <c r="DM86" s="1"/>
  <c r="DN83"/>
  <c r="DN84" s="1"/>
  <c r="DN85" s="1"/>
  <c r="DN86" s="1"/>
  <c r="DO83"/>
  <c r="DO84" s="1"/>
  <c r="DO85" s="1"/>
  <c r="DO86" s="1"/>
  <c r="DP83"/>
  <c r="DP84" s="1"/>
  <c r="DP85" s="1"/>
  <c r="DP86" s="1"/>
  <c r="BU84"/>
  <c r="BU85" s="1"/>
  <c r="BU86" s="1"/>
  <c r="BK83"/>
  <c r="BK84" s="1"/>
  <c r="BK85" s="1"/>
  <c r="BK86" s="1"/>
  <c r="BL83"/>
  <c r="BL84" s="1"/>
  <c r="BL85" s="1"/>
  <c r="BL86" s="1"/>
  <c r="BM83"/>
  <c r="BM84" s="1"/>
  <c r="BM85" s="1"/>
  <c r="BM86" s="1"/>
  <c r="BN83"/>
  <c r="BN84" s="1"/>
  <c r="BN85" s="1"/>
  <c r="BN86" s="1"/>
  <c r="BP83"/>
  <c r="BP84" s="1"/>
  <c r="BP85" s="1"/>
  <c r="BP86" s="1"/>
  <c r="BQ83"/>
  <c r="BQ84" s="1"/>
  <c r="BQ85" s="1"/>
  <c r="BQ86" s="1"/>
  <c r="BO86"/>
  <c r="BO85" s="1"/>
  <c r="BO84" s="1"/>
  <c r="BO83" s="1"/>
  <c r="BJ83"/>
  <c r="BJ84" s="1"/>
  <c r="BJ85" s="1"/>
  <c r="BJ86" s="1"/>
  <c r="BR78"/>
  <c r="BR79" s="1"/>
  <c r="BR80" s="1"/>
  <c r="BR81" s="1"/>
  <c r="BS78"/>
  <c r="BS79" s="1"/>
  <c r="BS80" s="1"/>
  <c r="BS81" s="1"/>
  <c r="BT78"/>
  <c r="BU78"/>
  <c r="BV78"/>
  <c r="BW78"/>
  <c r="BW79" s="1"/>
  <c r="BW80" s="1"/>
  <c r="BW81" s="1"/>
  <c r="BX78"/>
  <c r="BX79" s="1"/>
  <c r="BX80" s="1"/>
  <c r="BX81" s="1"/>
  <c r="BY78"/>
  <c r="BY79" s="1"/>
  <c r="BY80" s="1"/>
  <c r="BY81" s="1"/>
  <c r="BZ78"/>
  <c r="BZ79" s="1"/>
  <c r="BZ80" s="1"/>
  <c r="BZ81" s="1"/>
  <c r="CA78"/>
  <c r="CA79" s="1"/>
  <c r="CA80" s="1"/>
  <c r="CA81" s="1"/>
  <c r="CB78"/>
  <c r="CB79" s="1"/>
  <c r="CB80" s="1"/>
  <c r="CB81" s="1"/>
  <c r="CC78"/>
  <c r="CC79" s="1"/>
  <c r="CC80" s="1"/>
  <c r="CC81" s="1"/>
  <c r="CD78"/>
  <c r="CD79" s="1"/>
  <c r="CD80" s="1"/>
  <c r="CD81" s="1"/>
  <c r="CE78"/>
  <c r="CE79" s="1"/>
  <c r="CE80" s="1"/>
  <c r="CE81" s="1"/>
  <c r="CF78"/>
  <c r="CF79" s="1"/>
  <c r="CF80" s="1"/>
  <c r="CF81" s="1"/>
  <c r="CG78"/>
  <c r="CG79" s="1"/>
  <c r="CG80" s="1"/>
  <c r="CG81" s="1"/>
  <c r="CH78"/>
  <c r="CH79" s="1"/>
  <c r="CH80" s="1"/>
  <c r="CH81" s="1"/>
  <c r="CI78"/>
  <c r="CI79" s="1"/>
  <c r="CI80" s="1"/>
  <c r="CI81" s="1"/>
  <c r="CJ78"/>
  <c r="CJ79" s="1"/>
  <c r="CJ80" s="1"/>
  <c r="CJ81" s="1"/>
  <c r="CK78"/>
  <c r="CK79" s="1"/>
  <c r="CK80" s="1"/>
  <c r="CK81" s="1"/>
  <c r="CL78"/>
  <c r="CL79" s="1"/>
  <c r="CL80" s="1"/>
  <c r="CL81" s="1"/>
  <c r="CM78"/>
  <c r="CM79" s="1"/>
  <c r="CM80" s="1"/>
  <c r="CM81" s="1"/>
  <c r="CN78"/>
  <c r="CN79" s="1"/>
  <c r="CN80" s="1"/>
  <c r="CN81" s="1"/>
  <c r="CO78"/>
  <c r="CO79" s="1"/>
  <c r="CO80" s="1"/>
  <c r="CO81" s="1"/>
  <c r="CP78"/>
  <c r="CP79" s="1"/>
  <c r="CP80" s="1"/>
  <c r="CP81" s="1"/>
  <c r="CQ78"/>
  <c r="CQ79" s="1"/>
  <c r="CQ80" s="1"/>
  <c r="CQ81" s="1"/>
  <c r="CR78"/>
  <c r="CS78"/>
  <c r="CS79" s="1"/>
  <c r="CS80" s="1"/>
  <c r="CS81" s="1"/>
  <c r="CT78"/>
  <c r="CT79" s="1"/>
  <c r="CT80" s="1"/>
  <c r="CT81" s="1"/>
  <c r="CU78"/>
  <c r="CU79" s="1"/>
  <c r="CU80" s="1"/>
  <c r="CU81" s="1"/>
  <c r="CV78"/>
  <c r="CV79" s="1"/>
  <c r="CV80" s="1"/>
  <c r="CV81" s="1"/>
  <c r="CW78"/>
  <c r="CW79" s="1"/>
  <c r="CW80" s="1"/>
  <c r="CW81" s="1"/>
  <c r="CX78"/>
  <c r="CX79" s="1"/>
  <c r="CX80" s="1"/>
  <c r="CX81" s="1"/>
  <c r="CY78"/>
  <c r="CY79" s="1"/>
  <c r="CY80" s="1"/>
  <c r="CY81" s="1"/>
  <c r="CZ78"/>
  <c r="CZ79" s="1"/>
  <c r="CZ80" s="1"/>
  <c r="CZ81" s="1"/>
  <c r="DA78"/>
  <c r="DA79" s="1"/>
  <c r="DA80" s="1"/>
  <c r="DA81" s="1"/>
  <c r="DB78"/>
  <c r="DB79" s="1"/>
  <c r="DB80" s="1"/>
  <c r="DB81" s="1"/>
  <c r="DC78"/>
  <c r="DC79" s="1"/>
  <c r="DC80" s="1"/>
  <c r="DC81" s="1"/>
  <c r="DD78"/>
  <c r="DD79" s="1"/>
  <c r="DD80" s="1"/>
  <c r="DD81" s="1"/>
  <c r="DE78"/>
  <c r="DE79" s="1"/>
  <c r="DE80" s="1"/>
  <c r="DE81" s="1"/>
  <c r="DF78"/>
  <c r="DF79" s="1"/>
  <c r="DF80" s="1"/>
  <c r="DF81" s="1"/>
  <c r="DG78"/>
  <c r="DG79" s="1"/>
  <c r="DG80" s="1"/>
  <c r="DG81" s="1"/>
  <c r="DH78"/>
  <c r="DH79" s="1"/>
  <c r="DH80" s="1"/>
  <c r="DH81" s="1"/>
  <c r="DI78"/>
  <c r="DI79" s="1"/>
  <c r="DI80" s="1"/>
  <c r="DI81" s="1"/>
  <c r="DJ78"/>
  <c r="DJ79" s="1"/>
  <c r="DJ80" s="1"/>
  <c r="DJ81" s="1"/>
  <c r="DK78"/>
  <c r="DK79" s="1"/>
  <c r="DK80" s="1"/>
  <c r="DK81" s="1"/>
  <c r="DL78"/>
  <c r="DL79" s="1"/>
  <c r="DL80" s="1"/>
  <c r="DL81" s="1"/>
  <c r="DM78"/>
  <c r="DM79" s="1"/>
  <c r="DM80" s="1"/>
  <c r="DM81" s="1"/>
  <c r="DN78"/>
  <c r="DN79" s="1"/>
  <c r="DN80" s="1"/>
  <c r="DN81" s="1"/>
  <c r="DO78"/>
  <c r="DO79" s="1"/>
  <c r="DO80" s="1"/>
  <c r="DO81" s="1"/>
  <c r="BT79"/>
  <c r="BT80" s="1"/>
  <c r="BT81" s="1"/>
  <c r="BU79"/>
  <c r="BU80" s="1"/>
  <c r="BU81" s="1"/>
  <c r="BV79"/>
  <c r="BV80" s="1"/>
  <c r="BV81" s="1"/>
  <c r="CR79"/>
  <c r="CR80" s="1"/>
  <c r="CR81" s="1"/>
  <c r="DP79"/>
  <c r="DP80" s="1"/>
  <c r="DP81" s="1"/>
  <c r="BQ78"/>
  <c r="BQ79" s="1"/>
  <c r="BQ80" s="1"/>
  <c r="BQ81" s="1"/>
  <c r="BO78"/>
  <c r="BO79" s="1"/>
  <c r="BO80" s="1"/>
  <c r="BO81" s="1"/>
  <c r="BN81"/>
  <c r="BN80" s="1"/>
  <c r="BN79" s="1"/>
  <c r="BN78" s="1"/>
  <c r="BJ78"/>
  <c r="BK78"/>
  <c r="BL78"/>
  <c r="BM78"/>
  <c r="BJ79"/>
  <c r="BK79"/>
  <c r="BL79"/>
  <c r="BM79"/>
  <c r="BJ80"/>
  <c r="BK80"/>
  <c r="BL80"/>
  <c r="BM80"/>
  <c r="BJ81"/>
  <c r="BK81"/>
  <c r="BL81"/>
  <c r="BM81"/>
  <c r="BK73"/>
  <c r="BK74" s="1"/>
  <c r="BK75" s="1"/>
  <c r="BK76" s="1"/>
  <c r="BL73"/>
  <c r="BL74" s="1"/>
  <c r="BL75" s="1"/>
  <c r="BL76" s="1"/>
  <c r="BM73"/>
  <c r="BN73"/>
  <c r="BN74" s="1"/>
  <c r="BN75" s="1"/>
  <c r="BN76" s="1"/>
  <c r="BP73"/>
  <c r="BP74" s="1"/>
  <c r="BP75" s="1"/>
  <c r="BP76" s="1"/>
  <c r="BQ73"/>
  <c r="BQ74" s="1"/>
  <c r="BQ75" s="1"/>
  <c r="BQ76" s="1"/>
  <c r="BR73"/>
  <c r="BS73"/>
  <c r="BS74" s="1"/>
  <c r="BS75" s="1"/>
  <c r="BS76" s="1"/>
  <c r="BT73"/>
  <c r="BT74" s="1"/>
  <c r="BT75" s="1"/>
  <c r="BT76" s="1"/>
  <c r="BU73"/>
  <c r="BU74" s="1"/>
  <c r="BU75" s="1"/>
  <c r="BU76" s="1"/>
  <c r="BV73"/>
  <c r="BV74" s="1"/>
  <c r="BV75" s="1"/>
  <c r="BV76" s="1"/>
  <c r="BW73"/>
  <c r="BW74" s="1"/>
  <c r="BW75" s="1"/>
  <c r="BW76" s="1"/>
  <c r="BX73"/>
  <c r="BX74" s="1"/>
  <c r="BX75" s="1"/>
  <c r="BX76" s="1"/>
  <c r="BY73"/>
  <c r="BY74" s="1"/>
  <c r="BY75" s="1"/>
  <c r="BY76" s="1"/>
  <c r="BZ73"/>
  <c r="BZ74" s="1"/>
  <c r="BZ75" s="1"/>
  <c r="BZ76" s="1"/>
  <c r="CA73"/>
  <c r="CA74" s="1"/>
  <c r="CA75" s="1"/>
  <c r="CA76" s="1"/>
  <c r="CB73"/>
  <c r="CB74" s="1"/>
  <c r="CB75" s="1"/>
  <c r="CB76" s="1"/>
  <c r="CC73"/>
  <c r="CC74" s="1"/>
  <c r="CC75" s="1"/>
  <c r="CC76" s="1"/>
  <c r="CD73"/>
  <c r="CD74" s="1"/>
  <c r="CD75" s="1"/>
  <c r="CD76" s="1"/>
  <c r="CE73"/>
  <c r="CE74" s="1"/>
  <c r="CE75" s="1"/>
  <c r="CE76" s="1"/>
  <c r="CF73"/>
  <c r="CF74" s="1"/>
  <c r="CF75" s="1"/>
  <c r="CF76" s="1"/>
  <c r="CG73"/>
  <c r="CG74" s="1"/>
  <c r="CG75" s="1"/>
  <c r="CG76" s="1"/>
  <c r="CH73"/>
  <c r="CH74" s="1"/>
  <c r="CH75" s="1"/>
  <c r="CH76" s="1"/>
  <c r="CI73"/>
  <c r="CI74" s="1"/>
  <c r="CI75" s="1"/>
  <c r="CI76" s="1"/>
  <c r="CJ73"/>
  <c r="CJ74" s="1"/>
  <c r="CJ75" s="1"/>
  <c r="CJ76" s="1"/>
  <c r="CK73"/>
  <c r="CK74" s="1"/>
  <c r="CK75" s="1"/>
  <c r="CK76" s="1"/>
  <c r="CL73"/>
  <c r="CL74" s="1"/>
  <c r="CL75" s="1"/>
  <c r="CL76" s="1"/>
  <c r="CM73"/>
  <c r="CM74" s="1"/>
  <c r="CM75" s="1"/>
  <c r="CM76" s="1"/>
  <c r="CN73"/>
  <c r="CN74" s="1"/>
  <c r="CN75" s="1"/>
  <c r="CN76" s="1"/>
  <c r="CO73"/>
  <c r="CO74" s="1"/>
  <c r="CO75" s="1"/>
  <c r="CO76" s="1"/>
  <c r="CP73"/>
  <c r="CP74" s="1"/>
  <c r="CP75" s="1"/>
  <c r="CP76" s="1"/>
  <c r="CQ73"/>
  <c r="CQ74" s="1"/>
  <c r="CQ75" s="1"/>
  <c r="CQ76" s="1"/>
  <c r="CR73"/>
  <c r="CR74" s="1"/>
  <c r="CR75" s="1"/>
  <c r="CR76" s="1"/>
  <c r="CS73"/>
  <c r="CS74" s="1"/>
  <c r="CS75" s="1"/>
  <c r="CS76" s="1"/>
  <c r="CT73"/>
  <c r="CT74" s="1"/>
  <c r="CT75" s="1"/>
  <c r="CT76" s="1"/>
  <c r="CU73"/>
  <c r="CU74" s="1"/>
  <c r="CU75" s="1"/>
  <c r="CU76" s="1"/>
  <c r="CV73"/>
  <c r="CV74" s="1"/>
  <c r="CV75" s="1"/>
  <c r="CV76" s="1"/>
  <c r="CW73"/>
  <c r="CW74" s="1"/>
  <c r="CW75" s="1"/>
  <c r="CW76" s="1"/>
  <c r="CX73"/>
  <c r="CX74" s="1"/>
  <c r="CX75" s="1"/>
  <c r="CX76" s="1"/>
  <c r="CY73"/>
  <c r="CY74" s="1"/>
  <c r="CY75" s="1"/>
  <c r="CY76" s="1"/>
  <c r="CZ73"/>
  <c r="CZ74" s="1"/>
  <c r="CZ75" s="1"/>
  <c r="CZ76" s="1"/>
  <c r="DA73"/>
  <c r="DA74" s="1"/>
  <c r="DA75" s="1"/>
  <c r="DA76" s="1"/>
  <c r="DB73"/>
  <c r="DB74" s="1"/>
  <c r="DB75" s="1"/>
  <c r="DB76" s="1"/>
  <c r="DC73"/>
  <c r="DC74" s="1"/>
  <c r="DC75" s="1"/>
  <c r="DC76" s="1"/>
  <c r="DD73"/>
  <c r="DD74" s="1"/>
  <c r="DD75" s="1"/>
  <c r="DD76" s="1"/>
  <c r="DE73"/>
  <c r="DE74" s="1"/>
  <c r="DE75" s="1"/>
  <c r="DE76" s="1"/>
  <c r="DF73"/>
  <c r="DF74" s="1"/>
  <c r="DF75" s="1"/>
  <c r="DF76" s="1"/>
  <c r="DG73"/>
  <c r="DG74" s="1"/>
  <c r="DG75" s="1"/>
  <c r="DG76" s="1"/>
  <c r="DH73"/>
  <c r="DH74" s="1"/>
  <c r="DH75" s="1"/>
  <c r="DH76" s="1"/>
  <c r="DI73"/>
  <c r="DI74" s="1"/>
  <c r="DI75" s="1"/>
  <c r="DI76" s="1"/>
  <c r="DJ73"/>
  <c r="DJ74" s="1"/>
  <c r="DJ75" s="1"/>
  <c r="DJ76" s="1"/>
  <c r="DK73"/>
  <c r="DK74" s="1"/>
  <c r="DK75" s="1"/>
  <c r="DK76" s="1"/>
  <c r="DL73"/>
  <c r="DL74" s="1"/>
  <c r="DL75" s="1"/>
  <c r="DL76" s="1"/>
  <c r="DM73"/>
  <c r="DM74" s="1"/>
  <c r="DM75" s="1"/>
  <c r="DM76" s="1"/>
  <c r="DN73"/>
  <c r="DO73"/>
  <c r="DO74" s="1"/>
  <c r="DO75" s="1"/>
  <c r="DO76" s="1"/>
  <c r="DP73"/>
  <c r="DP74" s="1"/>
  <c r="DP75" s="1"/>
  <c r="DP76" s="1"/>
  <c r="BM74"/>
  <c r="BM75" s="1"/>
  <c r="BM76" s="1"/>
  <c r="BR74"/>
  <c r="BR75" s="1"/>
  <c r="BR76" s="1"/>
  <c r="DN74"/>
  <c r="DN75" s="1"/>
  <c r="DN76" s="1"/>
  <c r="BO76"/>
  <c r="BO75" s="1"/>
  <c r="BO74" s="1"/>
  <c r="BO73" s="1"/>
  <c r="BJ73"/>
  <c r="BJ74" s="1"/>
  <c r="BJ75" s="1"/>
  <c r="BJ76" s="1"/>
  <c r="BO68"/>
  <c r="BP68"/>
  <c r="BQ68"/>
  <c r="BR68"/>
  <c r="BS68"/>
  <c r="BT68"/>
  <c r="BU68"/>
  <c r="BV68"/>
  <c r="BW68"/>
  <c r="BX68"/>
  <c r="BY68"/>
  <c r="BZ68"/>
  <c r="CA68"/>
  <c r="CB68"/>
  <c r="CC68"/>
  <c r="CE68"/>
  <c r="CF68"/>
  <c r="CG68"/>
  <c r="CI68"/>
  <c r="CJ68"/>
  <c r="CK68"/>
  <c r="CL68"/>
  <c r="CM68"/>
  <c r="CN68"/>
  <c r="CO68"/>
  <c r="CP68"/>
  <c r="CQ68"/>
  <c r="CR68"/>
  <c r="CS68"/>
  <c r="CT68"/>
  <c r="CU68"/>
  <c r="CV68"/>
  <c r="CW68"/>
  <c r="CX68"/>
  <c r="CY68"/>
  <c r="CZ68"/>
  <c r="DA68"/>
  <c r="DB68"/>
  <c r="DC68"/>
  <c r="DD68"/>
  <c r="DE68"/>
  <c r="DE69" s="1"/>
  <c r="DE70" s="1"/>
  <c r="DE71" s="1"/>
  <c r="DF68"/>
  <c r="DF69" s="1"/>
  <c r="DF70" s="1"/>
  <c r="DF71" s="1"/>
  <c r="DG68"/>
  <c r="DG69" s="1"/>
  <c r="DG70" s="1"/>
  <c r="DG71" s="1"/>
  <c r="DH68"/>
  <c r="DH69" s="1"/>
  <c r="DH70" s="1"/>
  <c r="DH71" s="1"/>
  <c r="DI68"/>
  <c r="DI69" s="1"/>
  <c r="DI70" s="1"/>
  <c r="DI71" s="1"/>
  <c r="DJ68"/>
  <c r="DJ69" s="1"/>
  <c r="DJ70" s="1"/>
  <c r="DJ71" s="1"/>
  <c r="DK68"/>
  <c r="DK69" s="1"/>
  <c r="DK70" s="1"/>
  <c r="DK71" s="1"/>
  <c r="DL68"/>
  <c r="DL69" s="1"/>
  <c r="DL70" s="1"/>
  <c r="DL71" s="1"/>
  <c r="DM68"/>
  <c r="DM69" s="1"/>
  <c r="DM70" s="1"/>
  <c r="DM71" s="1"/>
  <c r="DN68"/>
  <c r="DN69" s="1"/>
  <c r="DN70" s="1"/>
  <c r="DN71" s="1"/>
  <c r="DO68"/>
  <c r="DO69" s="1"/>
  <c r="DO70" s="1"/>
  <c r="DO71" s="1"/>
  <c r="DP68"/>
  <c r="DP69" s="1"/>
  <c r="DP70" s="1"/>
  <c r="DP71" s="1"/>
  <c r="BO69"/>
  <c r="BO70" s="1"/>
  <c r="BO71" s="1"/>
  <c r="BP69"/>
  <c r="BP70" s="1"/>
  <c r="BP71" s="1"/>
  <c r="BQ69"/>
  <c r="BR69"/>
  <c r="BR70" s="1"/>
  <c r="BR71" s="1"/>
  <c r="BS69"/>
  <c r="BS70" s="1"/>
  <c r="BS71" s="1"/>
  <c r="BT69"/>
  <c r="BT70" s="1"/>
  <c r="BT71" s="1"/>
  <c r="BU69"/>
  <c r="BU70" s="1"/>
  <c r="BU71" s="1"/>
  <c r="BV69"/>
  <c r="BV70" s="1"/>
  <c r="BV71" s="1"/>
  <c r="BW69"/>
  <c r="BW70" s="1"/>
  <c r="BW71" s="1"/>
  <c r="BX69"/>
  <c r="BX70" s="1"/>
  <c r="BX71" s="1"/>
  <c r="BY69"/>
  <c r="BY70" s="1"/>
  <c r="BY71" s="1"/>
  <c r="BZ69"/>
  <c r="BZ70" s="1"/>
  <c r="BZ71" s="1"/>
  <c r="CA69"/>
  <c r="CA70" s="1"/>
  <c r="CA71" s="1"/>
  <c r="CB69"/>
  <c r="CB70" s="1"/>
  <c r="CB71" s="1"/>
  <c r="CC69"/>
  <c r="CC70" s="1"/>
  <c r="CC71" s="1"/>
  <c r="CE69"/>
  <c r="CE70" s="1"/>
  <c r="CE71" s="1"/>
  <c r="CF69"/>
  <c r="CF70" s="1"/>
  <c r="CF71" s="1"/>
  <c r="CG69"/>
  <c r="CG70" s="1"/>
  <c r="CG71" s="1"/>
  <c r="CI69"/>
  <c r="CI70" s="1"/>
  <c r="CI71" s="1"/>
  <c r="CJ69"/>
  <c r="CJ70" s="1"/>
  <c r="CJ71" s="1"/>
  <c r="CK69"/>
  <c r="CK70" s="1"/>
  <c r="CK71" s="1"/>
  <c r="CL69"/>
  <c r="CL70" s="1"/>
  <c r="CL71" s="1"/>
  <c r="CM69"/>
  <c r="CN69"/>
  <c r="CN70" s="1"/>
  <c r="CN71" s="1"/>
  <c r="CO69"/>
  <c r="CO70" s="1"/>
  <c r="CO71" s="1"/>
  <c r="CP69"/>
  <c r="CP70" s="1"/>
  <c r="CP71" s="1"/>
  <c r="CQ69"/>
  <c r="CQ70" s="1"/>
  <c r="CQ71" s="1"/>
  <c r="CR69"/>
  <c r="CR70" s="1"/>
  <c r="CR71" s="1"/>
  <c r="CS69"/>
  <c r="CS70" s="1"/>
  <c r="CS71" s="1"/>
  <c r="CT69"/>
  <c r="CT70" s="1"/>
  <c r="CT71" s="1"/>
  <c r="CU69"/>
  <c r="CU70" s="1"/>
  <c r="CU71" s="1"/>
  <c r="CV69"/>
  <c r="CV70" s="1"/>
  <c r="CV71" s="1"/>
  <c r="CW69"/>
  <c r="CW70" s="1"/>
  <c r="CW71" s="1"/>
  <c r="CX69"/>
  <c r="CX70" s="1"/>
  <c r="CX71" s="1"/>
  <c r="CY69"/>
  <c r="CY70" s="1"/>
  <c r="CY71" s="1"/>
  <c r="CZ69"/>
  <c r="CZ70" s="1"/>
  <c r="CZ71" s="1"/>
  <c r="DA69"/>
  <c r="DA70" s="1"/>
  <c r="DA71" s="1"/>
  <c r="DB69"/>
  <c r="DB70" s="1"/>
  <c r="DB71" s="1"/>
  <c r="DC69"/>
  <c r="DC70" s="1"/>
  <c r="DC71" s="1"/>
  <c r="DD69"/>
  <c r="DD70" s="1"/>
  <c r="DD71" s="1"/>
  <c r="BQ70"/>
  <c r="BQ71" s="1"/>
  <c r="CM70"/>
  <c r="CM71" s="1"/>
  <c r="CD71"/>
  <c r="CD70" s="1"/>
  <c r="CD69" s="1"/>
  <c r="CD68" s="1"/>
  <c r="CH71"/>
  <c r="CH70" s="1"/>
  <c r="CH69" s="1"/>
  <c r="CH68" s="1"/>
  <c r="BN68"/>
  <c r="BN69" s="1"/>
  <c r="BN70" s="1"/>
  <c r="BN71" s="1"/>
  <c r="BM71"/>
  <c r="BM70" s="1"/>
  <c r="BM69" s="1"/>
  <c r="BM68" s="1"/>
  <c r="BK68"/>
  <c r="BK69" s="1"/>
  <c r="BK70" s="1"/>
  <c r="BK71" s="1"/>
  <c r="BT63"/>
  <c r="BT64" s="1"/>
  <c r="BT65" s="1"/>
  <c r="BT66" s="1"/>
  <c r="BU63"/>
  <c r="BU64" s="1"/>
  <c r="BU65" s="1"/>
  <c r="BU66" s="1"/>
  <c r="BV63"/>
  <c r="BV64" s="1"/>
  <c r="BV65" s="1"/>
  <c r="BV66" s="1"/>
  <c r="BW63"/>
  <c r="BW64" s="1"/>
  <c r="BW65" s="1"/>
  <c r="BW66" s="1"/>
  <c r="BX63"/>
  <c r="BX64" s="1"/>
  <c r="BX65" s="1"/>
  <c r="BX66" s="1"/>
  <c r="BY63"/>
  <c r="BY64" s="1"/>
  <c r="BY65" s="1"/>
  <c r="BY66" s="1"/>
  <c r="BZ63"/>
  <c r="BZ64" s="1"/>
  <c r="BZ65" s="1"/>
  <c r="BZ66" s="1"/>
  <c r="CA63"/>
  <c r="CA64" s="1"/>
  <c r="CB63"/>
  <c r="CB64" s="1"/>
  <c r="CB65" s="1"/>
  <c r="CB66" s="1"/>
  <c r="CC63"/>
  <c r="CC64" s="1"/>
  <c r="CC65" s="1"/>
  <c r="CC66" s="1"/>
  <c r="CD63"/>
  <c r="CE63"/>
  <c r="CE64" s="1"/>
  <c r="CF63"/>
  <c r="CF64" s="1"/>
  <c r="CF65" s="1"/>
  <c r="CF66" s="1"/>
  <c r="CG63"/>
  <c r="CG64" s="1"/>
  <c r="CG65" s="1"/>
  <c r="CG66" s="1"/>
  <c r="CH63"/>
  <c r="CH64" s="1"/>
  <c r="CH65" s="1"/>
  <c r="CH66" s="1"/>
  <c r="CI63"/>
  <c r="CJ63"/>
  <c r="CJ64" s="1"/>
  <c r="CJ65" s="1"/>
  <c r="CJ66" s="1"/>
  <c r="CK63"/>
  <c r="CK64" s="1"/>
  <c r="CK65" s="1"/>
  <c r="CK66" s="1"/>
  <c r="CL63"/>
  <c r="CL64" s="1"/>
  <c r="CL65" s="1"/>
  <c r="CL66" s="1"/>
  <c r="CM63"/>
  <c r="CM64" s="1"/>
  <c r="CM65" s="1"/>
  <c r="CM66" s="1"/>
  <c r="CN63"/>
  <c r="CN64" s="1"/>
  <c r="CN65" s="1"/>
  <c r="CN66" s="1"/>
  <c r="CO63"/>
  <c r="CO64" s="1"/>
  <c r="CO65" s="1"/>
  <c r="CO66" s="1"/>
  <c r="CP63"/>
  <c r="CP64" s="1"/>
  <c r="CP65" s="1"/>
  <c r="CP66" s="1"/>
  <c r="CQ63"/>
  <c r="CQ64" s="1"/>
  <c r="CQ65" s="1"/>
  <c r="CQ66" s="1"/>
  <c r="CR63"/>
  <c r="CR64" s="1"/>
  <c r="CR65" s="1"/>
  <c r="CR66" s="1"/>
  <c r="CS63"/>
  <c r="CS64" s="1"/>
  <c r="CS65" s="1"/>
  <c r="CS66" s="1"/>
  <c r="CT63"/>
  <c r="CT64" s="1"/>
  <c r="CT65" s="1"/>
  <c r="CT66" s="1"/>
  <c r="CU63"/>
  <c r="CV63"/>
  <c r="CV64" s="1"/>
  <c r="CV65" s="1"/>
  <c r="CV66" s="1"/>
  <c r="CW63"/>
  <c r="CW64" s="1"/>
  <c r="CW65" s="1"/>
  <c r="CW66" s="1"/>
  <c r="CX63"/>
  <c r="CX64" s="1"/>
  <c r="CX65" s="1"/>
  <c r="CX66" s="1"/>
  <c r="CY63"/>
  <c r="CY64" s="1"/>
  <c r="CY65" s="1"/>
  <c r="CY66" s="1"/>
  <c r="CZ63"/>
  <c r="CZ64" s="1"/>
  <c r="CZ65" s="1"/>
  <c r="CZ66" s="1"/>
  <c r="DA63"/>
  <c r="DA64" s="1"/>
  <c r="DA65" s="1"/>
  <c r="DA66" s="1"/>
  <c r="DB63"/>
  <c r="DC63"/>
  <c r="DD63"/>
  <c r="DD64" s="1"/>
  <c r="DD65" s="1"/>
  <c r="DD66" s="1"/>
  <c r="DE63"/>
  <c r="DE64" s="1"/>
  <c r="DE65" s="1"/>
  <c r="DE66" s="1"/>
  <c r="DF63"/>
  <c r="DF64" s="1"/>
  <c r="DF65" s="1"/>
  <c r="DF66" s="1"/>
  <c r="DG63"/>
  <c r="DH63"/>
  <c r="DH64" s="1"/>
  <c r="DH65" s="1"/>
  <c r="DH66" s="1"/>
  <c r="DI63"/>
  <c r="DI64" s="1"/>
  <c r="DI65" s="1"/>
  <c r="DI66" s="1"/>
  <c r="DJ63"/>
  <c r="DJ64" s="1"/>
  <c r="DJ65" s="1"/>
  <c r="DJ66" s="1"/>
  <c r="DK63"/>
  <c r="DK64" s="1"/>
  <c r="DK65" s="1"/>
  <c r="DK66" s="1"/>
  <c r="DL63"/>
  <c r="DL64" s="1"/>
  <c r="DL65" s="1"/>
  <c r="DL66" s="1"/>
  <c r="DM63"/>
  <c r="DM64" s="1"/>
  <c r="DM65" s="1"/>
  <c r="DM66" s="1"/>
  <c r="DN63"/>
  <c r="DN64" s="1"/>
  <c r="DN65" s="1"/>
  <c r="DN66" s="1"/>
  <c r="DO63"/>
  <c r="DO64" s="1"/>
  <c r="DO65" s="1"/>
  <c r="DO66" s="1"/>
  <c r="DP63"/>
  <c r="DP64" s="1"/>
  <c r="DP65" s="1"/>
  <c r="DP66" s="1"/>
  <c r="CD64"/>
  <c r="CD65" s="1"/>
  <c r="CD66" s="1"/>
  <c r="CI64"/>
  <c r="CI65" s="1"/>
  <c r="CI66" s="1"/>
  <c r="CU64"/>
  <c r="CU65" s="1"/>
  <c r="CU66" s="1"/>
  <c r="DB64"/>
  <c r="DB65" s="1"/>
  <c r="DB66" s="1"/>
  <c r="DC64"/>
  <c r="DC65" s="1"/>
  <c r="DC66" s="1"/>
  <c r="DG64"/>
  <c r="DG65" s="1"/>
  <c r="DG66" s="1"/>
  <c r="CA65"/>
  <c r="CA66" s="1"/>
  <c r="CE65"/>
  <c r="CE66" s="1"/>
  <c r="BN63"/>
  <c r="BN64" s="1"/>
  <c r="BN65" s="1"/>
  <c r="BN66" s="1"/>
  <c r="BO63"/>
  <c r="BO64" s="1"/>
  <c r="BO65" s="1"/>
  <c r="BO66" s="1"/>
  <c r="BP63"/>
  <c r="BQ63"/>
  <c r="BQ64" s="1"/>
  <c r="BQ65" s="1"/>
  <c r="BQ66" s="1"/>
  <c r="BR63"/>
  <c r="BR64" s="1"/>
  <c r="BR65" s="1"/>
  <c r="BR66" s="1"/>
  <c r="BS63"/>
  <c r="BS64" s="1"/>
  <c r="BS65" s="1"/>
  <c r="BS66" s="1"/>
  <c r="BP64"/>
  <c r="BP65" s="1"/>
  <c r="BP66" s="1"/>
  <c r="BM63"/>
  <c r="BM64" s="1"/>
  <c r="BM65" s="1"/>
  <c r="BM66" s="1"/>
  <c r="BK63"/>
  <c r="BK64" s="1"/>
  <c r="BK65" s="1"/>
  <c r="BK66" s="1"/>
  <c r="BK58"/>
  <c r="BK59" s="1"/>
  <c r="BK60" s="1"/>
  <c r="BK61" s="1"/>
  <c r="BL58"/>
  <c r="BL59" s="1"/>
  <c r="BL60" s="1"/>
  <c r="BL61" s="1"/>
  <c r="BM58"/>
  <c r="BN58"/>
  <c r="BO58"/>
  <c r="BO59" s="1"/>
  <c r="BO60" s="1"/>
  <c r="BO61" s="1"/>
  <c r="BP58"/>
  <c r="BP59" s="1"/>
  <c r="BP60" s="1"/>
  <c r="BP61" s="1"/>
  <c r="BQ58"/>
  <c r="BQ59" s="1"/>
  <c r="BQ60" s="1"/>
  <c r="BQ61" s="1"/>
  <c r="BR58"/>
  <c r="BR59" s="1"/>
  <c r="BR60" s="1"/>
  <c r="BR61" s="1"/>
  <c r="BS58"/>
  <c r="BS59" s="1"/>
  <c r="BS60" s="1"/>
  <c r="BS61" s="1"/>
  <c r="BT58"/>
  <c r="BT59" s="1"/>
  <c r="BT60" s="1"/>
  <c r="BT61" s="1"/>
  <c r="BU58"/>
  <c r="BU59" s="1"/>
  <c r="BU60" s="1"/>
  <c r="BU61" s="1"/>
  <c r="BV58"/>
  <c r="BV59" s="1"/>
  <c r="BV60" s="1"/>
  <c r="BV61" s="1"/>
  <c r="BW58"/>
  <c r="BW59" s="1"/>
  <c r="BW60" s="1"/>
  <c r="BW61" s="1"/>
  <c r="BX58"/>
  <c r="BX59" s="1"/>
  <c r="BX60" s="1"/>
  <c r="BX61" s="1"/>
  <c r="BY58"/>
  <c r="BY59" s="1"/>
  <c r="BY60" s="1"/>
  <c r="BY61" s="1"/>
  <c r="BZ58"/>
  <c r="BZ59" s="1"/>
  <c r="BZ60" s="1"/>
  <c r="BZ61" s="1"/>
  <c r="CA58"/>
  <c r="CA59" s="1"/>
  <c r="CA60" s="1"/>
  <c r="CA61" s="1"/>
  <c r="CB58"/>
  <c r="CB59" s="1"/>
  <c r="CB60" s="1"/>
  <c r="CB61" s="1"/>
  <c r="CC58"/>
  <c r="CC59" s="1"/>
  <c r="CC60" s="1"/>
  <c r="CC61" s="1"/>
  <c r="CD58"/>
  <c r="CD59" s="1"/>
  <c r="CD60" s="1"/>
  <c r="CD61" s="1"/>
  <c r="CE58"/>
  <c r="CE59" s="1"/>
  <c r="CE60" s="1"/>
  <c r="CE61" s="1"/>
  <c r="CF58"/>
  <c r="CF59" s="1"/>
  <c r="CF60" s="1"/>
  <c r="CF61" s="1"/>
  <c r="CG58"/>
  <c r="CG59" s="1"/>
  <c r="CG60" s="1"/>
  <c r="CG61" s="1"/>
  <c r="CH58"/>
  <c r="CH59" s="1"/>
  <c r="CH60" s="1"/>
  <c r="CH61" s="1"/>
  <c r="CI58"/>
  <c r="CI59" s="1"/>
  <c r="CI60" s="1"/>
  <c r="CI61" s="1"/>
  <c r="CJ58"/>
  <c r="CJ59" s="1"/>
  <c r="CJ60" s="1"/>
  <c r="CJ61" s="1"/>
  <c r="CK58"/>
  <c r="CK59" s="1"/>
  <c r="CK60" s="1"/>
  <c r="CK61" s="1"/>
  <c r="CL58"/>
  <c r="CL59" s="1"/>
  <c r="CL60" s="1"/>
  <c r="CL61" s="1"/>
  <c r="CM58"/>
  <c r="CM59" s="1"/>
  <c r="CM60" s="1"/>
  <c r="CM61" s="1"/>
  <c r="CN58"/>
  <c r="CN59" s="1"/>
  <c r="CN60" s="1"/>
  <c r="CN61" s="1"/>
  <c r="CO58"/>
  <c r="CO59" s="1"/>
  <c r="CO60" s="1"/>
  <c r="CO61" s="1"/>
  <c r="CP58"/>
  <c r="CP59" s="1"/>
  <c r="CP60" s="1"/>
  <c r="CP61" s="1"/>
  <c r="CQ58"/>
  <c r="CQ59" s="1"/>
  <c r="CQ60" s="1"/>
  <c r="CQ61" s="1"/>
  <c r="CR58"/>
  <c r="CR59" s="1"/>
  <c r="CR60" s="1"/>
  <c r="CR61" s="1"/>
  <c r="CS58"/>
  <c r="CS59" s="1"/>
  <c r="CS60" s="1"/>
  <c r="CS61" s="1"/>
  <c r="CT58"/>
  <c r="CT59" s="1"/>
  <c r="CT60" s="1"/>
  <c r="CT61" s="1"/>
  <c r="CU58"/>
  <c r="CU59" s="1"/>
  <c r="CU60" s="1"/>
  <c r="CU61" s="1"/>
  <c r="CV58"/>
  <c r="CV59" s="1"/>
  <c r="CV60" s="1"/>
  <c r="CV61" s="1"/>
  <c r="CW58"/>
  <c r="CW59" s="1"/>
  <c r="CW60" s="1"/>
  <c r="CW61" s="1"/>
  <c r="CX58"/>
  <c r="CX59" s="1"/>
  <c r="CX60" s="1"/>
  <c r="CX61" s="1"/>
  <c r="CY58"/>
  <c r="CY59" s="1"/>
  <c r="CY60" s="1"/>
  <c r="CY61" s="1"/>
  <c r="CZ58"/>
  <c r="CZ59" s="1"/>
  <c r="CZ60" s="1"/>
  <c r="CZ61" s="1"/>
  <c r="DA58"/>
  <c r="DA59" s="1"/>
  <c r="DA60" s="1"/>
  <c r="DA61" s="1"/>
  <c r="DB58"/>
  <c r="DB59" s="1"/>
  <c r="DB60" s="1"/>
  <c r="DB61" s="1"/>
  <c r="DC58"/>
  <c r="DC59" s="1"/>
  <c r="DC60" s="1"/>
  <c r="DC61" s="1"/>
  <c r="DD58"/>
  <c r="DD59" s="1"/>
  <c r="DD60" s="1"/>
  <c r="DD61" s="1"/>
  <c r="DE58"/>
  <c r="DE59" s="1"/>
  <c r="DE60" s="1"/>
  <c r="DE61" s="1"/>
  <c r="DF58"/>
  <c r="DF59" s="1"/>
  <c r="DF60" s="1"/>
  <c r="DF61" s="1"/>
  <c r="DG58"/>
  <c r="DG59" s="1"/>
  <c r="DG60" s="1"/>
  <c r="DG61" s="1"/>
  <c r="DH58"/>
  <c r="DH59" s="1"/>
  <c r="DH60" s="1"/>
  <c r="DH61" s="1"/>
  <c r="DI58"/>
  <c r="DI59" s="1"/>
  <c r="DI60" s="1"/>
  <c r="DI61" s="1"/>
  <c r="DJ58"/>
  <c r="DJ59" s="1"/>
  <c r="DJ60" s="1"/>
  <c r="DJ61" s="1"/>
  <c r="DK58"/>
  <c r="DK59" s="1"/>
  <c r="DK60" s="1"/>
  <c r="DK61" s="1"/>
  <c r="DL58"/>
  <c r="DM58"/>
  <c r="DM59" s="1"/>
  <c r="DM60" s="1"/>
  <c r="DM61" s="1"/>
  <c r="DN58"/>
  <c r="DN59" s="1"/>
  <c r="DN60" s="1"/>
  <c r="DN61" s="1"/>
  <c r="DO58"/>
  <c r="DO59" s="1"/>
  <c r="DO60" s="1"/>
  <c r="DO61" s="1"/>
  <c r="DP58"/>
  <c r="DP59" s="1"/>
  <c r="DP60" s="1"/>
  <c r="DP61" s="1"/>
  <c r="BM59"/>
  <c r="BM60" s="1"/>
  <c r="BM61" s="1"/>
  <c r="BN59"/>
  <c r="BN60" s="1"/>
  <c r="BN61" s="1"/>
  <c r="DL59"/>
  <c r="DL60" s="1"/>
  <c r="DL61" s="1"/>
  <c r="BJ58"/>
  <c r="BJ59" s="1"/>
  <c r="BJ60" s="1"/>
  <c r="BJ61" s="1"/>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BJ53"/>
  <c r="BJ54" s="1"/>
  <c r="BJ55" s="1"/>
  <c r="BJ56" s="1"/>
  <c r="BK53"/>
  <c r="BK54" s="1"/>
  <c r="BK55" s="1"/>
  <c r="BK56" s="1"/>
  <c r="BL53"/>
  <c r="BL54" s="1"/>
  <c r="BL55" s="1"/>
  <c r="BL56" s="1"/>
  <c r="BM53"/>
  <c r="BM54" s="1"/>
  <c r="BM55" s="1"/>
  <c r="BM56" s="1"/>
  <c r="BN53"/>
  <c r="BN54" s="1"/>
  <c r="BN55" s="1"/>
  <c r="BN56" s="1"/>
  <c r="BO53"/>
  <c r="BO54" s="1"/>
  <c r="BO55" s="1"/>
  <c r="BO56" s="1"/>
  <c r="BP53"/>
  <c r="BP54" s="1"/>
  <c r="BP55" s="1"/>
  <c r="BP56" s="1"/>
  <c r="BI181"/>
  <c r="BI180" s="1"/>
  <c r="BI179" s="1"/>
  <c r="BI178" s="1"/>
  <c r="BI176"/>
  <c r="BI175" s="1"/>
  <c r="BI174" s="1"/>
  <c r="BI173" s="1"/>
  <c r="BI171"/>
  <c r="BI170" s="1"/>
  <c r="BI169" s="1"/>
  <c r="BI168" s="1"/>
  <c r="BI166"/>
  <c r="BI165" s="1"/>
  <c r="BI164" s="1"/>
  <c r="BI163" s="1"/>
  <c r="BI158"/>
  <c r="BI159" s="1"/>
  <c r="BI160" s="1"/>
  <c r="BI161" s="1"/>
  <c r="BI153"/>
  <c r="BI154" s="1"/>
  <c r="BI155" s="1"/>
  <c r="BI156" s="1"/>
  <c r="BI151"/>
  <c r="BI150" s="1"/>
  <c r="BI149" s="1"/>
  <c r="BI148" s="1"/>
  <c r="BI146"/>
  <c r="BI145" s="1"/>
  <c r="BI144" s="1"/>
  <c r="BI143" s="1"/>
  <c r="BI138"/>
  <c r="BI139" s="1"/>
  <c r="BI140" s="1"/>
  <c r="BI141" s="1"/>
  <c r="BI136"/>
  <c r="BI135" s="1"/>
  <c r="BI134" s="1"/>
  <c r="BI133" s="1"/>
  <c r="BI128"/>
  <c r="BI129" s="1"/>
  <c r="BI130" s="1"/>
  <c r="BI131" s="1"/>
  <c r="BI113"/>
  <c r="BI114" s="1"/>
  <c r="BI115" s="1"/>
  <c r="BI116" s="1"/>
  <c r="BI108"/>
  <c r="BI109" s="1"/>
  <c r="BI110" s="1"/>
  <c r="BI111" s="1"/>
  <c r="BI83"/>
  <c r="BI84" s="1"/>
  <c r="BI85" s="1"/>
  <c r="BI86" s="1"/>
  <c r="BI78"/>
  <c r="BI79" s="1"/>
  <c r="BI80" s="1"/>
  <c r="BI81" s="1"/>
  <c r="BI63"/>
  <c r="BI64" s="1"/>
  <c r="BI65" s="1"/>
  <c r="BI66" s="1"/>
  <c r="BI61"/>
  <c r="BI60" s="1"/>
  <c r="BI59" s="1"/>
  <c r="BI58" s="1"/>
  <c r="BI53"/>
  <c r="BI54" s="1"/>
  <c r="BI55" s="1"/>
  <c r="BI56" s="1"/>
  <c r="BH181"/>
  <c r="BH180" s="1"/>
  <c r="BH179" s="1"/>
  <c r="BH178" s="1"/>
  <c r="BH176"/>
  <c r="BH175" s="1"/>
  <c r="BH174" s="1"/>
  <c r="BH173" s="1"/>
  <c r="BH171"/>
  <c r="BH170" s="1"/>
  <c r="BH169" s="1"/>
  <c r="BH168" s="1"/>
  <c r="BH166"/>
  <c r="BH165" s="1"/>
  <c r="BH164" s="1"/>
  <c r="BH163" s="1"/>
  <c r="BH161"/>
  <c r="BH160" s="1"/>
  <c r="BH159" s="1"/>
  <c r="BH158" s="1"/>
  <c r="BH156"/>
  <c r="BH155" s="1"/>
  <c r="BH154" s="1"/>
  <c r="BH153" s="1"/>
  <c r="BH151"/>
  <c r="BH150" s="1"/>
  <c r="BH149" s="1"/>
  <c r="BH148" s="1"/>
  <c r="BH146"/>
  <c r="BH145" s="1"/>
  <c r="BH144" s="1"/>
  <c r="BH143" s="1"/>
  <c r="BH138"/>
  <c r="BH139" s="1"/>
  <c r="BH140" s="1"/>
  <c r="BH141" s="1"/>
  <c r="BH136"/>
  <c r="BH135" s="1"/>
  <c r="BH134" s="1"/>
  <c r="BH133" s="1"/>
  <c r="BH128"/>
  <c r="BH129" s="1"/>
  <c r="BH130" s="1"/>
  <c r="BH131" s="1"/>
  <c r="BH123"/>
  <c r="BH124" s="1"/>
  <c r="BH125" s="1"/>
  <c r="BH126" s="1"/>
  <c r="BH118"/>
  <c r="BH119" s="1"/>
  <c r="BH120" s="1"/>
  <c r="BH121" s="1"/>
  <c r="BH116"/>
  <c r="BH115" s="1"/>
  <c r="BH114" s="1"/>
  <c r="BH113" s="1"/>
  <c r="BH108"/>
  <c r="BH109" s="1"/>
  <c r="BH110" s="1"/>
  <c r="BH111" s="1"/>
  <c r="BH103"/>
  <c r="BH104" s="1"/>
  <c r="BH105" s="1"/>
  <c r="BH106" s="1"/>
  <c r="BH101"/>
  <c r="BH100" s="1"/>
  <c r="BH99" s="1"/>
  <c r="BH98" s="1"/>
  <c r="BH93"/>
  <c r="BH94" s="1"/>
  <c r="BH95" s="1"/>
  <c r="BH96" s="1"/>
  <c r="BH88"/>
  <c r="BH89" s="1"/>
  <c r="BH90" s="1"/>
  <c r="BH91" s="1"/>
  <c r="BH83"/>
  <c r="BH84" s="1"/>
  <c r="BH85" s="1"/>
  <c r="BH86" s="1"/>
  <c r="BH78"/>
  <c r="BH79" s="1"/>
  <c r="BH80" s="1"/>
  <c r="BH81" s="1"/>
  <c r="BH73"/>
  <c r="BH74" s="1"/>
  <c r="BH75" s="1"/>
  <c r="BH76" s="1"/>
  <c r="BH68"/>
  <c r="BH69" s="1"/>
  <c r="BH70" s="1"/>
  <c r="BH71" s="1"/>
  <c r="BH63"/>
  <c r="BH64" s="1"/>
  <c r="BH65" s="1"/>
  <c r="BH66" s="1"/>
  <c r="BH58"/>
  <c r="BH59" s="1"/>
  <c r="BH60" s="1"/>
  <c r="BH61" s="1"/>
  <c r="BH53"/>
  <c r="BH54" s="1"/>
  <c r="BH55" s="1"/>
  <c r="BH56" s="1"/>
  <c r="BJ48"/>
  <c r="BJ49" s="1"/>
  <c r="BJ50" s="1"/>
  <c r="BJ51" s="1"/>
  <c r="BK48"/>
  <c r="BK49" s="1"/>
  <c r="BK50" s="1"/>
  <c r="BK51" s="1"/>
  <c r="BL48"/>
  <c r="BL49" s="1"/>
  <c r="BL50" s="1"/>
  <c r="BL51" s="1"/>
  <c r="BM48"/>
  <c r="BM49" s="1"/>
  <c r="BM50" s="1"/>
  <c r="BM51" s="1"/>
  <c r="BN48"/>
  <c r="BN49" s="1"/>
  <c r="BN50" s="1"/>
  <c r="BN51" s="1"/>
  <c r="BO48"/>
  <c r="BO49" s="1"/>
  <c r="BO50" s="1"/>
  <c r="BO51" s="1"/>
  <c r="BP48"/>
  <c r="BP49" s="1"/>
  <c r="BP50" s="1"/>
  <c r="BP51" s="1"/>
  <c r="BQ48"/>
  <c r="BQ49" s="1"/>
  <c r="BQ50" s="1"/>
  <c r="BQ51" s="1"/>
  <c r="BR48"/>
  <c r="BR49" s="1"/>
  <c r="BR50" s="1"/>
  <c r="BR51" s="1"/>
  <c r="BS48"/>
  <c r="BS49" s="1"/>
  <c r="BS50" s="1"/>
  <c r="BS51" s="1"/>
  <c r="BT48"/>
  <c r="BT49" s="1"/>
  <c r="BT50" s="1"/>
  <c r="BT51" s="1"/>
  <c r="BU48"/>
  <c r="BU49" s="1"/>
  <c r="BU50" s="1"/>
  <c r="BU51" s="1"/>
  <c r="BV48"/>
  <c r="BV49" s="1"/>
  <c r="BV50" s="1"/>
  <c r="BV51" s="1"/>
  <c r="BW48"/>
  <c r="BW49" s="1"/>
  <c r="BW50" s="1"/>
  <c r="BW51" s="1"/>
  <c r="BX48"/>
  <c r="BX49" s="1"/>
  <c r="BX50" s="1"/>
  <c r="BX51" s="1"/>
  <c r="BY48"/>
  <c r="BY49" s="1"/>
  <c r="BY50" s="1"/>
  <c r="BY51" s="1"/>
  <c r="BZ48"/>
  <c r="BZ49" s="1"/>
  <c r="BZ50" s="1"/>
  <c r="BZ51" s="1"/>
  <c r="CA48"/>
  <c r="CA49" s="1"/>
  <c r="CA50" s="1"/>
  <c r="CA51" s="1"/>
  <c r="CB48"/>
  <c r="CB49" s="1"/>
  <c r="CB50" s="1"/>
  <c r="CB51" s="1"/>
  <c r="CC48"/>
  <c r="CC49" s="1"/>
  <c r="CC50" s="1"/>
  <c r="CC51" s="1"/>
  <c r="CD48"/>
  <c r="CD49" s="1"/>
  <c r="CD50" s="1"/>
  <c r="CD51" s="1"/>
  <c r="CE48"/>
  <c r="CE49" s="1"/>
  <c r="CE50" s="1"/>
  <c r="CE51" s="1"/>
  <c r="CF48"/>
  <c r="CF49" s="1"/>
  <c r="CF50" s="1"/>
  <c r="CF51" s="1"/>
  <c r="CG48"/>
  <c r="CG49" s="1"/>
  <c r="CG50" s="1"/>
  <c r="CG51" s="1"/>
  <c r="CH48"/>
  <c r="CH49" s="1"/>
  <c r="CH50" s="1"/>
  <c r="CH51" s="1"/>
  <c r="CJ48"/>
  <c r="CJ49" s="1"/>
  <c r="CJ50" s="1"/>
  <c r="CJ51" s="1"/>
  <c r="CK48"/>
  <c r="CK49" s="1"/>
  <c r="CK50" s="1"/>
  <c r="CK51" s="1"/>
  <c r="CL48"/>
  <c r="CL49" s="1"/>
  <c r="CL50" s="1"/>
  <c r="CL51" s="1"/>
  <c r="CM48"/>
  <c r="CM49" s="1"/>
  <c r="CM50" s="1"/>
  <c r="CM51" s="1"/>
  <c r="CN48"/>
  <c r="CN49" s="1"/>
  <c r="CN50" s="1"/>
  <c r="CN51" s="1"/>
  <c r="CO48"/>
  <c r="CO49" s="1"/>
  <c r="CO50" s="1"/>
  <c r="CO51" s="1"/>
  <c r="CP48"/>
  <c r="CP49" s="1"/>
  <c r="CP50" s="1"/>
  <c r="CP51" s="1"/>
  <c r="CQ48"/>
  <c r="CQ49" s="1"/>
  <c r="CQ50" s="1"/>
  <c r="CQ51" s="1"/>
  <c r="CR48"/>
  <c r="CR49" s="1"/>
  <c r="CR50" s="1"/>
  <c r="CR51" s="1"/>
  <c r="CS48"/>
  <c r="CS49" s="1"/>
  <c r="CS50" s="1"/>
  <c r="CS51" s="1"/>
  <c r="CT48"/>
  <c r="CT49" s="1"/>
  <c r="CT50" s="1"/>
  <c r="CT51" s="1"/>
  <c r="CU48"/>
  <c r="CU49" s="1"/>
  <c r="CU50" s="1"/>
  <c r="CU51" s="1"/>
  <c r="CV48"/>
  <c r="CV49" s="1"/>
  <c r="CV50" s="1"/>
  <c r="CV51" s="1"/>
  <c r="CW48"/>
  <c r="CW49" s="1"/>
  <c r="CW50" s="1"/>
  <c r="CW51" s="1"/>
  <c r="CX48"/>
  <c r="CX49" s="1"/>
  <c r="CX50" s="1"/>
  <c r="CX51" s="1"/>
  <c r="CY48"/>
  <c r="CY49" s="1"/>
  <c r="CY50" s="1"/>
  <c r="CY51" s="1"/>
  <c r="CZ48"/>
  <c r="CZ49" s="1"/>
  <c r="CZ50" s="1"/>
  <c r="CZ51" s="1"/>
  <c r="DA48"/>
  <c r="DA49" s="1"/>
  <c r="DA50" s="1"/>
  <c r="DA51" s="1"/>
  <c r="DB48"/>
  <c r="DB49" s="1"/>
  <c r="DB50" s="1"/>
  <c r="DB51" s="1"/>
  <c r="DC48"/>
  <c r="DC49" s="1"/>
  <c r="DC50" s="1"/>
  <c r="DC51" s="1"/>
  <c r="DD48"/>
  <c r="DD49" s="1"/>
  <c r="DD50" s="1"/>
  <c r="DD51" s="1"/>
  <c r="DE48"/>
  <c r="DE49" s="1"/>
  <c r="DE50" s="1"/>
  <c r="DE51" s="1"/>
  <c r="DF48"/>
  <c r="DF49" s="1"/>
  <c r="DF50" s="1"/>
  <c r="DF51" s="1"/>
  <c r="DG48"/>
  <c r="DG49" s="1"/>
  <c r="DG50" s="1"/>
  <c r="DG51" s="1"/>
  <c r="DH48"/>
  <c r="DH49" s="1"/>
  <c r="DH50" s="1"/>
  <c r="DH51" s="1"/>
  <c r="DI48"/>
  <c r="DI49" s="1"/>
  <c r="DI50" s="1"/>
  <c r="DI51" s="1"/>
  <c r="DJ48"/>
  <c r="DJ49" s="1"/>
  <c r="DJ50" s="1"/>
  <c r="DJ51" s="1"/>
  <c r="DK48"/>
  <c r="DK49" s="1"/>
  <c r="DK50" s="1"/>
  <c r="DK51" s="1"/>
  <c r="DL48"/>
  <c r="DL49" s="1"/>
  <c r="DL50" s="1"/>
  <c r="DL51" s="1"/>
  <c r="DM48"/>
  <c r="DN48"/>
  <c r="DN49" s="1"/>
  <c r="DN50" s="1"/>
  <c r="DN51" s="1"/>
  <c r="DO48"/>
  <c r="DO49" s="1"/>
  <c r="DO50" s="1"/>
  <c r="DO51" s="1"/>
  <c r="DP48"/>
  <c r="DP49" s="1"/>
  <c r="DP50" s="1"/>
  <c r="DP51" s="1"/>
  <c r="DM49"/>
  <c r="DM50" s="1"/>
  <c r="DM51" s="1"/>
  <c r="BI48"/>
  <c r="BI49" s="1"/>
  <c r="BI50" s="1"/>
  <c r="BI51" s="1"/>
  <c r="BH48"/>
  <c r="BH49" s="1"/>
  <c r="BH50" s="1"/>
  <c r="BH51" s="1"/>
  <c r="BJ43"/>
  <c r="BJ44" s="1"/>
  <c r="BJ45" s="1"/>
  <c r="BJ46" s="1"/>
  <c r="BK43"/>
  <c r="BK44" s="1"/>
  <c r="BK45" s="1"/>
  <c r="BK46" s="1"/>
  <c r="BL43"/>
  <c r="BL44" s="1"/>
  <c r="BL45" s="1"/>
  <c r="BL46" s="1"/>
  <c r="BM43"/>
  <c r="BM44" s="1"/>
  <c r="BM45" s="1"/>
  <c r="BM46" s="1"/>
  <c r="BN43"/>
  <c r="BN44" s="1"/>
  <c r="BN45" s="1"/>
  <c r="BN46" s="1"/>
  <c r="BO43"/>
  <c r="BO44" s="1"/>
  <c r="BO45" s="1"/>
  <c r="BO46" s="1"/>
  <c r="BP43"/>
  <c r="BP44" s="1"/>
  <c r="BP45" s="1"/>
  <c r="BP46" s="1"/>
  <c r="BQ43"/>
  <c r="BQ44" s="1"/>
  <c r="BQ45" s="1"/>
  <c r="BQ46" s="1"/>
  <c r="BR43"/>
  <c r="BR44" s="1"/>
  <c r="BR45" s="1"/>
  <c r="BR46" s="1"/>
  <c r="BS43"/>
  <c r="BS44" s="1"/>
  <c r="BS45" s="1"/>
  <c r="BS46" s="1"/>
  <c r="BT43"/>
  <c r="BT44" s="1"/>
  <c r="BT45" s="1"/>
  <c r="BT46" s="1"/>
  <c r="BU43"/>
  <c r="BU44" s="1"/>
  <c r="BU45" s="1"/>
  <c r="BU46" s="1"/>
  <c r="BV43"/>
  <c r="BV44" s="1"/>
  <c r="BV45" s="1"/>
  <c r="BV46" s="1"/>
  <c r="BW43"/>
  <c r="BW44" s="1"/>
  <c r="BW45" s="1"/>
  <c r="BW46" s="1"/>
  <c r="BX43"/>
  <c r="BX44" s="1"/>
  <c r="BX45" s="1"/>
  <c r="BX46" s="1"/>
  <c r="BY43"/>
  <c r="BY44" s="1"/>
  <c r="BY45" s="1"/>
  <c r="BY46" s="1"/>
  <c r="BZ43"/>
  <c r="BZ44" s="1"/>
  <c r="BZ45" s="1"/>
  <c r="BZ46" s="1"/>
  <c r="CA43"/>
  <c r="CA44" s="1"/>
  <c r="CA45" s="1"/>
  <c r="CA46" s="1"/>
  <c r="CB43"/>
  <c r="CB44" s="1"/>
  <c r="CB45" s="1"/>
  <c r="CB46" s="1"/>
  <c r="CC43"/>
  <c r="CC44" s="1"/>
  <c r="CC45" s="1"/>
  <c r="CC46" s="1"/>
  <c r="CD43"/>
  <c r="CD44" s="1"/>
  <c r="CD45" s="1"/>
  <c r="CD46" s="1"/>
  <c r="CE43"/>
  <c r="CE44" s="1"/>
  <c r="CE45" s="1"/>
  <c r="CE46" s="1"/>
  <c r="CF43"/>
  <c r="CF44" s="1"/>
  <c r="CF45" s="1"/>
  <c r="CF46" s="1"/>
  <c r="CG43"/>
  <c r="CG44" s="1"/>
  <c r="CG45" s="1"/>
  <c r="CG46" s="1"/>
  <c r="CH43"/>
  <c r="CH44" s="1"/>
  <c r="CH45" s="1"/>
  <c r="CH46" s="1"/>
  <c r="CI43"/>
  <c r="CI44" s="1"/>
  <c r="CI45" s="1"/>
  <c r="CI46" s="1"/>
  <c r="CJ43"/>
  <c r="CJ44" s="1"/>
  <c r="CJ45" s="1"/>
  <c r="CJ46" s="1"/>
  <c r="CK43"/>
  <c r="CK44" s="1"/>
  <c r="CK45" s="1"/>
  <c r="CK46" s="1"/>
  <c r="CL43"/>
  <c r="CL44" s="1"/>
  <c r="CL45" s="1"/>
  <c r="CL46" s="1"/>
  <c r="CM43"/>
  <c r="CM44" s="1"/>
  <c r="CM45" s="1"/>
  <c r="CM46" s="1"/>
  <c r="CN43"/>
  <c r="CN44" s="1"/>
  <c r="CN45" s="1"/>
  <c r="CN46" s="1"/>
  <c r="CO43"/>
  <c r="CO44" s="1"/>
  <c r="CO45" s="1"/>
  <c r="CO46" s="1"/>
  <c r="CP43"/>
  <c r="CP44" s="1"/>
  <c r="CP45" s="1"/>
  <c r="CP46" s="1"/>
  <c r="CQ43"/>
  <c r="CQ44" s="1"/>
  <c r="CQ45" s="1"/>
  <c r="CQ46" s="1"/>
  <c r="CR43"/>
  <c r="CR44" s="1"/>
  <c r="CR45" s="1"/>
  <c r="CR46" s="1"/>
  <c r="CS43"/>
  <c r="CT43"/>
  <c r="CU43"/>
  <c r="CU44" s="1"/>
  <c r="CU45" s="1"/>
  <c r="CU46" s="1"/>
  <c r="CV43"/>
  <c r="CV44" s="1"/>
  <c r="CV45" s="1"/>
  <c r="CV46" s="1"/>
  <c r="CW43"/>
  <c r="CW44" s="1"/>
  <c r="CW45" s="1"/>
  <c r="CW46" s="1"/>
  <c r="CX43"/>
  <c r="CX44" s="1"/>
  <c r="CX45" s="1"/>
  <c r="CX46" s="1"/>
  <c r="CY43"/>
  <c r="CY44" s="1"/>
  <c r="CY45" s="1"/>
  <c r="CY46" s="1"/>
  <c r="CZ43"/>
  <c r="CZ44" s="1"/>
  <c r="CZ45" s="1"/>
  <c r="CZ46" s="1"/>
  <c r="DA43"/>
  <c r="DA44" s="1"/>
  <c r="DA45" s="1"/>
  <c r="DA46" s="1"/>
  <c r="DB43"/>
  <c r="DB44" s="1"/>
  <c r="DB45" s="1"/>
  <c r="DB46" s="1"/>
  <c r="DC43"/>
  <c r="DC44" s="1"/>
  <c r="DC45" s="1"/>
  <c r="DC46" s="1"/>
  <c r="DD43"/>
  <c r="DD44" s="1"/>
  <c r="DD45" s="1"/>
  <c r="DD46" s="1"/>
  <c r="DE43"/>
  <c r="DE44" s="1"/>
  <c r="DE45" s="1"/>
  <c r="DE46" s="1"/>
  <c r="DF43"/>
  <c r="DF44" s="1"/>
  <c r="DF45" s="1"/>
  <c r="DF46" s="1"/>
  <c r="DG43"/>
  <c r="DG44" s="1"/>
  <c r="DG45" s="1"/>
  <c r="DG46" s="1"/>
  <c r="DH43"/>
  <c r="DH44" s="1"/>
  <c r="DH45" s="1"/>
  <c r="DH46" s="1"/>
  <c r="DI43"/>
  <c r="DI44" s="1"/>
  <c r="DI45" s="1"/>
  <c r="DI46" s="1"/>
  <c r="DJ43"/>
  <c r="DJ44" s="1"/>
  <c r="DJ45" s="1"/>
  <c r="DJ46" s="1"/>
  <c r="DK43"/>
  <c r="DK44" s="1"/>
  <c r="DK45" s="1"/>
  <c r="DK46" s="1"/>
  <c r="DL43"/>
  <c r="DL44" s="1"/>
  <c r="DL45" s="1"/>
  <c r="DL46" s="1"/>
  <c r="DM43"/>
  <c r="DM44" s="1"/>
  <c r="DM45" s="1"/>
  <c r="DM46" s="1"/>
  <c r="DN43"/>
  <c r="DN44" s="1"/>
  <c r="DN45" s="1"/>
  <c r="DN46" s="1"/>
  <c r="DO43"/>
  <c r="DO44" s="1"/>
  <c r="DO45" s="1"/>
  <c r="DO46" s="1"/>
  <c r="DP43"/>
  <c r="DP44" s="1"/>
  <c r="DP45" s="1"/>
  <c r="DP46" s="1"/>
  <c r="CS44"/>
  <c r="CS45" s="1"/>
  <c r="CS46" s="1"/>
  <c r="CT44"/>
  <c r="CT45" s="1"/>
  <c r="CT46" s="1"/>
  <c r="BI46"/>
  <c r="BI45" s="1"/>
  <c r="BI44" s="1"/>
  <c r="BI43" s="1"/>
  <c r="BH43"/>
  <c r="BH44" s="1"/>
  <c r="BH45" s="1"/>
  <c r="BH46" s="1"/>
  <c r="DT38"/>
  <c r="DU38"/>
  <c r="DV38"/>
  <c r="DV39" s="1"/>
  <c r="DV40" s="1"/>
  <c r="DV41" s="1"/>
  <c r="DW38"/>
  <c r="DX38"/>
  <c r="DX39" s="1"/>
  <c r="DX40" s="1"/>
  <c r="DX41" s="1"/>
  <c r="EO38"/>
  <c r="EO39" s="1"/>
  <c r="EO40" s="1"/>
  <c r="EO41" s="1"/>
  <c r="EP38"/>
  <c r="EP39" s="1"/>
  <c r="EP40" s="1"/>
  <c r="EP41" s="1"/>
  <c r="EQ38"/>
  <c r="ET38"/>
  <c r="EU38"/>
  <c r="EU39" s="1"/>
  <c r="EU40" s="1"/>
  <c r="EU41" s="1"/>
  <c r="EV38"/>
  <c r="EV39" s="1"/>
  <c r="EV40" s="1"/>
  <c r="EV41" s="1"/>
  <c r="EX38"/>
  <c r="EY38"/>
  <c r="EY39" s="1"/>
  <c r="EY40" s="1"/>
  <c r="EY41" s="1"/>
  <c r="EZ38"/>
  <c r="EZ39" s="1"/>
  <c r="EZ40" s="1"/>
  <c r="EZ41" s="1"/>
  <c r="FA38"/>
  <c r="FA39" s="1"/>
  <c r="FA40" s="1"/>
  <c r="FA41" s="1"/>
  <c r="FB38"/>
  <c r="FC38"/>
  <c r="FC39" s="1"/>
  <c r="FC40" s="1"/>
  <c r="FC41" s="1"/>
  <c r="FD38"/>
  <c r="FD39" s="1"/>
  <c r="FD40" s="1"/>
  <c r="FD41" s="1"/>
  <c r="FE38"/>
  <c r="FE39" s="1"/>
  <c r="FE40" s="1"/>
  <c r="FE41" s="1"/>
  <c r="FG38"/>
  <c r="FH38"/>
  <c r="FH39" s="1"/>
  <c r="FH40" s="1"/>
  <c r="FH41" s="1"/>
  <c r="FI38"/>
  <c r="FI39" s="1"/>
  <c r="FI40" s="1"/>
  <c r="FI41" s="1"/>
  <c r="FJ38"/>
  <c r="FJ39" s="1"/>
  <c r="FJ40" s="1"/>
  <c r="FJ41" s="1"/>
  <c r="FK38"/>
  <c r="DT39"/>
  <c r="DT40" s="1"/>
  <c r="DT41" s="1"/>
  <c r="DU39"/>
  <c r="DU40" s="1"/>
  <c r="DU41" s="1"/>
  <c r="DW39"/>
  <c r="DW40" s="1"/>
  <c r="DW41" s="1"/>
  <c r="EQ39"/>
  <c r="EQ40" s="1"/>
  <c r="EQ41" s="1"/>
  <c r="ET39"/>
  <c r="ET40" s="1"/>
  <c r="ET41" s="1"/>
  <c r="EX39"/>
  <c r="EX40" s="1"/>
  <c r="EX41" s="1"/>
  <c r="FB39"/>
  <c r="FB40" s="1"/>
  <c r="FB41" s="1"/>
  <c r="FG39"/>
  <c r="FG40" s="1"/>
  <c r="FG41" s="1"/>
  <c r="FK39"/>
  <c r="FK40" s="1"/>
  <c r="FK41" s="1"/>
  <c r="DY41"/>
  <c r="DY40" s="1"/>
  <c r="DY39" s="1"/>
  <c r="DY38" s="1"/>
  <c r="DZ41"/>
  <c r="DZ40" s="1"/>
  <c r="DZ39" s="1"/>
  <c r="DZ38" s="1"/>
  <c r="EA41"/>
  <c r="EA40" s="1"/>
  <c r="EA39" s="1"/>
  <c r="EA38" s="1"/>
  <c r="EB41"/>
  <c r="EB40" s="1"/>
  <c r="EB39" s="1"/>
  <c r="EB38" s="1"/>
  <c r="EC41"/>
  <c r="EC40" s="1"/>
  <c r="EC39" s="1"/>
  <c r="EC38" s="1"/>
  <c r="ED41"/>
  <c r="ED40" s="1"/>
  <c r="ED39" s="1"/>
  <c r="ED38" s="1"/>
  <c r="EE41"/>
  <c r="EE40" s="1"/>
  <c r="EE39" s="1"/>
  <c r="EE38" s="1"/>
  <c r="EF41"/>
  <c r="EF40" s="1"/>
  <c r="EF39" s="1"/>
  <c r="EF38" s="1"/>
  <c r="EG41"/>
  <c r="EG40" s="1"/>
  <c r="EG39" s="1"/>
  <c r="EG38" s="1"/>
  <c r="EH41"/>
  <c r="EH40" s="1"/>
  <c r="EH39" s="1"/>
  <c r="EH38" s="1"/>
  <c r="EI41"/>
  <c r="EI40" s="1"/>
  <c r="EI39" s="1"/>
  <c r="EI38" s="1"/>
  <c r="EJ41"/>
  <c r="EJ40" s="1"/>
  <c r="EJ39" s="1"/>
  <c r="EJ38" s="1"/>
  <c r="EK41"/>
  <c r="EK40" s="1"/>
  <c r="EK39" s="1"/>
  <c r="EK38" s="1"/>
  <c r="EL41"/>
  <c r="EL40" s="1"/>
  <c r="EL39" s="1"/>
  <c r="EL38" s="1"/>
  <c r="EM41"/>
  <c r="EM40" s="1"/>
  <c r="EM39" s="1"/>
  <c r="EM38" s="1"/>
  <c r="EN41"/>
  <c r="EN40" s="1"/>
  <c r="EN39" s="1"/>
  <c r="EN38" s="1"/>
  <c r="ER41"/>
  <c r="ER40" s="1"/>
  <c r="ER39" s="1"/>
  <c r="ER38" s="1"/>
  <c r="ES41"/>
  <c r="ES40" s="1"/>
  <c r="ES39" s="1"/>
  <c r="ES38" s="1"/>
  <c r="EW41"/>
  <c r="EW40" s="1"/>
  <c r="EW39" s="1"/>
  <c r="EW38" s="1"/>
  <c r="FF41"/>
  <c r="FF40" s="1"/>
  <c r="FF39" s="1"/>
  <c r="FF38" s="1"/>
  <c r="DS38"/>
  <c r="DS39" s="1"/>
  <c r="DS40" s="1"/>
  <c r="DS41" s="1"/>
  <c r="DR38"/>
  <c r="DR39" s="1"/>
  <c r="DR40" s="1"/>
  <c r="DR41" s="1"/>
  <c r="BK38"/>
  <c r="BK39" s="1"/>
  <c r="BK40" s="1"/>
  <c r="BK41" s="1"/>
  <c r="BL38"/>
  <c r="BL39" s="1"/>
  <c r="BL40" s="1"/>
  <c r="BL41" s="1"/>
  <c r="BM38"/>
  <c r="BN38"/>
  <c r="BN39" s="1"/>
  <c r="BN40" s="1"/>
  <c r="BN41" s="1"/>
  <c r="BO38"/>
  <c r="BO39" s="1"/>
  <c r="BO40" s="1"/>
  <c r="BO41" s="1"/>
  <c r="BP38"/>
  <c r="BP39" s="1"/>
  <c r="BP40" s="1"/>
  <c r="BP41" s="1"/>
  <c r="BQ38"/>
  <c r="BQ39" s="1"/>
  <c r="BQ40" s="1"/>
  <c r="BQ41" s="1"/>
  <c r="BR38"/>
  <c r="BR39" s="1"/>
  <c r="BR40" s="1"/>
  <c r="BR41" s="1"/>
  <c r="BS38"/>
  <c r="BS39" s="1"/>
  <c r="BS40" s="1"/>
  <c r="BS41" s="1"/>
  <c r="BT38"/>
  <c r="BT39" s="1"/>
  <c r="BT40" s="1"/>
  <c r="BT41" s="1"/>
  <c r="BU38"/>
  <c r="BU39" s="1"/>
  <c r="BU40" s="1"/>
  <c r="BU41" s="1"/>
  <c r="BV38"/>
  <c r="BV39" s="1"/>
  <c r="BV40" s="1"/>
  <c r="BV41" s="1"/>
  <c r="BW38"/>
  <c r="BW39" s="1"/>
  <c r="BW40" s="1"/>
  <c r="BW41" s="1"/>
  <c r="BX38"/>
  <c r="BX39" s="1"/>
  <c r="BX40" s="1"/>
  <c r="BX41" s="1"/>
  <c r="BY38"/>
  <c r="BY39" s="1"/>
  <c r="BY40" s="1"/>
  <c r="BY41" s="1"/>
  <c r="BZ38"/>
  <c r="BZ39" s="1"/>
  <c r="BZ40" s="1"/>
  <c r="BZ41" s="1"/>
  <c r="CA38"/>
  <c r="CA39" s="1"/>
  <c r="CA40" s="1"/>
  <c r="CA41" s="1"/>
  <c r="CB38"/>
  <c r="CB39" s="1"/>
  <c r="CB40" s="1"/>
  <c r="CB41" s="1"/>
  <c r="CC38"/>
  <c r="CC39" s="1"/>
  <c r="CC40" s="1"/>
  <c r="CC41" s="1"/>
  <c r="CD38"/>
  <c r="CD39" s="1"/>
  <c r="CD40" s="1"/>
  <c r="CD41" s="1"/>
  <c r="CE38"/>
  <c r="CE39" s="1"/>
  <c r="CE40" s="1"/>
  <c r="CE41" s="1"/>
  <c r="CF38"/>
  <c r="CF39" s="1"/>
  <c r="CF40" s="1"/>
  <c r="CF41" s="1"/>
  <c r="CG38"/>
  <c r="CG39" s="1"/>
  <c r="CG40" s="1"/>
  <c r="CG41" s="1"/>
  <c r="CH38"/>
  <c r="CH39" s="1"/>
  <c r="CH40" s="1"/>
  <c r="CH41" s="1"/>
  <c r="CI38"/>
  <c r="CI39" s="1"/>
  <c r="CI40" s="1"/>
  <c r="CI41" s="1"/>
  <c r="CJ38"/>
  <c r="CJ39" s="1"/>
  <c r="CJ40" s="1"/>
  <c r="CJ41" s="1"/>
  <c r="CK38"/>
  <c r="CL38"/>
  <c r="CL39" s="1"/>
  <c r="CL40" s="1"/>
  <c r="CL41" s="1"/>
  <c r="CM38"/>
  <c r="CM39" s="1"/>
  <c r="CM40" s="1"/>
  <c r="CM41" s="1"/>
  <c r="CN38"/>
  <c r="CN39" s="1"/>
  <c r="CN40" s="1"/>
  <c r="CN41" s="1"/>
  <c r="CO38"/>
  <c r="CO39" s="1"/>
  <c r="CO40" s="1"/>
  <c r="CO41" s="1"/>
  <c r="CP38"/>
  <c r="CP39" s="1"/>
  <c r="CP40" s="1"/>
  <c r="CP41" s="1"/>
  <c r="CQ38"/>
  <c r="CQ39" s="1"/>
  <c r="CQ40" s="1"/>
  <c r="CQ41" s="1"/>
  <c r="CR38"/>
  <c r="CR39" s="1"/>
  <c r="CR40" s="1"/>
  <c r="CR41" s="1"/>
  <c r="CS38"/>
  <c r="CS39" s="1"/>
  <c r="CS40" s="1"/>
  <c r="CS41" s="1"/>
  <c r="CT38"/>
  <c r="CT39" s="1"/>
  <c r="CT40" s="1"/>
  <c r="CT41" s="1"/>
  <c r="CU38"/>
  <c r="CU39" s="1"/>
  <c r="CU40" s="1"/>
  <c r="CU41" s="1"/>
  <c r="CV38"/>
  <c r="CV39" s="1"/>
  <c r="CV40" s="1"/>
  <c r="CV41" s="1"/>
  <c r="CW38"/>
  <c r="CW39" s="1"/>
  <c r="CW40" s="1"/>
  <c r="CW41" s="1"/>
  <c r="CX38"/>
  <c r="CX39" s="1"/>
  <c r="CX40" s="1"/>
  <c r="CX41" s="1"/>
  <c r="CY38"/>
  <c r="CY39" s="1"/>
  <c r="CY40" s="1"/>
  <c r="CY41" s="1"/>
  <c r="CZ38"/>
  <c r="DA38"/>
  <c r="DB38"/>
  <c r="DB39" s="1"/>
  <c r="DB40" s="1"/>
  <c r="DB41" s="1"/>
  <c r="DC38"/>
  <c r="DC39" s="1"/>
  <c r="DC40" s="1"/>
  <c r="DC41" s="1"/>
  <c r="DD38"/>
  <c r="DD39" s="1"/>
  <c r="DD40" s="1"/>
  <c r="DD41" s="1"/>
  <c r="DE38"/>
  <c r="DE39" s="1"/>
  <c r="DE40" s="1"/>
  <c r="DE41" s="1"/>
  <c r="DF38"/>
  <c r="DF39" s="1"/>
  <c r="DF40" s="1"/>
  <c r="DF41" s="1"/>
  <c r="DG38"/>
  <c r="DG39" s="1"/>
  <c r="DG40" s="1"/>
  <c r="DG41" s="1"/>
  <c r="DH38"/>
  <c r="DH39" s="1"/>
  <c r="DH40" s="1"/>
  <c r="DH41" s="1"/>
  <c r="DI38"/>
  <c r="DI39" s="1"/>
  <c r="DI40" s="1"/>
  <c r="DI41" s="1"/>
  <c r="DJ38"/>
  <c r="DJ39" s="1"/>
  <c r="DJ40" s="1"/>
  <c r="DJ41" s="1"/>
  <c r="DK38"/>
  <c r="DK39" s="1"/>
  <c r="DK40" s="1"/>
  <c r="DK41" s="1"/>
  <c r="DL38"/>
  <c r="DL39" s="1"/>
  <c r="DL40" s="1"/>
  <c r="DL41" s="1"/>
  <c r="DM38"/>
  <c r="DM39" s="1"/>
  <c r="DM40" s="1"/>
  <c r="DM41" s="1"/>
  <c r="DN38"/>
  <c r="DN39" s="1"/>
  <c r="DN40" s="1"/>
  <c r="DN41" s="1"/>
  <c r="DO38"/>
  <c r="DO39" s="1"/>
  <c r="DO40" s="1"/>
  <c r="DO41" s="1"/>
  <c r="DP38"/>
  <c r="DP39" s="1"/>
  <c r="DP40" s="1"/>
  <c r="DP41" s="1"/>
  <c r="BM39"/>
  <c r="BM40" s="1"/>
  <c r="BM41" s="1"/>
  <c r="CK39"/>
  <c r="CK40" s="1"/>
  <c r="CK41" s="1"/>
  <c r="CZ39"/>
  <c r="CZ40" s="1"/>
  <c r="CZ41" s="1"/>
  <c r="DA39"/>
  <c r="DA40" s="1"/>
  <c r="DA41" s="1"/>
  <c r="BJ38"/>
  <c r="BJ39" s="1"/>
  <c r="BJ40" s="1"/>
  <c r="BJ41" s="1"/>
  <c r="BI38"/>
  <c r="BI39" s="1"/>
  <c r="BI40" s="1"/>
  <c r="BI41" s="1"/>
  <c r="BH38"/>
  <c r="BH39" s="1"/>
  <c r="BH40" s="1"/>
  <c r="BH41" s="1"/>
  <c r="DT33"/>
  <c r="DU33"/>
  <c r="DV33"/>
  <c r="DV34" s="1"/>
  <c r="DV35" s="1"/>
  <c r="DV36" s="1"/>
  <c r="DW33"/>
  <c r="DW34" s="1"/>
  <c r="DW35" s="1"/>
  <c r="DW36" s="1"/>
  <c r="DX33"/>
  <c r="DX34" s="1"/>
  <c r="DX35" s="1"/>
  <c r="DX36" s="1"/>
  <c r="DY33"/>
  <c r="DY34" s="1"/>
  <c r="DY35" s="1"/>
  <c r="DY36" s="1"/>
  <c r="DZ33"/>
  <c r="DZ34" s="1"/>
  <c r="DZ35" s="1"/>
  <c r="DZ36" s="1"/>
  <c r="EA33"/>
  <c r="EA34" s="1"/>
  <c r="EA35" s="1"/>
  <c r="EA36" s="1"/>
  <c r="EB33"/>
  <c r="EB34" s="1"/>
  <c r="EB35" s="1"/>
  <c r="EB36" s="1"/>
  <c r="ES33"/>
  <c r="ET33"/>
  <c r="ET34" s="1"/>
  <c r="ET35" s="1"/>
  <c r="ET36" s="1"/>
  <c r="EV33"/>
  <c r="EV34" s="1"/>
  <c r="EV35" s="1"/>
  <c r="EV36" s="1"/>
  <c r="EW33"/>
  <c r="EW34" s="1"/>
  <c r="EW35" s="1"/>
  <c r="EW36" s="1"/>
  <c r="EX33"/>
  <c r="EY33"/>
  <c r="EY34" s="1"/>
  <c r="EY35" s="1"/>
  <c r="EY36" s="1"/>
  <c r="EZ33"/>
  <c r="EZ34" s="1"/>
  <c r="EZ35" s="1"/>
  <c r="EZ36" s="1"/>
  <c r="FA33"/>
  <c r="FA34" s="1"/>
  <c r="FA35" s="1"/>
  <c r="FA36" s="1"/>
  <c r="FB33"/>
  <c r="FC33"/>
  <c r="FC34" s="1"/>
  <c r="FC35" s="1"/>
  <c r="FC36" s="1"/>
  <c r="FD33"/>
  <c r="FD34" s="1"/>
  <c r="FD35" s="1"/>
  <c r="FD36" s="1"/>
  <c r="FE33"/>
  <c r="FE34" s="1"/>
  <c r="FE35" s="1"/>
  <c r="FE36" s="1"/>
  <c r="FF33"/>
  <c r="FJ33"/>
  <c r="FK33"/>
  <c r="FK34" s="1"/>
  <c r="FK35" s="1"/>
  <c r="FK36" s="1"/>
  <c r="DT34"/>
  <c r="DT35" s="1"/>
  <c r="DT36" s="1"/>
  <c r="DU34"/>
  <c r="ES34"/>
  <c r="ES35" s="1"/>
  <c r="ES36" s="1"/>
  <c r="EX34"/>
  <c r="EX35" s="1"/>
  <c r="EX36" s="1"/>
  <c r="FB34"/>
  <c r="FB35" s="1"/>
  <c r="FB36" s="1"/>
  <c r="FF34"/>
  <c r="FF35" s="1"/>
  <c r="FF36" s="1"/>
  <c r="FJ34"/>
  <c r="FJ35" s="1"/>
  <c r="FJ36" s="1"/>
  <c r="DU35"/>
  <c r="DU36" s="1"/>
  <c r="EC36"/>
  <c r="EC35" s="1"/>
  <c r="EC34" s="1"/>
  <c r="EC33" s="1"/>
  <c r="ED36"/>
  <c r="ED35" s="1"/>
  <c r="ED34" s="1"/>
  <c r="ED33" s="1"/>
  <c r="EE36"/>
  <c r="EE35" s="1"/>
  <c r="EE34" s="1"/>
  <c r="EE33" s="1"/>
  <c r="EF36"/>
  <c r="EF35" s="1"/>
  <c r="EF34" s="1"/>
  <c r="EF33" s="1"/>
  <c r="EG36"/>
  <c r="EG35" s="1"/>
  <c r="EG34" s="1"/>
  <c r="EG33" s="1"/>
  <c r="EH36"/>
  <c r="EH35" s="1"/>
  <c r="EH34" s="1"/>
  <c r="EH33" s="1"/>
  <c r="EI36"/>
  <c r="EI35" s="1"/>
  <c r="EI34" s="1"/>
  <c r="EI33" s="1"/>
  <c r="EJ36"/>
  <c r="EJ35" s="1"/>
  <c r="EJ34" s="1"/>
  <c r="EJ33" s="1"/>
  <c r="EK36"/>
  <c r="EK35" s="1"/>
  <c r="EK34" s="1"/>
  <c r="EK33" s="1"/>
  <c r="EL36"/>
  <c r="EL35" s="1"/>
  <c r="EL34" s="1"/>
  <c r="EL33" s="1"/>
  <c r="EM36"/>
  <c r="EM35" s="1"/>
  <c r="EM34" s="1"/>
  <c r="EM33" s="1"/>
  <c r="EN36"/>
  <c r="EN35" s="1"/>
  <c r="EN34" s="1"/>
  <c r="EN33" s="1"/>
  <c r="EO36"/>
  <c r="EO35" s="1"/>
  <c r="EO34" s="1"/>
  <c r="EO33" s="1"/>
  <c r="EP36"/>
  <c r="EP35" s="1"/>
  <c r="EP34" s="1"/>
  <c r="EP33" s="1"/>
  <c r="EQ36"/>
  <c r="EQ35" s="1"/>
  <c r="EQ34" s="1"/>
  <c r="EQ33" s="1"/>
  <c r="ER36"/>
  <c r="ER35" s="1"/>
  <c r="ER34" s="1"/>
  <c r="ER33" s="1"/>
  <c r="EU36"/>
  <c r="EU35" s="1"/>
  <c r="EU34" s="1"/>
  <c r="EU33" s="1"/>
  <c r="FG36"/>
  <c r="FG35" s="1"/>
  <c r="FG34" s="1"/>
  <c r="FG33" s="1"/>
  <c r="FH36"/>
  <c r="FH35" s="1"/>
  <c r="FH34" s="1"/>
  <c r="FH33" s="1"/>
  <c r="FI36"/>
  <c r="FI35" s="1"/>
  <c r="FI34" s="1"/>
  <c r="FI33" s="1"/>
  <c r="DS33"/>
  <c r="DS34" s="1"/>
  <c r="DS35" s="1"/>
  <c r="DS36" s="1"/>
  <c r="DR33"/>
  <c r="DR34" s="1"/>
  <c r="DR35" s="1"/>
  <c r="DR36" s="1"/>
  <c r="BK33"/>
  <c r="BK34" s="1"/>
  <c r="BK35" s="1"/>
  <c r="BK36" s="1"/>
  <c r="BL33"/>
  <c r="BL34" s="1"/>
  <c r="BL35" s="1"/>
  <c r="BL36" s="1"/>
  <c r="BM33"/>
  <c r="BN33"/>
  <c r="BN34" s="1"/>
  <c r="BN35" s="1"/>
  <c r="BN36" s="1"/>
  <c r="BO33"/>
  <c r="BO34" s="1"/>
  <c r="BO35" s="1"/>
  <c r="BO36" s="1"/>
  <c r="BP33"/>
  <c r="BP34" s="1"/>
  <c r="BP35" s="1"/>
  <c r="BP36" s="1"/>
  <c r="BQ33"/>
  <c r="BQ34" s="1"/>
  <c r="BQ35" s="1"/>
  <c r="BQ36" s="1"/>
  <c r="BR33"/>
  <c r="BR34" s="1"/>
  <c r="BR35" s="1"/>
  <c r="BR36" s="1"/>
  <c r="BS33"/>
  <c r="BS34" s="1"/>
  <c r="BS35" s="1"/>
  <c r="BS36" s="1"/>
  <c r="BT33"/>
  <c r="BT34" s="1"/>
  <c r="BT35" s="1"/>
  <c r="BT36" s="1"/>
  <c r="BU33"/>
  <c r="BU34" s="1"/>
  <c r="BU35" s="1"/>
  <c r="BU36" s="1"/>
  <c r="BV33"/>
  <c r="BV34" s="1"/>
  <c r="BV35" s="1"/>
  <c r="BV36" s="1"/>
  <c r="BW33"/>
  <c r="BW34" s="1"/>
  <c r="BW35" s="1"/>
  <c r="BW36" s="1"/>
  <c r="BX33"/>
  <c r="BX34" s="1"/>
  <c r="BX35" s="1"/>
  <c r="BX36" s="1"/>
  <c r="BY33"/>
  <c r="BY34" s="1"/>
  <c r="BY35" s="1"/>
  <c r="BY36" s="1"/>
  <c r="BZ33"/>
  <c r="BZ34" s="1"/>
  <c r="BZ35" s="1"/>
  <c r="BZ36" s="1"/>
  <c r="CA33"/>
  <c r="CA34" s="1"/>
  <c r="CA35" s="1"/>
  <c r="CA36" s="1"/>
  <c r="CB33"/>
  <c r="CB34" s="1"/>
  <c r="CB35" s="1"/>
  <c r="CB36" s="1"/>
  <c r="CC33"/>
  <c r="CC34" s="1"/>
  <c r="CC35" s="1"/>
  <c r="CC36" s="1"/>
  <c r="CD33"/>
  <c r="CD34" s="1"/>
  <c r="CD35" s="1"/>
  <c r="CD36" s="1"/>
  <c r="CE33"/>
  <c r="CE34" s="1"/>
  <c r="CE35" s="1"/>
  <c r="CE36" s="1"/>
  <c r="CF33"/>
  <c r="CF34" s="1"/>
  <c r="CF35" s="1"/>
  <c r="CF36" s="1"/>
  <c r="CG33"/>
  <c r="CG34" s="1"/>
  <c r="CG35" s="1"/>
  <c r="CG36" s="1"/>
  <c r="CH33"/>
  <c r="CH34" s="1"/>
  <c r="CH35" s="1"/>
  <c r="CH36" s="1"/>
  <c r="CI33"/>
  <c r="CI34" s="1"/>
  <c r="CI35" s="1"/>
  <c r="CI36" s="1"/>
  <c r="CJ33"/>
  <c r="CJ34" s="1"/>
  <c r="CJ35" s="1"/>
  <c r="CJ36" s="1"/>
  <c r="CK33"/>
  <c r="CK34" s="1"/>
  <c r="CK35" s="1"/>
  <c r="CK36" s="1"/>
  <c r="CL33"/>
  <c r="CL34" s="1"/>
  <c r="CL35" s="1"/>
  <c r="CL36" s="1"/>
  <c r="CM33"/>
  <c r="CM34" s="1"/>
  <c r="CM35" s="1"/>
  <c r="CM36" s="1"/>
  <c r="CN33"/>
  <c r="CN34" s="1"/>
  <c r="CN35" s="1"/>
  <c r="CN36" s="1"/>
  <c r="CO33"/>
  <c r="CP33"/>
  <c r="CP34" s="1"/>
  <c r="CP35" s="1"/>
  <c r="CP36" s="1"/>
  <c r="CQ33"/>
  <c r="CQ34" s="1"/>
  <c r="CQ35" s="1"/>
  <c r="CQ36" s="1"/>
  <c r="CR33"/>
  <c r="CR34" s="1"/>
  <c r="CR35" s="1"/>
  <c r="CR36" s="1"/>
  <c r="CS33"/>
  <c r="CS34" s="1"/>
  <c r="CS35" s="1"/>
  <c r="CS36" s="1"/>
  <c r="CT33"/>
  <c r="CT34" s="1"/>
  <c r="CT35" s="1"/>
  <c r="CT36" s="1"/>
  <c r="CU33"/>
  <c r="CU34" s="1"/>
  <c r="CU35" s="1"/>
  <c r="CU36" s="1"/>
  <c r="CV33"/>
  <c r="CV34" s="1"/>
  <c r="CV35" s="1"/>
  <c r="CV36" s="1"/>
  <c r="CW33"/>
  <c r="CW34" s="1"/>
  <c r="CW35" s="1"/>
  <c r="CW36" s="1"/>
  <c r="CX33"/>
  <c r="CX34" s="1"/>
  <c r="CX35" s="1"/>
  <c r="CX36" s="1"/>
  <c r="CY33"/>
  <c r="CY34" s="1"/>
  <c r="CY35" s="1"/>
  <c r="CY36" s="1"/>
  <c r="CZ33"/>
  <c r="CZ34" s="1"/>
  <c r="CZ35" s="1"/>
  <c r="CZ36" s="1"/>
  <c r="DA33"/>
  <c r="DB33"/>
  <c r="DB34" s="1"/>
  <c r="DB35" s="1"/>
  <c r="DB36" s="1"/>
  <c r="DC33"/>
  <c r="DC34" s="1"/>
  <c r="DC35" s="1"/>
  <c r="DC36" s="1"/>
  <c r="DD33"/>
  <c r="DD34" s="1"/>
  <c r="DD35" s="1"/>
  <c r="DD36" s="1"/>
  <c r="DE33"/>
  <c r="DE34" s="1"/>
  <c r="DE35" s="1"/>
  <c r="DE36" s="1"/>
  <c r="DF33"/>
  <c r="DF34" s="1"/>
  <c r="DF35" s="1"/>
  <c r="DF36" s="1"/>
  <c r="DG33"/>
  <c r="DG34" s="1"/>
  <c r="DG35" s="1"/>
  <c r="DG36" s="1"/>
  <c r="DH33"/>
  <c r="DH34" s="1"/>
  <c r="DH35" s="1"/>
  <c r="DH36" s="1"/>
  <c r="DI33"/>
  <c r="DI34" s="1"/>
  <c r="DI35" s="1"/>
  <c r="DI36" s="1"/>
  <c r="DJ33"/>
  <c r="DJ34" s="1"/>
  <c r="DJ35" s="1"/>
  <c r="DJ36" s="1"/>
  <c r="DK33"/>
  <c r="DK34" s="1"/>
  <c r="DK35" s="1"/>
  <c r="DK36" s="1"/>
  <c r="DL33"/>
  <c r="DL34" s="1"/>
  <c r="DL35" s="1"/>
  <c r="DL36" s="1"/>
  <c r="DM33"/>
  <c r="DM34" s="1"/>
  <c r="DM35" s="1"/>
  <c r="DM36" s="1"/>
  <c r="DN33"/>
  <c r="DN34" s="1"/>
  <c r="DN35" s="1"/>
  <c r="DN36" s="1"/>
  <c r="DO33"/>
  <c r="DO34" s="1"/>
  <c r="DO35" s="1"/>
  <c r="DO36" s="1"/>
  <c r="DP33"/>
  <c r="DP34" s="1"/>
  <c r="DP35" s="1"/>
  <c r="DP36" s="1"/>
  <c r="BM34"/>
  <c r="BM35" s="1"/>
  <c r="BM36" s="1"/>
  <c r="CO34"/>
  <c r="CO35" s="1"/>
  <c r="CO36" s="1"/>
  <c r="DA34"/>
  <c r="DA35" s="1"/>
  <c r="DA36" s="1"/>
  <c r="BJ33"/>
  <c r="BJ34" s="1"/>
  <c r="BJ35" s="1"/>
  <c r="BJ36" s="1"/>
  <c r="BI33"/>
  <c r="BI34" s="1"/>
  <c r="BI35" s="1"/>
  <c r="BI36" s="1"/>
  <c r="BH33"/>
  <c r="BH34" s="1"/>
  <c r="BH35" s="1"/>
  <c r="BH36" s="1"/>
  <c r="EU28"/>
  <c r="EU29" s="1"/>
  <c r="EU30" s="1"/>
  <c r="EU31" s="1"/>
  <c r="EX28"/>
  <c r="EX29" s="1"/>
  <c r="EX30" s="1"/>
  <c r="EX31" s="1"/>
  <c r="EY28"/>
  <c r="EY29" s="1"/>
  <c r="EY30" s="1"/>
  <c r="EY31" s="1"/>
  <c r="EZ28"/>
  <c r="EZ29" s="1"/>
  <c r="EZ30" s="1"/>
  <c r="EZ31" s="1"/>
  <c r="FA28"/>
  <c r="FB28"/>
  <c r="FB29" s="1"/>
  <c r="FB30" s="1"/>
  <c r="FB31" s="1"/>
  <c r="FC28"/>
  <c r="FC29" s="1"/>
  <c r="FC30" s="1"/>
  <c r="FC31" s="1"/>
  <c r="FD28"/>
  <c r="FD29" s="1"/>
  <c r="FD30" s="1"/>
  <c r="FD31" s="1"/>
  <c r="FE28"/>
  <c r="FE29" s="1"/>
  <c r="FE30" s="1"/>
  <c r="FE31" s="1"/>
  <c r="FF28"/>
  <c r="FF29" s="1"/>
  <c r="FF30" s="1"/>
  <c r="FF31" s="1"/>
  <c r="FG28"/>
  <c r="FG29" s="1"/>
  <c r="FG30" s="1"/>
  <c r="FG31" s="1"/>
  <c r="FH28"/>
  <c r="FH29" s="1"/>
  <c r="FH30" s="1"/>
  <c r="FH31" s="1"/>
  <c r="FI28"/>
  <c r="FI29" s="1"/>
  <c r="FI30" s="1"/>
  <c r="FI31" s="1"/>
  <c r="FJ28"/>
  <c r="FJ29" s="1"/>
  <c r="FJ30" s="1"/>
  <c r="FJ31" s="1"/>
  <c r="FK28"/>
  <c r="FK29" s="1"/>
  <c r="FK30" s="1"/>
  <c r="FK31" s="1"/>
  <c r="FA29"/>
  <c r="FA30" s="1"/>
  <c r="FA31" s="1"/>
  <c r="ET31"/>
  <c r="ET30" s="1"/>
  <c r="ET29" s="1"/>
  <c r="ET28" s="1"/>
  <c r="EV31"/>
  <c r="EV30" s="1"/>
  <c r="EV29" s="1"/>
  <c r="EV28" s="1"/>
  <c r="EW31"/>
  <c r="EW30" s="1"/>
  <c r="EW29" s="1"/>
  <c r="EW28" s="1"/>
  <c r="EJ28"/>
  <c r="EJ29" s="1"/>
  <c r="EJ30" s="1"/>
  <c r="EJ31" s="1"/>
  <c r="EK28"/>
  <c r="EK29" s="1"/>
  <c r="EK30" s="1"/>
  <c r="EK31" s="1"/>
  <c r="EL28"/>
  <c r="EL29" s="1"/>
  <c r="EL30" s="1"/>
  <c r="EL31" s="1"/>
  <c r="EM28"/>
  <c r="EM29" s="1"/>
  <c r="EM30" s="1"/>
  <c r="EM31" s="1"/>
  <c r="ER28"/>
  <c r="ER29" s="1"/>
  <c r="ER30" s="1"/>
  <c r="ER31" s="1"/>
  <c r="ES28"/>
  <c r="ES29" s="1"/>
  <c r="ES30" s="1"/>
  <c r="ES31" s="1"/>
  <c r="EN31"/>
  <c r="EN30" s="1"/>
  <c r="EN29" s="1"/>
  <c r="EN28" s="1"/>
  <c r="EO31"/>
  <c r="EO30" s="1"/>
  <c r="EO29" s="1"/>
  <c r="EO28" s="1"/>
  <c r="EP31"/>
  <c r="EP30" s="1"/>
  <c r="EP29" s="1"/>
  <c r="EP28" s="1"/>
  <c r="EQ31"/>
  <c r="EQ30" s="1"/>
  <c r="EQ29" s="1"/>
  <c r="EQ28" s="1"/>
  <c r="DZ28"/>
  <c r="DZ29" s="1"/>
  <c r="DZ30" s="1"/>
  <c r="DZ31" s="1"/>
  <c r="EA28"/>
  <c r="EA29" s="1"/>
  <c r="EA30" s="1"/>
  <c r="EA31" s="1"/>
  <c r="EB28"/>
  <c r="EC28"/>
  <c r="ED28"/>
  <c r="ED29" s="1"/>
  <c r="EE28"/>
  <c r="EE29" s="1"/>
  <c r="EE30" s="1"/>
  <c r="EE31" s="1"/>
  <c r="EF28"/>
  <c r="EF29" s="1"/>
  <c r="EF30" s="1"/>
  <c r="EF31" s="1"/>
  <c r="EG28"/>
  <c r="EG29" s="1"/>
  <c r="EG30" s="1"/>
  <c r="EG31" s="1"/>
  <c r="EH28"/>
  <c r="EH29" s="1"/>
  <c r="EH30" s="1"/>
  <c r="EH31" s="1"/>
  <c r="EI28"/>
  <c r="EI29" s="1"/>
  <c r="EI30" s="1"/>
  <c r="EI31" s="1"/>
  <c r="EB29"/>
  <c r="EB30" s="1"/>
  <c r="EB31" s="1"/>
  <c r="EC29"/>
  <c r="EC30" s="1"/>
  <c r="EC31" s="1"/>
  <c r="ED30"/>
  <c r="ED31" s="1"/>
  <c r="DT28"/>
  <c r="DT29" s="1"/>
  <c r="DT30" s="1"/>
  <c r="DT31" s="1"/>
  <c r="DU28"/>
  <c r="DU29" s="1"/>
  <c r="DU30" s="1"/>
  <c r="DU31" s="1"/>
  <c r="DV28"/>
  <c r="DV29" s="1"/>
  <c r="DV30" s="1"/>
  <c r="DV31" s="1"/>
  <c r="DW28"/>
  <c r="DW29" s="1"/>
  <c r="DW30" s="1"/>
  <c r="DW31" s="1"/>
  <c r="DX28"/>
  <c r="DX29" s="1"/>
  <c r="DX30" s="1"/>
  <c r="DX31" s="1"/>
  <c r="DY28"/>
  <c r="DY29" s="1"/>
  <c r="DY30" s="1"/>
  <c r="DY31" s="1"/>
  <c r="DS28"/>
  <c r="DS29" s="1"/>
  <c r="DS30" s="1"/>
  <c r="DS31" s="1"/>
  <c r="DR28"/>
  <c r="DR29" s="1"/>
  <c r="DR30" s="1"/>
  <c r="DR31" s="1"/>
  <c r="EX23"/>
  <c r="EX24" s="1"/>
  <c r="EX25" s="1"/>
  <c r="EX26" s="1"/>
  <c r="EY23"/>
  <c r="EY24" s="1"/>
  <c r="EY25" s="1"/>
  <c r="EY26" s="1"/>
  <c r="EZ23"/>
  <c r="EZ24" s="1"/>
  <c r="EZ25" s="1"/>
  <c r="EZ26" s="1"/>
  <c r="FA23"/>
  <c r="FB23"/>
  <c r="FB24" s="1"/>
  <c r="FB25" s="1"/>
  <c r="FB26" s="1"/>
  <c r="FC23"/>
  <c r="FC24" s="1"/>
  <c r="FC25" s="1"/>
  <c r="FC26" s="1"/>
  <c r="FD23"/>
  <c r="FD24" s="1"/>
  <c r="FD25" s="1"/>
  <c r="FD26" s="1"/>
  <c r="FE23"/>
  <c r="FE24" s="1"/>
  <c r="FE25" s="1"/>
  <c r="FE26" s="1"/>
  <c r="FF23"/>
  <c r="FF24" s="1"/>
  <c r="FF25" s="1"/>
  <c r="FF26" s="1"/>
  <c r="FG23"/>
  <c r="FG24" s="1"/>
  <c r="FG25" s="1"/>
  <c r="FG26" s="1"/>
  <c r="FH23"/>
  <c r="FH24" s="1"/>
  <c r="FH25" s="1"/>
  <c r="FH26" s="1"/>
  <c r="FI23"/>
  <c r="FI24" s="1"/>
  <c r="FI25" s="1"/>
  <c r="FI26" s="1"/>
  <c r="FJ23"/>
  <c r="FJ24" s="1"/>
  <c r="FJ25" s="1"/>
  <c r="FJ26" s="1"/>
  <c r="FK23"/>
  <c r="FK24" s="1"/>
  <c r="FK25" s="1"/>
  <c r="FK26" s="1"/>
  <c r="FA24"/>
  <c r="FA25" s="1"/>
  <c r="FA26" s="1"/>
  <c r="EQ23"/>
  <c r="EQ24" s="1"/>
  <c r="EQ25" s="1"/>
  <c r="EQ26" s="1"/>
  <c r="ER23"/>
  <c r="ER24" s="1"/>
  <c r="ER25" s="1"/>
  <c r="ER26" s="1"/>
  <c r="ES23"/>
  <c r="ES24" s="1"/>
  <c r="ES25" s="1"/>
  <c r="ES26" s="1"/>
  <c r="ET23"/>
  <c r="ET24" s="1"/>
  <c r="ET25" s="1"/>
  <c r="ET26" s="1"/>
  <c r="EU23"/>
  <c r="EU24" s="1"/>
  <c r="EU25" s="1"/>
  <c r="EU26" s="1"/>
  <c r="EV23"/>
  <c r="EV24" s="1"/>
  <c r="EV25" s="1"/>
  <c r="EV26" s="1"/>
  <c r="EW23"/>
  <c r="EW24" s="1"/>
  <c r="EW25" s="1"/>
  <c r="EW26" s="1"/>
  <c r="EP26"/>
  <c r="EP25" s="1"/>
  <c r="EP24" s="1"/>
  <c r="EP23" s="1"/>
  <c r="DT23"/>
  <c r="DT24" s="1"/>
  <c r="DT25" s="1"/>
  <c r="DT26" s="1"/>
  <c r="DU23"/>
  <c r="DU24" s="1"/>
  <c r="DU25" s="1"/>
  <c r="DU26" s="1"/>
  <c r="DV23"/>
  <c r="DV24" s="1"/>
  <c r="DV25" s="1"/>
  <c r="DV26" s="1"/>
  <c r="DW23"/>
  <c r="DW24" s="1"/>
  <c r="DW25" s="1"/>
  <c r="DW26" s="1"/>
  <c r="DX23"/>
  <c r="DX24" s="1"/>
  <c r="DX25" s="1"/>
  <c r="DX26" s="1"/>
  <c r="DY23"/>
  <c r="DY24" s="1"/>
  <c r="DY25" s="1"/>
  <c r="DY26" s="1"/>
  <c r="DZ23"/>
  <c r="DZ24" s="1"/>
  <c r="DZ25" s="1"/>
  <c r="DZ26" s="1"/>
  <c r="EA23"/>
  <c r="EA24" s="1"/>
  <c r="EA25" s="1"/>
  <c r="EA26" s="1"/>
  <c r="EB23"/>
  <c r="EB24" s="1"/>
  <c r="EB25" s="1"/>
  <c r="EB26" s="1"/>
  <c r="EC23"/>
  <c r="EC24" s="1"/>
  <c r="EC25" s="1"/>
  <c r="EC26" s="1"/>
  <c r="ED23"/>
  <c r="ED24" s="1"/>
  <c r="ED25" s="1"/>
  <c r="ED26" s="1"/>
  <c r="EE23"/>
  <c r="EF23"/>
  <c r="EF24" s="1"/>
  <c r="EF25" s="1"/>
  <c r="EF26" s="1"/>
  <c r="EG23"/>
  <c r="EG24" s="1"/>
  <c r="EG25" s="1"/>
  <c r="EG26" s="1"/>
  <c r="EH23"/>
  <c r="EH24" s="1"/>
  <c r="EH25" s="1"/>
  <c r="EH26" s="1"/>
  <c r="EI23"/>
  <c r="EI24" s="1"/>
  <c r="EI25" s="1"/>
  <c r="EI26" s="1"/>
  <c r="EJ23"/>
  <c r="EJ24" s="1"/>
  <c r="EJ25" s="1"/>
  <c r="EJ26" s="1"/>
  <c r="EK23"/>
  <c r="EK24" s="1"/>
  <c r="EK25" s="1"/>
  <c r="EK26" s="1"/>
  <c r="EL23"/>
  <c r="EL24" s="1"/>
  <c r="EL25" s="1"/>
  <c r="EL26" s="1"/>
  <c r="EM23"/>
  <c r="EM24" s="1"/>
  <c r="EM25" s="1"/>
  <c r="EM26" s="1"/>
  <c r="EN23"/>
  <c r="EN24" s="1"/>
  <c r="EN25" s="1"/>
  <c r="EN26" s="1"/>
  <c r="EO23"/>
  <c r="EO24" s="1"/>
  <c r="EO25" s="1"/>
  <c r="EO26" s="1"/>
  <c r="EE24"/>
  <c r="EE25" s="1"/>
  <c r="EE26" s="1"/>
  <c r="DS23"/>
  <c r="DS24" s="1"/>
  <c r="DS25" s="1"/>
  <c r="DS26" s="1"/>
  <c r="DR23"/>
  <c r="DR24" s="1"/>
  <c r="DR25" s="1"/>
  <c r="DR26" s="1"/>
  <c r="EV18"/>
  <c r="EW18"/>
  <c r="EX18"/>
  <c r="EY18"/>
  <c r="EZ18"/>
  <c r="EZ19" s="1"/>
  <c r="EZ20" s="1"/>
  <c r="EZ21" s="1"/>
  <c r="FA18"/>
  <c r="FA19" s="1"/>
  <c r="FA20" s="1"/>
  <c r="FA21" s="1"/>
  <c r="FB18"/>
  <c r="FB19" s="1"/>
  <c r="FB20" s="1"/>
  <c r="FB21" s="1"/>
  <c r="FC18"/>
  <c r="FD18"/>
  <c r="FD19" s="1"/>
  <c r="FD20" s="1"/>
  <c r="FD21" s="1"/>
  <c r="FE18"/>
  <c r="FE19" s="1"/>
  <c r="FE20" s="1"/>
  <c r="FE21" s="1"/>
  <c r="FF18"/>
  <c r="FG18"/>
  <c r="FG19" s="1"/>
  <c r="FG20" s="1"/>
  <c r="FG21" s="1"/>
  <c r="FH18"/>
  <c r="FH19" s="1"/>
  <c r="FH20" s="1"/>
  <c r="FH21" s="1"/>
  <c r="FI18"/>
  <c r="FI19" s="1"/>
  <c r="FI20" s="1"/>
  <c r="FI21" s="1"/>
  <c r="FJ18"/>
  <c r="FJ19" s="1"/>
  <c r="FJ20" s="1"/>
  <c r="FJ21" s="1"/>
  <c r="FK18"/>
  <c r="EV19"/>
  <c r="EV20" s="1"/>
  <c r="EV21" s="1"/>
  <c r="EW19"/>
  <c r="EW20" s="1"/>
  <c r="EW21" s="1"/>
  <c r="EX19"/>
  <c r="EX20" s="1"/>
  <c r="EX21" s="1"/>
  <c r="EY19"/>
  <c r="FC19"/>
  <c r="FC20" s="1"/>
  <c r="FC21" s="1"/>
  <c r="FF19"/>
  <c r="FF20" s="1"/>
  <c r="FF21" s="1"/>
  <c r="FK19"/>
  <c r="FK20" s="1"/>
  <c r="FK21" s="1"/>
  <c r="EY20"/>
  <c r="EY21" s="1"/>
  <c r="DS18"/>
  <c r="DS19" s="1"/>
  <c r="DS20" s="1"/>
  <c r="DS21" s="1"/>
  <c r="DT18"/>
  <c r="DT19" s="1"/>
  <c r="DT20" s="1"/>
  <c r="DT21" s="1"/>
  <c r="DU18"/>
  <c r="DU19" s="1"/>
  <c r="DU20" s="1"/>
  <c r="DU21" s="1"/>
  <c r="DV18"/>
  <c r="DV19" s="1"/>
  <c r="DV20" s="1"/>
  <c r="DV21" s="1"/>
  <c r="DW18"/>
  <c r="DW19" s="1"/>
  <c r="DW20" s="1"/>
  <c r="DW21" s="1"/>
  <c r="DX18"/>
  <c r="DX19" s="1"/>
  <c r="DX20" s="1"/>
  <c r="DX21" s="1"/>
  <c r="DY18"/>
  <c r="DY19" s="1"/>
  <c r="DY20" s="1"/>
  <c r="DY21" s="1"/>
  <c r="DZ18"/>
  <c r="DZ19" s="1"/>
  <c r="DZ20" s="1"/>
  <c r="DZ21" s="1"/>
  <c r="EA18"/>
  <c r="EA19" s="1"/>
  <c r="EA20" s="1"/>
  <c r="EA21" s="1"/>
  <c r="EB18"/>
  <c r="EB19" s="1"/>
  <c r="EB20" s="1"/>
  <c r="EB21" s="1"/>
  <c r="EC18"/>
  <c r="EC19" s="1"/>
  <c r="EC20" s="1"/>
  <c r="EC21" s="1"/>
  <c r="ED18"/>
  <c r="ED19" s="1"/>
  <c r="ED20" s="1"/>
  <c r="ED21" s="1"/>
  <c r="EE18"/>
  <c r="EE19" s="1"/>
  <c r="EE20" s="1"/>
  <c r="EE21" s="1"/>
  <c r="EF18"/>
  <c r="EF19" s="1"/>
  <c r="EF20" s="1"/>
  <c r="EF21" s="1"/>
  <c r="EG18"/>
  <c r="EG19" s="1"/>
  <c r="EG20" s="1"/>
  <c r="EG21" s="1"/>
  <c r="EH18"/>
  <c r="EH19" s="1"/>
  <c r="EH20" s="1"/>
  <c r="EH21" s="1"/>
  <c r="EI18"/>
  <c r="EJ18"/>
  <c r="EJ19" s="1"/>
  <c r="EJ20" s="1"/>
  <c r="EJ21" s="1"/>
  <c r="EK18"/>
  <c r="EK19" s="1"/>
  <c r="EK20" s="1"/>
  <c r="EK21" s="1"/>
  <c r="EL18"/>
  <c r="EL19" s="1"/>
  <c r="EL20" s="1"/>
  <c r="EL21" s="1"/>
  <c r="EM18"/>
  <c r="EM19" s="1"/>
  <c r="EM20" s="1"/>
  <c r="EM21" s="1"/>
  <c r="EN18"/>
  <c r="EN19" s="1"/>
  <c r="EN20" s="1"/>
  <c r="EN21" s="1"/>
  <c r="EO18"/>
  <c r="EO19" s="1"/>
  <c r="EO20" s="1"/>
  <c r="EO21" s="1"/>
  <c r="EP18"/>
  <c r="EP19" s="1"/>
  <c r="EP20" s="1"/>
  <c r="EP21" s="1"/>
  <c r="EQ18"/>
  <c r="EQ19" s="1"/>
  <c r="EQ20" s="1"/>
  <c r="EQ21" s="1"/>
  <c r="ER18"/>
  <c r="ER19" s="1"/>
  <c r="ER20" s="1"/>
  <c r="ER21" s="1"/>
  <c r="ES18"/>
  <c r="ES19" s="1"/>
  <c r="ES20" s="1"/>
  <c r="ES21" s="1"/>
  <c r="ET18"/>
  <c r="ET19" s="1"/>
  <c r="ET20" s="1"/>
  <c r="ET21" s="1"/>
  <c r="EU18"/>
  <c r="EU19" s="1"/>
  <c r="EU20" s="1"/>
  <c r="EU21" s="1"/>
  <c r="EI19"/>
  <c r="EI20" s="1"/>
  <c r="EI21" s="1"/>
  <c r="DR18"/>
  <c r="DR19" s="1"/>
  <c r="DR20" s="1"/>
  <c r="DR21" s="1"/>
  <c r="FB13"/>
  <c r="FB14" s="1"/>
  <c r="FB15" s="1"/>
  <c r="FB16" s="1"/>
  <c r="FC13"/>
  <c r="FC14" s="1"/>
  <c r="FC15" s="1"/>
  <c r="FC16" s="1"/>
  <c r="FD13"/>
  <c r="FD14" s="1"/>
  <c r="FD15" s="1"/>
  <c r="FD16" s="1"/>
  <c r="FE13"/>
  <c r="FE14" s="1"/>
  <c r="FE15" s="1"/>
  <c r="FE16" s="1"/>
  <c r="FG13"/>
  <c r="FG14" s="1"/>
  <c r="FG15" s="1"/>
  <c r="FG16" s="1"/>
  <c r="FH13"/>
  <c r="FH14" s="1"/>
  <c r="FH15" s="1"/>
  <c r="FH16" s="1"/>
  <c r="FI13"/>
  <c r="FI14" s="1"/>
  <c r="FI15" s="1"/>
  <c r="FI16" s="1"/>
  <c r="FJ13"/>
  <c r="FJ14" s="1"/>
  <c r="FJ15" s="1"/>
  <c r="FJ16" s="1"/>
  <c r="FK13"/>
  <c r="FK14" s="1"/>
  <c r="FK15" s="1"/>
  <c r="FK16" s="1"/>
  <c r="FF16"/>
  <c r="FF15" s="1"/>
  <c r="FF14" s="1"/>
  <c r="FF13" s="1"/>
  <c r="DS13"/>
  <c r="DS14" s="1"/>
  <c r="DS15" s="1"/>
  <c r="DS16" s="1"/>
  <c r="DT13"/>
  <c r="DT14" s="1"/>
  <c r="DT15" s="1"/>
  <c r="DT16" s="1"/>
  <c r="DU13"/>
  <c r="DU14" s="1"/>
  <c r="DU15" s="1"/>
  <c r="DU16" s="1"/>
  <c r="DV13"/>
  <c r="DV14" s="1"/>
  <c r="DV15" s="1"/>
  <c r="DV16" s="1"/>
  <c r="DW13"/>
  <c r="DW14" s="1"/>
  <c r="DW15" s="1"/>
  <c r="DW16" s="1"/>
  <c r="DX13"/>
  <c r="DX14" s="1"/>
  <c r="DX15" s="1"/>
  <c r="DX16" s="1"/>
  <c r="DY13"/>
  <c r="DY14" s="1"/>
  <c r="DY15" s="1"/>
  <c r="DY16" s="1"/>
  <c r="DZ13"/>
  <c r="DZ14" s="1"/>
  <c r="DZ15" s="1"/>
  <c r="DZ16" s="1"/>
  <c r="EA13"/>
  <c r="EA14" s="1"/>
  <c r="EA15" s="1"/>
  <c r="EA16" s="1"/>
  <c r="EB13"/>
  <c r="EB14" s="1"/>
  <c r="EB15" s="1"/>
  <c r="EB16" s="1"/>
  <c r="EC13"/>
  <c r="EC14" s="1"/>
  <c r="EC15" s="1"/>
  <c r="EC16" s="1"/>
  <c r="ED13"/>
  <c r="ED14" s="1"/>
  <c r="ED15" s="1"/>
  <c r="ED16" s="1"/>
  <c r="EE13"/>
  <c r="EE14" s="1"/>
  <c r="EE15" s="1"/>
  <c r="EE16" s="1"/>
  <c r="EF13"/>
  <c r="EF14" s="1"/>
  <c r="EF15" s="1"/>
  <c r="EF16" s="1"/>
  <c r="EG13"/>
  <c r="EG14" s="1"/>
  <c r="EG15" s="1"/>
  <c r="EG16" s="1"/>
  <c r="EH13"/>
  <c r="EH14" s="1"/>
  <c r="EH15" s="1"/>
  <c r="EH16" s="1"/>
  <c r="EI13"/>
  <c r="EI14" s="1"/>
  <c r="EI15" s="1"/>
  <c r="EI16" s="1"/>
  <c r="EJ13"/>
  <c r="EJ14" s="1"/>
  <c r="EJ15" s="1"/>
  <c r="EJ16" s="1"/>
  <c r="EK13"/>
  <c r="EK14" s="1"/>
  <c r="EK15" s="1"/>
  <c r="EK16" s="1"/>
  <c r="EL13"/>
  <c r="EL14" s="1"/>
  <c r="EL15" s="1"/>
  <c r="EL16" s="1"/>
  <c r="EM13"/>
  <c r="EM14" s="1"/>
  <c r="EM15" s="1"/>
  <c r="EM16" s="1"/>
  <c r="EN13"/>
  <c r="EN14" s="1"/>
  <c r="EN15" s="1"/>
  <c r="EN16" s="1"/>
  <c r="EO13"/>
  <c r="EO14" s="1"/>
  <c r="EO15" s="1"/>
  <c r="EO16" s="1"/>
  <c r="EP13"/>
  <c r="EP14" s="1"/>
  <c r="EP15" s="1"/>
  <c r="EP16" s="1"/>
  <c r="EQ13"/>
  <c r="EQ14" s="1"/>
  <c r="EQ15" s="1"/>
  <c r="EQ16" s="1"/>
  <c r="ER13"/>
  <c r="ER14" s="1"/>
  <c r="ER15" s="1"/>
  <c r="ER16" s="1"/>
  <c r="ES13"/>
  <c r="ES14" s="1"/>
  <c r="ES15" s="1"/>
  <c r="ES16" s="1"/>
  <c r="ET13"/>
  <c r="ET14" s="1"/>
  <c r="ET15" s="1"/>
  <c r="ET16" s="1"/>
  <c r="EU13"/>
  <c r="EU14" s="1"/>
  <c r="EU15" s="1"/>
  <c r="EU16" s="1"/>
  <c r="EV13"/>
  <c r="EV14" s="1"/>
  <c r="EV15" s="1"/>
  <c r="EV16" s="1"/>
  <c r="EW13"/>
  <c r="EW14" s="1"/>
  <c r="EW15" s="1"/>
  <c r="EW16" s="1"/>
  <c r="EX13"/>
  <c r="EX14" s="1"/>
  <c r="EX15" s="1"/>
  <c r="EX16" s="1"/>
  <c r="EY13"/>
  <c r="EY14" s="1"/>
  <c r="EY15" s="1"/>
  <c r="EY16" s="1"/>
  <c r="EZ13"/>
  <c r="EZ14" s="1"/>
  <c r="EZ15" s="1"/>
  <c r="EZ16" s="1"/>
  <c r="FA13"/>
  <c r="FA14" s="1"/>
  <c r="FA15" s="1"/>
  <c r="FA16" s="1"/>
  <c r="DR13"/>
  <c r="DR14" s="1"/>
  <c r="DR15" s="1"/>
  <c r="DR16" s="1"/>
  <c r="BL13"/>
  <c r="BL14" s="1"/>
  <c r="BL15" s="1"/>
  <c r="BL16" s="1"/>
  <c r="BM13"/>
  <c r="BN13"/>
  <c r="BN14" s="1"/>
  <c r="BN15" s="1"/>
  <c r="BN16" s="1"/>
  <c r="BO13"/>
  <c r="BO14" s="1"/>
  <c r="BO15" s="1"/>
  <c r="BO16" s="1"/>
  <c r="BP13"/>
  <c r="BP14" s="1"/>
  <c r="BP15" s="1"/>
  <c r="BP16" s="1"/>
  <c r="BQ13"/>
  <c r="BQ14" s="1"/>
  <c r="BQ15" s="1"/>
  <c r="BQ16" s="1"/>
  <c r="BR13"/>
  <c r="BR14" s="1"/>
  <c r="BR15" s="1"/>
  <c r="BR16" s="1"/>
  <c r="BS13"/>
  <c r="BS14" s="1"/>
  <c r="BS15" s="1"/>
  <c r="BS16" s="1"/>
  <c r="BT13"/>
  <c r="BT14" s="1"/>
  <c r="BT15" s="1"/>
  <c r="BT16" s="1"/>
  <c r="BU13"/>
  <c r="BU14" s="1"/>
  <c r="BU15" s="1"/>
  <c r="BU16" s="1"/>
  <c r="BV13"/>
  <c r="BV14" s="1"/>
  <c r="BV15" s="1"/>
  <c r="BV16" s="1"/>
  <c r="BW13"/>
  <c r="BW14" s="1"/>
  <c r="BW15" s="1"/>
  <c r="BW16" s="1"/>
  <c r="BX13"/>
  <c r="BX14" s="1"/>
  <c r="BX15" s="1"/>
  <c r="BX16" s="1"/>
  <c r="BY13"/>
  <c r="BY14" s="1"/>
  <c r="BY15" s="1"/>
  <c r="BY16" s="1"/>
  <c r="BZ13"/>
  <c r="BZ14" s="1"/>
  <c r="CA13"/>
  <c r="CA14" s="1"/>
  <c r="CA15" s="1"/>
  <c r="CA16" s="1"/>
  <c r="CB13"/>
  <c r="CB14" s="1"/>
  <c r="CB15" s="1"/>
  <c r="CB16" s="1"/>
  <c r="CC13"/>
  <c r="CC14" s="1"/>
  <c r="CC15" s="1"/>
  <c r="CC16" s="1"/>
  <c r="CD13"/>
  <c r="CD14" s="1"/>
  <c r="CD15" s="1"/>
  <c r="CD16" s="1"/>
  <c r="CE13"/>
  <c r="CE14" s="1"/>
  <c r="CE15" s="1"/>
  <c r="CE16" s="1"/>
  <c r="CF13"/>
  <c r="CF14" s="1"/>
  <c r="CF15" s="1"/>
  <c r="CF16" s="1"/>
  <c r="CG13"/>
  <c r="CG14" s="1"/>
  <c r="CG15" s="1"/>
  <c r="CG16" s="1"/>
  <c r="CH13"/>
  <c r="CH14" s="1"/>
  <c r="CH15" s="1"/>
  <c r="CH16" s="1"/>
  <c r="CI13"/>
  <c r="CI14" s="1"/>
  <c r="CI15" s="1"/>
  <c r="CI16" s="1"/>
  <c r="CJ13"/>
  <c r="CJ14" s="1"/>
  <c r="CJ15" s="1"/>
  <c r="CJ16" s="1"/>
  <c r="CK13"/>
  <c r="CK14" s="1"/>
  <c r="CK15" s="1"/>
  <c r="CK16" s="1"/>
  <c r="CL13"/>
  <c r="CL14" s="1"/>
  <c r="CL15" s="1"/>
  <c r="CL16" s="1"/>
  <c r="CM13"/>
  <c r="CM14" s="1"/>
  <c r="CM15" s="1"/>
  <c r="CM16" s="1"/>
  <c r="CN13"/>
  <c r="CN14" s="1"/>
  <c r="CN15" s="1"/>
  <c r="CN16" s="1"/>
  <c r="CO13"/>
  <c r="CO14" s="1"/>
  <c r="CO15" s="1"/>
  <c r="CO16" s="1"/>
  <c r="CP13"/>
  <c r="CP14" s="1"/>
  <c r="CP15" s="1"/>
  <c r="CP16" s="1"/>
  <c r="CQ13"/>
  <c r="CQ14" s="1"/>
  <c r="CQ15" s="1"/>
  <c r="CQ16" s="1"/>
  <c r="CR13"/>
  <c r="CR14" s="1"/>
  <c r="CR15" s="1"/>
  <c r="CR16" s="1"/>
  <c r="CS13"/>
  <c r="CS14" s="1"/>
  <c r="CS15" s="1"/>
  <c r="CS16" s="1"/>
  <c r="CT13"/>
  <c r="CT14" s="1"/>
  <c r="CT15" s="1"/>
  <c r="CT16" s="1"/>
  <c r="CU13"/>
  <c r="CU14" s="1"/>
  <c r="CU15" s="1"/>
  <c r="CU16" s="1"/>
  <c r="CV13"/>
  <c r="CV14" s="1"/>
  <c r="CV15" s="1"/>
  <c r="CV16" s="1"/>
  <c r="CW13"/>
  <c r="CW14" s="1"/>
  <c r="CW15" s="1"/>
  <c r="CW16" s="1"/>
  <c r="CX13"/>
  <c r="CX14" s="1"/>
  <c r="CX15" s="1"/>
  <c r="CX16" s="1"/>
  <c r="CY13"/>
  <c r="CY14" s="1"/>
  <c r="CY15" s="1"/>
  <c r="CY16" s="1"/>
  <c r="CZ13"/>
  <c r="CZ14" s="1"/>
  <c r="CZ15" s="1"/>
  <c r="CZ16" s="1"/>
  <c r="DA13"/>
  <c r="DA14" s="1"/>
  <c r="DA15" s="1"/>
  <c r="DA16" s="1"/>
  <c r="DB13"/>
  <c r="DB14" s="1"/>
  <c r="DB15" s="1"/>
  <c r="DB16" s="1"/>
  <c r="DC13"/>
  <c r="DC14" s="1"/>
  <c r="DC15" s="1"/>
  <c r="DC16" s="1"/>
  <c r="DD13"/>
  <c r="DD14" s="1"/>
  <c r="DD15" s="1"/>
  <c r="DD16" s="1"/>
  <c r="DE13"/>
  <c r="DE14" s="1"/>
  <c r="DE15" s="1"/>
  <c r="DE16" s="1"/>
  <c r="DF13"/>
  <c r="DF14" s="1"/>
  <c r="DF15" s="1"/>
  <c r="DF16" s="1"/>
  <c r="DG13"/>
  <c r="DG14" s="1"/>
  <c r="DG15" s="1"/>
  <c r="DG16" s="1"/>
  <c r="DH13"/>
  <c r="DH14" s="1"/>
  <c r="DH15" s="1"/>
  <c r="DH16" s="1"/>
  <c r="DI13"/>
  <c r="DI14" s="1"/>
  <c r="DI15" s="1"/>
  <c r="DI16" s="1"/>
  <c r="DJ13"/>
  <c r="DJ14" s="1"/>
  <c r="DJ15" s="1"/>
  <c r="DJ16" s="1"/>
  <c r="DK13"/>
  <c r="DK14" s="1"/>
  <c r="DK15" s="1"/>
  <c r="DK16" s="1"/>
  <c r="DL13"/>
  <c r="DL14" s="1"/>
  <c r="DL15" s="1"/>
  <c r="DL16" s="1"/>
  <c r="DM13"/>
  <c r="DM14" s="1"/>
  <c r="DM15" s="1"/>
  <c r="DM16" s="1"/>
  <c r="DN13"/>
  <c r="DN14" s="1"/>
  <c r="DN15" s="1"/>
  <c r="DN16" s="1"/>
  <c r="DO13"/>
  <c r="DO14" s="1"/>
  <c r="DO15" s="1"/>
  <c r="DO16" s="1"/>
  <c r="DP13"/>
  <c r="DP14" s="1"/>
  <c r="DP15" s="1"/>
  <c r="DP16" s="1"/>
  <c r="BM14"/>
  <c r="BM15" s="1"/>
  <c r="BM16" s="1"/>
  <c r="BZ15"/>
  <c r="BZ16" s="1"/>
  <c r="BJ13"/>
  <c r="BJ14" s="1"/>
  <c r="BJ15" s="1"/>
  <c r="BJ16" s="1"/>
  <c r="BK13"/>
  <c r="BK14" s="1"/>
  <c r="BK15" s="1"/>
  <c r="BK16" s="1"/>
  <c r="BI13"/>
  <c r="BI14" s="1"/>
  <c r="BI15" s="1"/>
  <c r="BI16" s="1"/>
  <c r="BH13"/>
  <c r="BH14" s="1"/>
  <c r="BH15" s="1"/>
  <c r="BH16" s="1"/>
  <c r="BL18"/>
  <c r="BL19" s="1"/>
  <c r="BL20" s="1"/>
  <c r="BL21" s="1"/>
  <c r="BM18"/>
  <c r="BN18"/>
  <c r="BO18"/>
  <c r="BP18"/>
  <c r="BP19" s="1"/>
  <c r="BP20" s="1"/>
  <c r="BP21" s="1"/>
  <c r="BQ18"/>
  <c r="BQ19" s="1"/>
  <c r="BQ20" s="1"/>
  <c r="BQ21" s="1"/>
  <c r="BR18"/>
  <c r="BR19" s="1"/>
  <c r="BR20" s="1"/>
  <c r="BR21" s="1"/>
  <c r="BS18"/>
  <c r="BS19" s="1"/>
  <c r="BS20" s="1"/>
  <c r="BS21" s="1"/>
  <c r="BT18"/>
  <c r="BT19" s="1"/>
  <c r="BT20" s="1"/>
  <c r="BT21" s="1"/>
  <c r="BU18"/>
  <c r="BU19" s="1"/>
  <c r="BU20" s="1"/>
  <c r="BU21" s="1"/>
  <c r="BV18"/>
  <c r="BV19" s="1"/>
  <c r="BV20" s="1"/>
  <c r="BV21" s="1"/>
  <c r="BW18"/>
  <c r="BW19" s="1"/>
  <c r="BW20" s="1"/>
  <c r="BW21" s="1"/>
  <c r="BX18"/>
  <c r="BX19" s="1"/>
  <c r="BX20" s="1"/>
  <c r="BX21" s="1"/>
  <c r="BY18"/>
  <c r="BY19" s="1"/>
  <c r="BY20" s="1"/>
  <c r="BY21" s="1"/>
  <c r="BZ18"/>
  <c r="BZ19" s="1"/>
  <c r="BZ20" s="1"/>
  <c r="BZ21" s="1"/>
  <c r="CA18"/>
  <c r="CA19" s="1"/>
  <c r="CA20" s="1"/>
  <c r="CA21" s="1"/>
  <c r="CB18"/>
  <c r="CB19" s="1"/>
  <c r="CB20" s="1"/>
  <c r="CB21" s="1"/>
  <c r="CC18"/>
  <c r="CC19" s="1"/>
  <c r="CC20" s="1"/>
  <c r="CC21" s="1"/>
  <c r="CD18"/>
  <c r="CD19" s="1"/>
  <c r="CD20" s="1"/>
  <c r="CD21" s="1"/>
  <c r="CE18"/>
  <c r="CE19" s="1"/>
  <c r="CE20" s="1"/>
  <c r="CE21" s="1"/>
  <c r="CF18"/>
  <c r="CF19" s="1"/>
  <c r="CF20" s="1"/>
  <c r="CF21" s="1"/>
  <c r="CG18"/>
  <c r="CG19" s="1"/>
  <c r="CG20" s="1"/>
  <c r="CG21" s="1"/>
  <c r="CH18"/>
  <c r="CH19" s="1"/>
  <c r="CH20" s="1"/>
  <c r="CH21" s="1"/>
  <c r="CI18"/>
  <c r="CI19" s="1"/>
  <c r="CI20" s="1"/>
  <c r="CI21" s="1"/>
  <c r="CJ18"/>
  <c r="CJ19" s="1"/>
  <c r="CJ20" s="1"/>
  <c r="CJ21" s="1"/>
  <c r="CK18"/>
  <c r="CK19" s="1"/>
  <c r="CK20" s="1"/>
  <c r="CK21" s="1"/>
  <c r="CL18"/>
  <c r="CL19" s="1"/>
  <c r="CL20" s="1"/>
  <c r="CL21" s="1"/>
  <c r="CM18"/>
  <c r="CM19" s="1"/>
  <c r="CM20" s="1"/>
  <c r="CM21" s="1"/>
  <c r="CN18"/>
  <c r="CN19" s="1"/>
  <c r="CN20" s="1"/>
  <c r="CN21" s="1"/>
  <c r="CO18"/>
  <c r="CO19" s="1"/>
  <c r="CO20" s="1"/>
  <c r="CO21" s="1"/>
  <c r="CP18"/>
  <c r="CP19" s="1"/>
  <c r="CP20" s="1"/>
  <c r="CP21" s="1"/>
  <c r="CQ18"/>
  <c r="CQ19" s="1"/>
  <c r="CQ20" s="1"/>
  <c r="CQ21" s="1"/>
  <c r="CR18"/>
  <c r="CR19" s="1"/>
  <c r="CR20" s="1"/>
  <c r="CR21" s="1"/>
  <c r="CS18"/>
  <c r="CS19" s="1"/>
  <c r="CS20" s="1"/>
  <c r="CS21" s="1"/>
  <c r="CT18"/>
  <c r="CT19" s="1"/>
  <c r="CT20" s="1"/>
  <c r="CT21" s="1"/>
  <c r="CU18"/>
  <c r="CU19" s="1"/>
  <c r="CU20" s="1"/>
  <c r="CU21" s="1"/>
  <c r="CV18"/>
  <c r="CV19" s="1"/>
  <c r="CV20" s="1"/>
  <c r="CV21" s="1"/>
  <c r="CW18"/>
  <c r="CW19" s="1"/>
  <c r="CW20" s="1"/>
  <c r="CW21" s="1"/>
  <c r="CX18"/>
  <c r="CX19" s="1"/>
  <c r="CX20" s="1"/>
  <c r="CX21" s="1"/>
  <c r="CY18"/>
  <c r="CY19" s="1"/>
  <c r="CY20" s="1"/>
  <c r="CY21" s="1"/>
  <c r="CZ18"/>
  <c r="CZ19" s="1"/>
  <c r="CZ20" s="1"/>
  <c r="CZ21" s="1"/>
  <c r="DA18"/>
  <c r="DA19" s="1"/>
  <c r="DA20" s="1"/>
  <c r="DA21" s="1"/>
  <c r="DB18"/>
  <c r="DB19" s="1"/>
  <c r="DB20" s="1"/>
  <c r="DB21" s="1"/>
  <c r="DC18"/>
  <c r="DC19" s="1"/>
  <c r="DC20" s="1"/>
  <c r="DC21" s="1"/>
  <c r="DD18"/>
  <c r="DD19" s="1"/>
  <c r="DD20" s="1"/>
  <c r="DD21" s="1"/>
  <c r="DE18"/>
  <c r="DE19" s="1"/>
  <c r="DE20" s="1"/>
  <c r="DE21" s="1"/>
  <c r="DF18"/>
  <c r="DF19" s="1"/>
  <c r="DF20" s="1"/>
  <c r="DF21" s="1"/>
  <c r="DG18"/>
  <c r="DG19" s="1"/>
  <c r="DG20" s="1"/>
  <c r="DG21" s="1"/>
  <c r="DH18"/>
  <c r="DH19" s="1"/>
  <c r="DH20" s="1"/>
  <c r="DH21" s="1"/>
  <c r="DI18"/>
  <c r="DI19" s="1"/>
  <c r="DI20" s="1"/>
  <c r="DI21" s="1"/>
  <c r="DJ18"/>
  <c r="DJ19" s="1"/>
  <c r="DJ20" s="1"/>
  <c r="DJ21" s="1"/>
  <c r="DK18"/>
  <c r="DK19" s="1"/>
  <c r="DK20" s="1"/>
  <c r="DK21" s="1"/>
  <c r="DL18"/>
  <c r="DL19" s="1"/>
  <c r="DL20" s="1"/>
  <c r="DL21" s="1"/>
  <c r="DM18"/>
  <c r="DM19" s="1"/>
  <c r="DM20" s="1"/>
  <c r="DM21" s="1"/>
  <c r="DN18"/>
  <c r="DN19" s="1"/>
  <c r="DN20" s="1"/>
  <c r="DN21" s="1"/>
  <c r="DO18"/>
  <c r="DO19" s="1"/>
  <c r="DO20" s="1"/>
  <c r="DO21" s="1"/>
  <c r="DP18"/>
  <c r="DP19" s="1"/>
  <c r="DP20" s="1"/>
  <c r="DP21" s="1"/>
  <c r="BM19"/>
  <c r="BM20" s="1"/>
  <c r="BM21" s="1"/>
  <c r="BN19"/>
  <c r="BN20" s="1"/>
  <c r="BN21" s="1"/>
  <c r="BO19"/>
  <c r="BO20" s="1"/>
  <c r="BO21" s="1"/>
  <c r="BK18"/>
  <c r="BK19" s="1"/>
  <c r="BK20" s="1"/>
  <c r="BK21" s="1"/>
  <c r="BJ18"/>
  <c r="BJ19" s="1"/>
  <c r="BJ20" s="1"/>
  <c r="BJ21" s="1"/>
  <c r="BI18"/>
  <c r="BI19" s="1"/>
  <c r="BI20" s="1"/>
  <c r="BI21" s="1"/>
  <c r="BH18"/>
  <c r="BH19" s="1"/>
  <c r="BH20" s="1"/>
  <c r="BH21" s="1"/>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BQ24"/>
  <c r="BQ25" s="1"/>
  <c r="BQ26" s="1"/>
  <c r="BR24"/>
  <c r="BS24"/>
  <c r="BS25" s="1"/>
  <c r="BS26" s="1"/>
  <c r="BT24"/>
  <c r="BT25" s="1"/>
  <c r="BT26" s="1"/>
  <c r="BU24"/>
  <c r="BU25" s="1"/>
  <c r="BU26" s="1"/>
  <c r="BV24"/>
  <c r="BW24"/>
  <c r="BX24"/>
  <c r="BX25" s="1"/>
  <c r="BX26" s="1"/>
  <c r="BY24"/>
  <c r="BY25" s="1"/>
  <c r="BY26" s="1"/>
  <c r="BZ24"/>
  <c r="BZ25" s="1"/>
  <c r="BZ26" s="1"/>
  <c r="CA24"/>
  <c r="CB24"/>
  <c r="CB25" s="1"/>
  <c r="CB26" s="1"/>
  <c r="CC24"/>
  <c r="CC25" s="1"/>
  <c r="CC26" s="1"/>
  <c r="CD24"/>
  <c r="CE24"/>
  <c r="CF24"/>
  <c r="CF25" s="1"/>
  <c r="CF26" s="1"/>
  <c r="CG24"/>
  <c r="CG25" s="1"/>
  <c r="CG26" s="1"/>
  <c r="CH24"/>
  <c r="CH25" s="1"/>
  <c r="CH26" s="1"/>
  <c r="CI24"/>
  <c r="CI25" s="1"/>
  <c r="CI26" s="1"/>
  <c r="CJ24"/>
  <c r="CJ25" s="1"/>
  <c r="CJ26" s="1"/>
  <c r="CK24"/>
  <c r="CK25" s="1"/>
  <c r="CK26" s="1"/>
  <c r="CL24"/>
  <c r="CL25" s="1"/>
  <c r="CL26" s="1"/>
  <c r="CM24"/>
  <c r="CN24"/>
  <c r="CN25" s="1"/>
  <c r="CN26" s="1"/>
  <c r="CO24"/>
  <c r="CO25" s="1"/>
  <c r="CO26" s="1"/>
  <c r="CP24"/>
  <c r="CP25" s="1"/>
  <c r="CP26" s="1"/>
  <c r="CQ24"/>
  <c r="CR24"/>
  <c r="CR25" s="1"/>
  <c r="CR26" s="1"/>
  <c r="CS24"/>
  <c r="CS25" s="1"/>
  <c r="CS26" s="1"/>
  <c r="CT24"/>
  <c r="CT25" s="1"/>
  <c r="CT26" s="1"/>
  <c r="CU24"/>
  <c r="CV24"/>
  <c r="CV25" s="1"/>
  <c r="CV26" s="1"/>
  <c r="CW24"/>
  <c r="CW25" s="1"/>
  <c r="CW26" s="1"/>
  <c r="CX24"/>
  <c r="CX25" s="1"/>
  <c r="CX26" s="1"/>
  <c r="CY24"/>
  <c r="CY25" s="1"/>
  <c r="CY26" s="1"/>
  <c r="CZ24"/>
  <c r="CZ25" s="1"/>
  <c r="CZ26" s="1"/>
  <c r="DA24"/>
  <c r="DA25" s="1"/>
  <c r="DA26" s="1"/>
  <c r="DB24"/>
  <c r="DB25" s="1"/>
  <c r="DB26" s="1"/>
  <c r="DC24"/>
  <c r="DD24"/>
  <c r="DD25" s="1"/>
  <c r="DD26" s="1"/>
  <c r="DE24"/>
  <c r="DE25" s="1"/>
  <c r="DE26" s="1"/>
  <c r="DF24"/>
  <c r="DF25" s="1"/>
  <c r="DF26" s="1"/>
  <c r="DG24"/>
  <c r="DH24"/>
  <c r="DH25" s="1"/>
  <c r="DH26" s="1"/>
  <c r="DI24"/>
  <c r="DI25" s="1"/>
  <c r="DI26" s="1"/>
  <c r="DJ24"/>
  <c r="DJ25" s="1"/>
  <c r="DJ26" s="1"/>
  <c r="DK24"/>
  <c r="DL24"/>
  <c r="DL25" s="1"/>
  <c r="DL26" s="1"/>
  <c r="DM24"/>
  <c r="DM25" s="1"/>
  <c r="DM26" s="1"/>
  <c r="DN24"/>
  <c r="DN25" s="1"/>
  <c r="DN26" s="1"/>
  <c r="DO24"/>
  <c r="DO25" s="1"/>
  <c r="DO26" s="1"/>
  <c r="DP24"/>
  <c r="DP25" s="1"/>
  <c r="DP26" s="1"/>
  <c r="BR25"/>
  <c r="BR26" s="1"/>
  <c r="BV25"/>
  <c r="BV26" s="1"/>
  <c r="BW25"/>
  <c r="BW26" s="1"/>
  <c r="CA25"/>
  <c r="CA26" s="1"/>
  <c r="CD25"/>
  <c r="CD26" s="1"/>
  <c r="CE25"/>
  <c r="CE26" s="1"/>
  <c r="CM25"/>
  <c r="CM26" s="1"/>
  <c r="CQ25"/>
  <c r="CQ26" s="1"/>
  <c r="CU25"/>
  <c r="CU26" s="1"/>
  <c r="DC25"/>
  <c r="DC26" s="1"/>
  <c r="DG25"/>
  <c r="DG26" s="1"/>
  <c r="DK25"/>
  <c r="DK26" s="1"/>
  <c r="BJ23"/>
  <c r="BJ24" s="1"/>
  <c r="BJ25" s="1"/>
  <c r="BJ26" s="1"/>
  <c r="BL23"/>
  <c r="BL24" s="1"/>
  <c r="BL25" s="1"/>
  <c r="BL26" s="1"/>
  <c r="BM23"/>
  <c r="BM24" s="1"/>
  <c r="BM25" s="1"/>
  <c r="BM26" s="1"/>
  <c r="BN23"/>
  <c r="BN24" s="1"/>
  <c r="BN25" s="1"/>
  <c r="BN26" s="1"/>
  <c r="BO23"/>
  <c r="BO24" s="1"/>
  <c r="BO25" s="1"/>
  <c r="BO26" s="1"/>
  <c r="BP23"/>
  <c r="BP24" s="1"/>
  <c r="BP25" s="1"/>
  <c r="BP26" s="1"/>
  <c r="BK26"/>
  <c r="BK25" s="1"/>
  <c r="BK24" s="1"/>
  <c r="BK23" s="1"/>
  <c r="BI23"/>
  <c r="BI24" s="1"/>
  <c r="BI25" s="1"/>
  <c r="BI26" s="1"/>
  <c r="BH23"/>
  <c r="BH24" s="1"/>
  <c r="BH25" s="1"/>
  <c r="BH26" s="1"/>
  <c r="BU28"/>
  <c r="BU29" s="1"/>
  <c r="BU30" s="1"/>
  <c r="BU31" s="1"/>
  <c r="BV28"/>
  <c r="BV29" s="1"/>
  <c r="BV30" s="1"/>
  <c r="BV31" s="1"/>
  <c r="BW28"/>
  <c r="BW29" s="1"/>
  <c r="BW30" s="1"/>
  <c r="BW31" s="1"/>
  <c r="BX28"/>
  <c r="BX29" s="1"/>
  <c r="BX30" s="1"/>
  <c r="BX31" s="1"/>
  <c r="BY28"/>
  <c r="BY29" s="1"/>
  <c r="BY30" s="1"/>
  <c r="BY31" s="1"/>
  <c r="BZ28"/>
  <c r="BZ29" s="1"/>
  <c r="BZ30" s="1"/>
  <c r="BZ31" s="1"/>
  <c r="CA28"/>
  <c r="CA29" s="1"/>
  <c r="CA30" s="1"/>
  <c r="CA31" s="1"/>
  <c r="CC28"/>
  <c r="CC29" s="1"/>
  <c r="CC30" s="1"/>
  <c r="CC31" s="1"/>
  <c r="CD28"/>
  <c r="CD29" s="1"/>
  <c r="CD30" s="1"/>
  <c r="CD31" s="1"/>
  <c r="CE28"/>
  <c r="CE29" s="1"/>
  <c r="CE30" s="1"/>
  <c r="CE31" s="1"/>
  <c r="CF28"/>
  <c r="CF29" s="1"/>
  <c r="CF30" s="1"/>
  <c r="CF31" s="1"/>
  <c r="CG28"/>
  <c r="CG29" s="1"/>
  <c r="CG30" s="1"/>
  <c r="CG31" s="1"/>
  <c r="CH28"/>
  <c r="CH29" s="1"/>
  <c r="CH30" s="1"/>
  <c r="CH31" s="1"/>
  <c r="CI28"/>
  <c r="CI29" s="1"/>
  <c r="CI30" s="1"/>
  <c r="CI31" s="1"/>
  <c r="CJ28"/>
  <c r="CJ29" s="1"/>
  <c r="CJ30" s="1"/>
  <c r="CJ31" s="1"/>
  <c r="CK28"/>
  <c r="CK29" s="1"/>
  <c r="CK30" s="1"/>
  <c r="CK31" s="1"/>
  <c r="CL28"/>
  <c r="CL29" s="1"/>
  <c r="CL30" s="1"/>
  <c r="CL31" s="1"/>
  <c r="CM28"/>
  <c r="CM29" s="1"/>
  <c r="CM30" s="1"/>
  <c r="CM31" s="1"/>
  <c r="CN28"/>
  <c r="CN29" s="1"/>
  <c r="CN30" s="1"/>
  <c r="CN31" s="1"/>
  <c r="CO28"/>
  <c r="CO29" s="1"/>
  <c r="CO30" s="1"/>
  <c r="CO31" s="1"/>
  <c r="CP28"/>
  <c r="CP29" s="1"/>
  <c r="CP30" s="1"/>
  <c r="CP31" s="1"/>
  <c r="CQ28"/>
  <c r="CQ29" s="1"/>
  <c r="CQ30" s="1"/>
  <c r="CQ31" s="1"/>
  <c r="CR28"/>
  <c r="CR29" s="1"/>
  <c r="CR30" s="1"/>
  <c r="CR31" s="1"/>
  <c r="CS28"/>
  <c r="CS29" s="1"/>
  <c r="CS30" s="1"/>
  <c r="CS31" s="1"/>
  <c r="CT28"/>
  <c r="CT29" s="1"/>
  <c r="CT30" s="1"/>
  <c r="CT31" s="1"/>
  <c r="CU28"/>
  <c r="CU29" s="1"/>
  <c r="CU30" s="1"/>
  <c r="CU31" s="1"/>
  <c r="CV28"/>
  <c r="CV29" s="1"/>
  <c r="CV30" s="1"/>
  <c r="CV31" s="1"/>
  <c r="CW28"/>
  <c r="CW29" s="1"/>
  <c r="CW30" s="1"/>
  <c r="CW31" s="1"/>
  <c r="CX28"/>
  <c r="CX29" s="1"/>
  <c r="CX30" s="1"/>
  <c r="CX31" s="1"/>
  <c r="CY28"/>
  <c r="CY29" s="1"/>
  <c r="CY30" s="1"/>
  <c r="CY31" s="1"/>
  <c r="CZ28"/>
  <c r="CZ29" s="1"/>
  <c r="CZ30" s="1"/>
  <c r="CZ31" s="1"/>
  <c r="DA28"/>
  <c r="DA29" s="1"/>
  <c r="DA30" s="1"/>
  <c r="DA31" s="1"/>
  <c r="DB28"/>
  <c r="DB29" s="1"/>
  <c r="DB30" s="1"/>
  <c r="DB31" s="1"/>
  <c r="DC28"/>
  <c r="DC29" s="1"/>
  <c r="DC30" s="1"/>
  <c r="DC31" s="1"/>
  <c r="DD28"/>
  <c r="DD29" s="1"/>
  <c r="DD30" s="1"/>
  <c r="DD31" s="1"/>
  <c r="DE28"/>
  <c r="DE29" s="1"/>
  <c r="DE30" s="1"/>
  <c r="DE31" s="1"/>
  <c r="DF28"/>
  <c r="DF29" s="1"/>
  <c r="DF30" s="1"/>
  <c r="DF31" s="1"/>
  <c r="DG28"/>
  <c r="DG29" s="1"/>
  <c r="DG30" s="1"/>
  <c r="DG31" s="1"/>
  <c r="DH28"/>
  <c r="DH29" s="1"/>
  <c r="DH30" s="1"/>
  <c r="DH31" s="1"/>
  <c r="DI28"/>
  <c r="DI29" s="1"/>
  <c r="DI30" s="1"/>
  <c r="DI31" s="1"/>
  <c r="DJ28"/>
  <c r="DJ29" s="1"/>
  <c r="DJ30" s="1"/>
  <c r="DJ31" s="1"/>
  <c r="DK28"/>
  <c r="DK29" s="1"/>
  <c r="DK30" s="1"/>
  <c r="DK31" s="1"/>
  <c r="DL28"/>
  <c r="DL29" s="1"/>
  <c r="DL30" s="1"/>
  <c r="DL31" s="1"/>
  <c r="DM28"/>
  <c r="DM29" s="1"/>
  <c r="DM30" s="1"/>
  <c r="DM31" s="1"/>
  <c r="DN28"/>
  <c r="DN29" s="1"/>
  <c r="DN30" s="1"/>
  <c r="DN31" s="1"/>
  <c r="DO28"/>
  <c r="DO29" s="1"/>
  <c r="DO30" s="1"/>
  <c r="DO31" s="1"/>
  <c r="DP28"/>
  <c r="DP29" s="1"/>
  <c r="DP30" s="1"/>
  <c r="DP31" s="1"/>
  <c r="CB31"/>
  <c r="CB30" s="1"/>
  <c r="CB29" s="1"/>
  <c r="CB28" s="1"/>
  <c r="BS28"/>
  <c r="BS29" s="1"/>
  <c r="BS30" s="1"/>
  <c r="BS31" s="1"/>
  <c r="BT28"/>
  <c r="BT29" s="1"/>
  <c r="BT30" s="1"/>
  <c r="BT31" s="1"/>
  <c r="BO28"/>
  <c r="BO29" s="1"/>
  <c r="BO30" s="1"/>
  <c r="BO31" s="1"/>
  <c r="BP28"/>
  <c r="BP29" s="1"/>
  <c r="BP30" s="1"/>
  <c r="BP31" s="1"/>
  <c r="BQ28"/>
  <c r="BQ29" s="1"/>
  <c r="BQ30" s="1"/>
  <c r="BQ31" s="1"/>
  <c r="BR28"/>
  <c r="BR29" s="1"/>
  <c r="BR30" s="1"/>
  <c r="BR31" s="1"/>
  <c r="BM28"/>
  <c r="BM29" s="1"/>
  <c r="BM30" s="1"/>
  <c r="BM31" s="1"/>
  <c r="BN28"/>
  <c r="BN29" s="1"/>
  <c r="BN30" s="1"/>
  <c r="BN31" s="1"/>
  <c r="BJ28"/>
  <c r="BJ29" s="1"/>
  <c r="BJ30" s="1"/>
  <c r="BJ31" s="1"/>
  <c r="BK28"/>
  <c r="BK29" s="1"/>
  <c r="BK30" s="1"/>
  <c r="BK31" s="1"/>
  <c r="BL28"/>
  <c r="BL29" s="1"/>
  <c r="BL30" s="1"/>
  <c r="BL31" s="1"/>
  <c r="BI28"/>
  <c r="BI29" s="1"/>
  <c r="BI30" s="1"/>
  <c r="BI31" s="1"/>
  <c r="F8"/>
  <c r="BH28"/>
  <c r="BH29" s="1"/>
  <c r="BH30" s="1"/>
  <c r="BH31" s="1"/>
  <c r="DQ13"/>
  <c r="DQ14"/>
  <c r="DQ15"/>
  <c r="DQ16"/>
  <c r="FK109" l="1"/>
  <c r="FK110" s="1"/>
  <c r="FK111" s="1"/>
  <c r="FL363"/>
  <c r="DQ363"/>
  <c r="BG363"/>
  <c r="FL362"/>
  <c r="DQ362"/>
  <c r="BG362"/>
  <c r="FL361"/>
  <c r="DQ361"/>
  <c r="BG361"/>
  <c r="FL360"/>
  <c r="DQ360"/>
  <c r="BG360"/>
  <c r="FL359"/>
  <c r="DQ359"/>
  <c r="BG359"/>
  <c r="FL358"/>
  <c r="DQ358"/>
  <c r="BG358"/>
  <c r="FL357"/>
  <c r="DQ357"/>
  <c r="BG357"/>
  <c r="FL356"/>
  <c r="DQ356"/>
  <c r="BG356"/>
  <c r="FL355"/>
  <c r="DQ355"/>
  <c r="BG355"/>
  <c r="FL354"/>
  <c r="DQ354"/>
  <c r="BG354"/>
  <c r="FL353"/>
  <c r="DQ353"/>
  <c r="BG353"/>
  <c r="FL352"/>
  <c r="DQ352"/>
  <c r="BG352"/>
  <c r="FL351"/>
  <c r="DQ351"/>
  <c r="BG351"/>
  <c r="FL350"/>
  <c r="DQ350"/>
  <c r="BG350"/>
  <c r="FL349"/>
  <c r="DQ349"/>
  <c r="BG349"/>
  <c r="FL348"/>
  <c r="DQ348"/>
  <c r="BG348"/>
  <c r="FL347"/>
  <c r="DQ347"/>
  <c r="BG347"/>
  <c r="FL346"/>
  <c r="DQ346"/>
  <c r="BG346"/>
  <c r="FL345"/>
  <c r="DQ345"/>
  <c r="BG345"/>
  <c r="FL344"/>
  <c r="DQ344"/>
  <c r="BG344"/>
  <c r="FL343"/>
  <c r="DQ343"/>
  <c r="BG343"/>
  <c r="FL342"/>
  <c r="DQ342"/>
  <c r="BG342"/>
  <c r="FL341"/>
  <c r="DQ341"/>
  <c r="BG341"/>
  <c r="FL340"/>
  <c r="DQ340"/>
  <c r="BG340"/>
  <c r="FL339"/>
  <c r="DQ339"/>
  <c r="BG339"/>
  <c r="FL338"/>
  <c r="DQ338"/>
  <c r="BG338"/>
  <c r="FL337"/>
  <c r="DQ337"/>
  <c r="BG337"/>
  <c r="FL336"/>
  <c r="DQ336"/>
  <c r="BG336"/>
  <c r="FL335"/>
  <c r="DQ335"/>
  <c r="BG335"/>
  <c r="FL334"/>
  <c r="DQ334"/>
  <c r="BG334"/>
  <c r="FL333"/>
  <c r="DQ333"/>
  <c r="BG333"/>
  <c r="FL332"/>
  <c r="DQ332"/>
  <c r="BG332"/>
  <c r="FL331"/>
  <c r="DQ331"/>
  <c r="BG331"/>
  <c r="FL330"/>
  <c r="DQ330"/>
  <c r="BG330"/>
  <c r="FL329"/>
  <c r="DQ329"/>
  <c r="BG329"/>
  <c r="FL328"/>
  <c r="DQ328"/>
  <c r="BG328"/>
  <c r="FL327"/>
  <c r="DQ327"/>
  <c r="BG327"/>
  <c r="FL326"/>
  <c r="DQ326"/>
  <c r="BG326"/>
  <c r="FL325"/>
  <c r="DQ325"/>
  <c r="BG325"/>
  <c r="FL324"/>
  <c r="DQ324"/>
  <c r="BG324"/>
  <c r="FL323"/>
  <c r="DQ323"/>
  <c r="BG323"/>
  <c r="FL322"/>
  <c r="DQ322"/>
  <c r="BG322"/>
  <c r="FL321"/>
  <c r="DQ321"/>
  <c r="BG321"/>
  <c r="FL320"/>
  <c r="DQ320"/>
  <c r="BG320"/>
  <c r="FL319"/>
  <c r="DQ319"/>
  <c r="BG319"/>
  <c r="FL318"/>
  <c r="DQ318"/>
  <c r="BG318"/>
  <c r="FL317"/>
  <c r="DQ317"/>
  <c r="BG317"/>
  <c r="FL316"/>
  <c r="DQ316"/>
  <c r="BG316"/>
  <c r="FL315"/>
  <c r="DQ315"/>
  <c r="BG315"/>
  <c r="FL314"/>
  <c r="DQ314"/>
  <c r="BG314"/>
  <c r="FL313"/>
  <c r="DQ313"/>
  <c r="BG313"/>
  <c r="FL312"/>
  <c r="DQ312"/>
  <c r="BG312"/>
  <c r="FL311"/>
  <c r="DQ311"/>
  <c r="BG311"/>
  <c r="FL310"/>
  <c r="DQ310"/>
  <c r="BG310"/>
  <c r="FL309"/>
  <c r="DQ309"/>
  <c r="BG309"/>
  <c r="FL308"/>
  <c r="DQ308"/>
  <c r="BG308"/>
  <c r="FL307"/>
  <c r="DQ307"/>
  <c r="BG307"/>
  <c r="FL306"/>
  <c r="DQ306"/>
  <c r="BG306"/>
  <c r="FL305"/>
  <c r="DQ305"/>
  <c r="BG305"/>
  <c r="FL304"/>
  <c r="DQ304"/>
  <c r="BG304"/>
  <c r="FL303"/>
  <c r="DQ303"/>
  <c r="BG303"/>
  <c r="FL302"/>
  <c r="DQ302"/>
  <c r="BG302"/>
  <c r="FL301"/>
  <c r="DQ301"/>
  <c r="BG301"/>
  <c r="FL300"/>
  <c r="DQ300"/>
  <c r="BG300"/>
  <c r="FL299"/>
  <c r="DQ299"/>
  <c r="BG299"/>
  <c r="FL298"/>
  <c r="DQ298"/>
  <c r="BG298"/>
  <c r="FL297"/>
  <c r="DQ297"/>
  <c r="BG297"/>
  <c r="FL296"/>
  <c r="DQ296"/>
  <c r="BG296"/>
  <c r="FL295"/>
  <c r="DQ295"/>
  <c r="BG295"/>
  <c r="FL294"/>
  <c r="DQ294"/>
  <c r="BG294"/>
  <c r="FL293"/>
  <c r="DQ293"/>
  <c r="BG293"/>
  <c r="FL292"/>
  <c r="DQ292"/>
  <c r="BG292"/>
  <c r="FL291"/>
  <c r="DQ291"/>
  <c r="BG291"/>
  <c r="FL290"/>
  <c r="DQ290"/>
  <c r="BG290"/>
  <c r="FL289"/>
  <c r="DQ289"/>
  <c r="BG289"/>
  <c r="FL288"/>
  <c r="DQ288"/>
  <c r="BG288"/>
  <c r="FL287"/>
  <c r="DQ287"/>
  <c r="BG287"/>
  <c r="FL286"/>
  <c r="DQ286"/>
  <c r="BG286"/>
  <c r="FL285"/>
  <c r="DQ285"/>
  <c r="BG285"/>
  <c r="FL284"/>
  <c r="DQ284"/>
  <c r="BG284"/>
  <c r="FL283"/>
  <c r="DQ283"/>
  <c r="BG283"/>
  <c r="FL282"/>
  <c r="DQ282"/>
  <c r="BG282"/>
  <c r="FL281"/>
  <c r="DQ281"/>
  <c r="BG281"/>
  <c r="FL280"/>
  <c r="DQ280"/>
  <c r="BG280"/>
  <c r="FL279"/>
  <c r="DQ279"/>
  <c r="BG279"/>
  <c r="FL278"/>
  <c r="DQ278"/>
  <c r="BG278"/>
  <c r="FL277"/>
  <c r="DQ277"/>
  <c r="BG277"/>
  <c r="FL276"/>
  <c r="DQ276"/>
  <c r="BG276"/>
  <c r="FL275"/>
  <c r="DQ275"/>
  <c r="BG275"/>
  <c r="FL274"/>
  <c r="DQ274"/>
  <c r="BG274"/>
  <c r="FL273"/>
  <c r="DQ273"/>
  <c r="BG273"/>
  <c r="FL272"/>
  <c r="DQ272"/>
  <c r="BG272"/>
  <c r="FL271"/>
  <c r="DQ271"/>
  <c r="BG271"/>
  <c r="FL270"/>
  <c r="DQ270"/>
  <c r="BG270"/>
  <c r="FL269"/>
  <c r="DQ269"/>
  <c r="BG269"/>
  <c r="FL268"/>
  <c r="DQ268"/>
  <c r="BG268"/>
  <c r="FL267"/>
  <c r="DQ267"/>
  <c r="BG267"/>
  <c r="FL266"/>
  <c r="DQ266"/>
  <c r="BG266"/>
  <c r="FL265"/>
  <c r="DQ265"/>
  <c r="BG265"/>
  <c r="FL264"/>
  <c r="DQ264"/>
  <c r="BG264"/>
  <c r="FL263"/>
  <c r="DQ263"/>
  <c r="BG263"/>
  <c r="FL262"/>
  <c r="DQ262"/>
  <c r="BG262"/>
  <c r="FL261"/>
  <c r="DQ261"/>
  <c r="BG261"/>
  <c r="FL260"/>
  <c r="DQ260"/>
  <c r="BG260"/>
  <c r="FL259"/>
  <c r="DQ259"/>
  <c r="BG259"/>
  <c r="FL258"/>
  <c r="DQ258"/>
  <c r="BG258"/>
  <c r="FL257"/>
  <c r="DQ257"/>
  <c r="BG257"/>
  <c r="FL256"/>
  <c r="DQ256"/>
  <c r="BG256"/>
  <c r="FL255"/>
  <c r="DQ255"/>
  <c r="BG255"/>
  <c r="FL254"/>
  <c r="DQ254"/>
  <c r="BG254"/>
  <c r="FL253"/>
  <c r="DQ253"/>
  <c r="BG253"/>
  <c r="FL252"/>
  <c r="DQ252"/>
  <c r="BG252"/>
  <c r="FL251"/>
  <c r="DQ251"/>
  <c r="BG251"/>
  <c r="FL250"/>
  <c r="DQ250"/>
  <c r="BG250"/>
  <c r="FL249"/>
  <c r="DQ249"/>
  <c r="BG249"/>
  <c r="FL248"/>
  <c r="DQ248"/>
  <c r="BG248"/>
  <c r="FL247"/>
  <c r="DQ247"/>
  <c r="BG247"/>
  <c r="FL246"/>
  <c r="DQ246"/>
  <c r="BG246"/>
  <c r="FL245"/>
  <c r="DQ245"/>
  <c r="BG245"/>
  <c r="FL244"/>
  <c r="DQ244"/>
  <c r="BG244"/>
  <c r="FL243"/>
  <c r="DQ243"/>
  <c r="BG243"/>
  <c r="FL242"/>
  <c r="DQ242"/>
  <c r="BG242"/>
  <c r="FL241"/>
  <c r="DQ241"/>
  <c r="BG241"/>
  <c r="FL240"/>
  <c r="DQ240"/>
  <c r="BG240"/>
  <c r="FL239"/>
  <c r="DQ239"/>
  <c r="BG239"/>
  <c r="FL238"/>
  <c r="DQ238"/>
  <c r="BG238"/>
  <c r="FL237"/>
  <c r="DQ237"/>
  <c r="BG237"/>
  <c r="FL236"/>
  <c r="DQ236"/>
  <c r="BG236"/>
  <c r="FL235"/>
  <c r="DQ235"/>
  <c r="BG235"/>
  <c r="FL234"/>
  <c r="DQ234"/>
  <c r="BG234"/>
  <c r="FL233"/>
  <c r="DQ233"/>
  <c r="BG233"/>
  <c r="FL232"/>
  <c r="DQ232"/>
  <c r="BG232"/>
  <c r="FL231"/>
  <c r="DQ231"/>
  <c r="BG231"/>
  <c r="FL230"/>
  <c r="DQ230"/>
  <c r="BG230"/>
  <c r="FL229"/>
  <c r="DQ229"/>
  <c r="BG229"/>
  <c r="FL228"/>
  <c r="DQ228"/>
  <c r="BG228"/>
  <c r="FL227"/>
  <c r="DQ227"/>
  <c r="BG227"/>
  <c r="FL226"/>
  <c r="DQ226"/>
  <c r="BG226"/>
  <c r="FL225"/>
  <c r="DQ225"/>
  <c r="BG225"/>
  <c r="FL224"/>
  <c r="DQ224"/>
  <c r="BG224"/>
  <c r="FL223"/>
  <c r="DQ223"/>
  <c r="BG223"/>
  <c r="FL222"/>
  <c r="DQ222"/>
  <c r="BG222"/>
  <c r="FL221"/>
  <c r="DQ221"/>
  <c r="BG221"/>
  <c r="FL220"/>
  <c r="DQ220"/>
  <c r="BG220"/>
  <c r="FL219"/>
  <c r="DQ219"/>
  <c r="BG219"/>
  <c r="FL218"/>
  <c r="DQ218"/>
  <c r="BG218"/>
  <c r="FL217"/>
  <c r="DQ217"/>
  <c r="BG217"/>
  <c r="FL216"/>
  <c r="DQ216"/>
  <c r="BG216"/>
  <c r="FL215"/>
  <c r="DQ215"/>
  <c r="BG215"/>
  <c r="FL214"/>
  <c r="DQ214"/>
  <c r="BG214"/>
  <c r="FL213"/>
  <c r="DQ213"/>
  <c r="BG213"/>
  <c r="FL212"/>
  <c r="DQ212"/>
  <c r="BG212"/>
  <c r="FL211"/>
  <c r="DQ211"/>
  <c r="BG211"/>
  <c r="FL210"/>
  <c r="DQ210"/>
  <c r="BG210"/>
  <c r="FL209"/>
  <c r="DQ209"/>
  <c r="BG209"/>
  <c r="FL208"/>
  <c r="DQ208"/>
  <c r="BG208"/>
  <c r="FL207"/>
  <c r="DQ207"/>
  <c r="BG207"/>
  <c r="FL206"/>
  <c r="DQ206"/>
  <c r="BG206"/>
  <c r="FL205"/>
  <c r="DQ205"/>
  <c r="BG205"/>
  <c r="FL204"/>
  <c r="DQ204"/>
  <c r="BG204"/>
  <c r="FL203"/>
  <c r="DQ203"/>
  <c r="BG203"/>
  <c r="FL202"/>
  <c r="DQ202"/>
  <c r="BG202"/>
  <c r="FL201"/>
  <c r="DQ201"/>
  <c r="BG201"/>
  <c r="FL200"/>
  <c r="DQ200"/>
  <c r="BG200"/>
  <c r="FL199"/>
  <c r="DQ199"/>
  <c r="BG199"/>
  <c r="FL198"/>
  <c r="DQ198"/>
  <c r="BG198"/>
  <c r="FL197"/>
  <c r="DQ197"/>
  <c r="BG197"/>
  <c r="FL196"/>
  <c r="DQ196"/>
  <c r="BG196"/>
  <c r="FL195"/>
  <c r="DQ195"/>
  <c r="BG195"/>
  <c r="FL194"/>
  <c r="DQ194"/>
  <c r="BG194"/>
  <c r="FL193"/>
  <c r="DQ193"/>
  <c r="BG193"/>
  <c r="FL192"/>
  <c r="DQ192"/>
  <c r="BG192"/>
  <c r="BG191"/>
  <c r="FL183"/>
  <c r="DQ183"/>
  <c r="BG183"/>
  <c r="FL182"/>
  <c r="DQ182"/>
  <c r="BG182"/>
  <c r="FL181"/>
  <c r="DQ181"/>
  <c r="BG181"/>
  <c r="FL180"/>
  <c r="DQ180"/>
  <c r="BG180"/>
  <c r="FL179"/>
  <c r="DQ179"/>
  <c r="BG179"/>
  <c r="FL178"/>
  <c r="DQ178"/>
  <c r="BG178"/>
  <c r="FL177"/>
  <c r="DQ177"/>
  <c r="BG177"/>
  <c r="FL176"/>
  <c r="DQ176"/>
  <c r="BG176"/>
  <c r="FL175"/>
  <c r="DQ175"/>
  <c r="BG175"/>
  <c r="FL174"/>
  <c r="DQ174"/>
  <c r="BG174"/>
  <c r="FL173"/>
  <c r="DQ173"/>
  <c r="BG173"/>
  <c r="FL172"/>
  <c r="DQ172"/>
  <c r="BG172"/>
  <c r="FL171"/>
  <c r="DQ171"/>
  <c r="BG171"/>
  <c r="FL170"/>
  <c r="DQ170"/>
  <c r="BG170"/>
  <c r="FL169"/>
  <c r="DQ169"/>
  <c r="BG169"/>
  <c r="FL168"/>
  <c r="DQ168"/>
  <c r="BG168"/>
  <c r="FL167"/>
  <c r="DQ167"/>
  <c r="BG167"/>
  <c r="FL166"/>
  <c r="DQ166"/>
  <c r="BG166"/>
  <c r="FL165"/>
  <c r="DQ165"/>
  <c r="BG165"/>
  <c r="FL164"/>
  <c r="DQ164"/>
  <c r="BG164"/>
  <c r="FL163"/>
  <c r="DQ163"/>
  <c r="BG163"/>
  <c r="FL162"/>
  <c r="DQ162"/>
  <c r="BG162"/>
  <c r="FL161"/>
  <c r="DQ161"/>
  <c r="BG161"/>
  <c r="FL160"/>
  <c r="DQ160"/>
  <c r="BG160"/>
  <c r="FL159"/>
  <c r="DQ159"/>
  <c r="BG159"/>
  <c r="FL158"/>
  <c r="DQ158"/>
  <c r="BG158"/>
  <c r="FL157"/>
  <c r="DQ157"/>
  <c r="BG157"/>
  <c r="FL156"/>
  <c r="DQ156"/>
  <c r="BG156"/>
  <c r="FL155"/>
  <c r="DQ155"/>
  <c r="BG155"/>
  <c r="FL154"/>
  <c r="DQ154"/>
  <c r="BG154"/>
  <c r="FL153"/>
  <c r="DQ153"/>
  <c r="BG153"/>
  <c r="FL152"/>
  <c r="DQ152"/>
  <c r="BG152"/>
  <c r="FL151"/>
  <c r="DQ151"/>
  <c r="BG151"/>
  <c r="FL150"/>
  <c r="DQ150"/>
  <c r="BG150"/>
  <c r="FL149"/>
  <c r="DQ149"/>
  <c r="BG149"/>
  <c r="FL148"/>
  <c r="DQ148"/>
  <c r="BG148"/>
  <c r="FL147"/>
  <c r="DQ147"/>
  <c r="BG147"/>
  <c r="FL146"/>
  <c r="DQ146"/>
  <c r="BG146"/>
  <c r="FL145"/>
  <c r="DQ145"/>
  <c r="BG145"/>
  <c r="FL144"/>
  <c r="DQ144"/>
  <c r="BG144"/>
  <c r="FL143"/>
  <c r="DQ143"/>
  <c r="BG143"/>
  <c r="FL142"/>
  <c r="DQ142"/>
  <c r="BG142"/>
  <c r="FL141"/>
  <c r="DQ141"/>
  <c r="BG141"/>
  <c r="FL140"/>
  <c r="DQ140"/>
  <c r="BG140"/>
  <c r="FL139"/>
  <c r="DQ139"/>
  <c r="BG139"/>
  <c r="FL138"/>
  <c r="DQ138"/>
  <c r="BG138"/>
  <c r="FL137"/>
  <c r="DQ137"/>
  <c r="BG137"/>
  <c r="FL136"/>
  <c r="DQ136"/>
  <c r="BG136"/>
  <c r="FL135"/>
  <c r="DQ135"/>
  <c r="BG135"/>
  <c r="FL134"/>
  <c r="DQ134"/>
  <c r="BG134"/>
  <c r="FL133"/>
  <c r="DQ133"/>
  <c r="BG133"/>
  <c r="FL132"/>
  <c r="DQ132"/>
  <c r="BG132"/>
  <c r="FL131"/>
  <c r="DQ131"/>
  <c r="BG131"/>
  <c r="FL130"/>
  <c r="DQ130"/>
  <c r="BG130"/>
  <c r="FL129"/>
  <c r="DQ129"/>
  <c r="BG129"/>
  <c r="FL128"/>
  <c r="DQ128"/>
  <c r="BG128"/>
  <c r="FL127"/>
  <c r="DQ127"/>
  <c r="BG127"/>
  <c r="FL126"/>
  <c r="DQ126"/>
  <c r="BG126"/>
  <c r="FL125"/>
  <c r="DQ125"/>
  <c r="BG125"/>
  <c r="FL124"/>
  <c r="DQ124"/>
  <c r="BG124"/>
  <c r="FL123"/>
  <c r="DQ123"/>
  <c r="BG123"/>
  <c r="FL122"/>
  <c r="DQ122"/>
  <c r="BG122"/>
  <c r="FL121"/>
  <c r="DQ121"/>
  <c r="BG121"/>
  <c r="FL120"/>
  <c r="DQ120"/>
  <c r="BG120"/>
  <c r="FL119"/>
  <c r="DQ119"/>
  <c r="BG119"/>
  <c r="FL118"/>
  <c r="DQ118"/>
  <c r="BG118"/>
  <c r="FL117"/>
  <c r="DQ117"/>
  <c r="BG117"/>
  <c r="FL116"/>
  <c r="DQ116"/>
  <c r="BG116"/>
  <c r="FL115"/>
  <c r="DQ115"/>
  <c r="BG115"/>
  <c r="FL114"/>
  <c r="DQ114"/>
  <c r="BG114"/>
  <c r="FL113"/>
  <c r="DQ113"/>
  <c r="BG113"/>
  <c r="FL112"/>
  <c r="DQ112"/>
  <c r="BG112"/>
  <c r="FL111"/>
  <c r="DQ111"/>
  <c r="BG111"/>
  <c r="FL110"/>
  <c r="DQ110"/>
  <c r="BG110"/>
  <c r="FL109"/>
  <c r="DQ109"/>
  <c r="BG109"/>
  <c r="FL108"/>
  <c r="DQ108"/>
  <c r="BG108"/>
  <c r="FL107"/>
  <c r="DQ107"/>
  <c r="BG107"/>
  <c r="FL106"/>
  <c r="DQ106"/>
  <c r="BG106"/>
  <c r="FL105"/>
  <c r="DQ105"/>
  <c r="BG105"/>
  <c r="FL104"/>
  <c r="DQ104"/>
  <c r="BG104"/>
  <c r="FL103"/>
  <c r="DQ103"/>
  <c r="BG103"/>
  <c r="FL102"/>
  <c r="DQ102"/>
  <c r="BG102"/>
  <c r="FL101"/>
  <c r="DQ101"/>
  <c r="BG101"/>
  <c r="FL100"/>
  <c r="DQ100"/>
  <c r="BG100"/>
  <c r="FL99"/>
  <c r="DQ99"/>
  <c r="BG99"/>
  <c r="FL98"/>
  <c r="DQ98"/>
  <c r="BG98"/>
  <c r="FL97"/>
  <c r="DQ97"/>
  <c r="BG97"/>
  <c r="FL96"/>
  <c r="DQ96"/>
  <c r="BG96"/>
  <c r="FL95"/>
  <c r="DQ95"/>
  <c r="BG95"/>
  <c r="FL94"/>
  <c r="DQ94"/>
  <c r="BG94"/>
  <c r="FL93"/>
  <c r="DQ93"/>
  <c r="BG93"/>
  <c r="FL92"/>
  <c r="DQ92"/>
  <c r="BG92"/>
  <c r="FL91"/>
  <c r="DQ91"/>
  <c r="BG91"/>
  <c r="FL90"/>
  <c r="DQ90"/>
  <c r="BG90"/>
  <c r="FL89"/>
  <c r="DQ89"/>
  <c r="BG89"/>
  <c r="FL88"/>
  <c r="DQ88"/>
  <c r="BG88"/>
  <c r="FL87"/>
  <c r="DQ87"/>
  <c r="BG87"/>
  <c r="FL86"/>
  <c r="DQ86"/>
  <c r="BG86"/>
  <c r="FL85"/>
  <c r="DQ85"/>
  <c r="BG85"/>
  <c r="FL84"/>
  <c r="DQ84"/>
  <c r="BG84"/>
  <c r="FL83"/>
  <c r="DQ83"/>
  <c r="BG83"/>
  <c r="FL82"/>
  <c r="DQ82"/>
  <c r="BG82"/>
  <c r="FL81"/>
  <c r="DQ81"/>
  <c r="BG81"/>
  <c r="FL80"/>
  <c r="DQ80"/>
  <c r="BG80"/>
  <c r="FL79"/>
  <c r="DQ79"/>
  <c r="BG79"/>
  <c r="FL78"/>
  <c r="DQ78"/>
  <c r="BG78"/>
  <c r="FL77"/>
  <c r="DQ77"/>
  <c r="BG77"/>
  <c r="FL76"/>
  <c r="DQ76"/>
  <c r="BG76"/>
  <c r="FL75"/>
  <c r="DQ75"/>
  <c r="BG75"/>
  <c r="FL74"/>
  <c r="DQ74"/>
  <c r="BG74"/>
  <c r="FL73"/>
  <c r="DQ73"/>
  <c r="BG73"/>
  <c r="FL72"/>
  <c r="DQ72"/>
  <c r="BG72"/>
  <c r="FL71"/>
  <c r="DQ71"/>
  <c r="BG71"/>
  <c r="FL70"/>
  <c r="DQ70"/>
  <c r="BG70"/>
  <c r="FL69"/>
  <c r="DQ69"/>
  <c r="BG69"/>
  <c r="FL68"/>
  <c r="DQ68"/>
  <c r="BG68"/>
  <c r="FL67"/>
  <c r="DQ67"/>
  <c r="BG67"/>
  <c r="FL66"/>
  <c r="DQ66"/>
  <c r="BG66"/>
  <c r="FL65"/>
  <c r="DQ65"/>
  <c r="BG65"/>
  <c r="FL64"/>
  <c r="DQ64"/>
  <c r="BG64"/>
  <c r="FL63"/>
  <c r="DQ63"/>
  <c r="BG63"/>
  <c r="FL62"/>
  <c r="DQ62"/>
  <c r="BG62"/>
  <c r="FL61"/>
  <c r="DQ61"/>
  <c r="BG61"/>
  <c r="FL60"/>
  <c r="DQ60"/>
  <c r="BG60"/>
  <c r="FL59"/>
  <c r="DQ59"/>
  <c r="BG59"/>
  <c r="FL58"/>
  <c r="DQ58"/>
  <c r="BG58"/>
  <c r="FL57"/>
  <c r="DQ57"/>
  <c r="BG57"/>
  <c r="FL56"/>
  <c r="DQ56"/>
  <c r="BG56"/>
  <c r="FL55"/>
  <c r="DQ55"/>
  <c r="BG55"/>
  <c r="FL54"/>
  <c r="DQ54"/>
  <c r="BG54"/>
  <c r="FL53"/>
  <c r="DQ53"/>
  <c r="BG53"/>
  <c r="FL52"/>
  <c r="DQ52"/>
  <c r="BG52"/>
  <c r="FL51"/>
  <c r="DQ51"/>
  <c r="BG51"/>
  <c r="FL50"/>
  <c r="DQ50"/>
  <c r="BG50"/>
  <c r="FL49"/>
  <c r="DQ49"/>
  <c r="BG49"/>
  <c r="FL48"/>
  <c r="DQ48"/>
  <c r="BG48"/>
  <c r="FL47"/>
  <c r="DQ47"/>
  <c r="BG47"/>
  <c r="FL46"/>
  <c r="DQ46"/>
  <c r="BG46"/>
  <c r="FL45"/>
  <c r="DQ45"/>
  <c r="BG45"/>
  <c r="FL44"/>
  <c r="DQ44"/>
  <c r="BG44"/>
  <c r="FL43"/>
  <c r="DQ43"/>
  <c r="BG43"/>
  <c r="FL42"/>
  <c r="DQ42"/>
  <c r="BG42"/>
  <c r="FL41"/>
  <c r="DQ41"/>
  <c r="BG41"/>
  <c r="FL40"/>
  <c r="DQ40"/>
  <c r="BG40"/>
  <c r="FL39"/>
  <c r="DQ39"/>
  <c r="BG39"/>
  <c r="FL38"/>
  <c r="DQ38"/>
  <c r="BG38"/>
  <c r="FL37"/>
  <c r="DQ37"/>
  <c r="BG37"/>
  <c r="FL36"/>
  <c r="DQ36"/>
  <c r="BG36"/>
  <c r="FL35"/>
  <c r="DQ35"/>
  <c r="BG35"/>
  <c r="FL34"/>
  <c r="DQ34"/>
  <c r="BG34"/>
  <c r="FL33"/>
  <c r="DQ33"/>
  <c r="BG33"/>
  <c r="FL32"/>
  <c r="DQ32"/>
  <c r="BG32"/>
  <c r="FL31"/>
  <c r="DQ31"/>
  <c r="BG31"/>
  <c r="FL30"/>
  <c r="DQ30"/>
  <c r="BG30"/>
  <c r="FL29"/>
  <c r="DQ29"/>
  <c r="BG29"/>
  <c r="FL28"/>
  <c r="DQ28"/>
  <c r="BG28"/>
  <c r="FL27"/>
  <c r="DQ27"/>
  <c r="BG27"/>
  <c r="FL26"/>
  <c r="DQ26"/>
  <c r="BG26"/>
  <c r="FL25"/>
  <c r="DQ25"/>
  <c r="BG25"/>
  <c r="FL24"/>
  <c r="DQ24"/>
  <c r="BG24"/>
  <c r="FL23"/>
  <c r="DQ23"/>
  <c r="BG23"/>
  <c r="FL22"/>
  <c r="DQ22"/>
  <c r="BG22"/>
  <c r="FL21"/>
  <c r="DQ21"/>
  <c r="BG21"/>
  <c r="FL20"/>
  <c r="DQ20"/>
  <c r="BG20"/>
  <c r="FL19"/>
  <c r="DQ19"/>
  <c r="BG19"/>
  <c r="FL18"/>
  <c r="DQ18"/>
  <c r="BG18"/>
  <c r="FL17"/>
  <c r="DQ17"/>
  <c r="BG17"/>
  <c r="FL16"/>
  <c r="BG16"/>
  <c r="FL15"/>
  <c r="BG15"/>
  <c r="FL14"/>
  <c r="BG14"/>
  <c r="FL13"/>
  <c r="BG13"/>
  <c r="FL12"/>
  <c r="DQ12"/>
  <c r="BG12"/>
  <c r="BG11"/>
  <c r="G187" l="1"/>
  <c r="J186"/>
  <c r="F176"/>
  <c r="K175"/>
  <c r="M169"/>
  <c r="M168"/>
  <c r="F168"/>
  <c r="G168" s="1"/>
  <c r="C154"/>
  <c r="F150"/>
  <c r="F148"/>
  <c r="M135"/>
  <c r="M137" s="1"/>
  <c r="J128"/>
  <c r="J129" s="1"/>
  <c r="J130" s="1"/>
  <c r="L127"/>
  <c r="L126"/>
  <c r="J126"/>
  <c r="H125"/>
  <c r="M123"/>
  <c r="H176" s="1"/>
  <c r="AJ119"/>
  <c r="AU119" s="1"/>
  <c r="AI119"/>
  <c r="AJ118"/>
  <c r="AU118" s="1"/>
  <c r="AI118"/>
  <c r="AJ117"/>
  <c r="AU117" s="1"/>
  <c r="AI117"/>
  <c r="AJ116"/>
  <c r="AU116" s="1"/>
  <c r="AI116"/>
  <c r="AJ115"/>
  <c r="AU115" s="1"/>
  <c r="AI115"/>
  <c r="AJ114"/>
  <c r="AK114" s="1"/>
  <c r="AL114" s="1"/>
  <c r="AI114"/>
  <c r="AJ113"/>
  <c r="AU113" s="1"/>
  <c r="AI113"/>
  <c r="AJ112"/>
  <c r="AU112" s="1"/>
  <c r="AI112"/>
  <c r="AJ111"/>
  <c r="AU111" s="1"/>
  <c r="AI111"/>
  <c r="AJ110"/>
  <c r="AU110" s="1"/>
  <c r="AI110"/>
  <c r="AJ109"/>
  <c r="AU109" s="1"/>
  <c r="AI109"/>
  <c r="AJ108"/>
  <c r="AU108" s="1"/>
  <c r="AI108"/>
  <c r="AJ107"/>
  <c r="AU107" s="1"/>
  <c r="AI107"/>
  <c r="AJ106"/>
  <c r="AK106" s="1"/>
  <c r="AL106" s="1"/>
  <c r="AI106"/>
  <c r="AJ105"/>
  <c r="AU105" s="1"/>
  <c r="AI105"/>
  <c r="AJ104"/>
  <c r="AU104" s="1"/>
  <c r="AI104"/>
  <c r="AJ103"/>
  <c r="AU103" s="1"/>
  <c r="AI103"/>
  <c r="AJ102"/>
  <c r="AU102" s="1"/>
  <c r="AI102"/>
  <c r="AJ101"/>
  <c r="AU101" s="1"/>
  <c r="AI101"/>
  <c r="AJ100"/>
  <c r="AU100" s="1"/>
  <c r="AI100"/>
  <c r="AJ99"/>
  <c r="AU99" s="1"/>
  <c r="AI99"/>
  <c r="AJ98"/>
  <c r="AK98" s="1"/>
  <c r="AL98" s="1"/>
  <c r="AI98"/>
  <c r="AJ97"/>
  <c r="AU97" s="1"/>
  <c r="AI97"/>
  <c r="AJ96"/>
  <c r="AU96" s="1"/>
  <c r="AI96"/>
  <c r="AJ95"/>
  <c r="AU95" s="1"/>
  <c r="AI95"/>
  <c r="AJ94"/>
  <c r="AU94" s="1"/>
  <c r="AI94"/>
  <c r="AJ93"/>
  <c r="AU93" s="1"/>
  <c r="AI93"/>
  <c r="AJ92"/>
  <c r="AU92" s="1"/>
  <c r="AI92"/>
  <c r="AJ91"/>
  <c r="AU91" s="1"/>
  <c r="AI91"/>
  <c r="AJ90"/>
  <c r="AK90" s="1"/>
  <c r="AL90" s="1"/>
  <c r="AI90"/>
  <c r="AJ89"/>
  <c r="AU89" s="1"/>
  <c r="AI89"/>
  <c r="AJ88"/>
  <c r="AU88" s="1"/>
  <c r="AI88"/>
  <c r="AJ87"/>
  <c r="AU87" s="1"/>
  <c r="AI87"/>
  <c r="AJ86"/>
  <c r="AU86" s="1"/>
  <c r="AI86"/>
  <c r="AJ85"/>
  <c r="AU85" s="1"/>
  <c r="AI85"/>
  <c r="AJ84"/>
  <c r="AU84" s="1"/>
  <c r="AI84"/>
  <c r="AJ83"/>
  <c r="AK83" s="1"/>
  <c r="AL83" s="1"/>
  <c r="AI83"/>
  <c r="AJ82"/>
  <c r="AU82" s="1"/>
  <c r="AI82"/>
  <c r="AJ81"/>
  <c r="AU81" s="1"/>
  <c r="AI81"/>
  <c r="AJ80"/>
  <c r="AU80" s="1"/>
  <c r="AI80"/>
  <c r="AJ79"/>
  <c r="AU79" s="1"/>
  <c r="AI79"/>
  <c r="AJ78"/>
  <c r="AU78" s="1"/>
  <c r="AI78"/>
  <c r="AJ77"/>
  <c r="AU77" s="1"/>
  <c r="AI77"/>
  <c r="AJ76"/>
  <c r="AU76" s="1"/>
  <c r="AI76"/>
  <c r="AJ75"/>
  <c r="AK75" s="1"/>
  <c r="AL75" s="1"/>
  <c r="AI75"/>
  <c r="AJ74"/>
  <c r="AU74" s="1"/>
  <c r="AI74"/>
  <c r="AJ73"/>
  <c r="AU73" s="1"/>
  <c r="AI73"/>
  <c r="AJ72"/>
  <c r="AU72" s="1"/>
  <c r="AI72"/>
  <c r="AJ71"/>
  <c r="AU71" s="1"/>
  <c r="AI71"/>
  <c r="AJ70"/>
  <c r="AU70" s="1"/>
  <c r="AI70"/>
  <c r="AJ69"/>
  <c r="AU69" s="1"/>
  <c r="AI69"/>
  <c r="AJ68"/>
  <c r="AU68" s="1"/>
  <c r="AI68"/>
  <c r="AJ67"/>
  <c r="AK67" s="1"/>
  <c r="AL67" s="1"/>
  <c r="AI67"/>
  <c r="AJ66"/>
  <c r="AU66" s="1"/>
  <c r="AI66"/>
  <c r="AJ65"/>
  <c r="AU65" s="1"/>
  <c r="AI65"/>
  <c r="AJ64"/>
  <c r="AU64" s="1"/>
  <c r="AI64"/>
  <c r="AJ63"/>
  <c r="AU63" s="1"/>
  <c r="AI63"/>
  <c r="AJ62"/>
  <c r="AU62" s="1"/>
  <c r="AI62"/>
  <c r="AJ61"/>
  <c r="AU61" s="1"/>
  <c r="AI61"/>
  <c r="AJ60"/>
  <c r="AK60" s="1"/>
  <c r="AL60" s="1"/>
  <c r="AI60"/>
  <c r="AJ59"/>
  <c r="AU59" s="1"/>
  <c r="AI59"/>
  <c r="AJ58"/>
  <c r="AU58" s="1"/>
  <c r="AI58"/>
  <c r="AJ57"/>
  <c r="AU57" s="1"/>
  <c r="AI57"/>
  <c r="AJ56"/>
  <c r="AU56" s="1"/>
  <c r="AI56"/>
  <c r="AJ55"/>
  <c r="AU55" s="1"/>
  <c r="AI55"/>
  <c r="AJ54"/>
  <c r="AU54" s="1"/>
  <c r="AI54"/>
  <c r="AJ53"/>
  <c r="AU53" s="1"/>
  <c r="AI53"/>
  <c r="AJ52"/>
  <c r="AK52" s="1"/>
  <c r="AL52" s="1"/>
  <c r="AI52"/>
  <c r="AJ51"/>
  <c r="AU51" s="1"/>
  <c r="AI51"/>
  <c r="AJ50"/>
  <c r="AU50" s="1"/>
  <c r="AI50"/>
  <c r="AJ49"/>
  <c r="AU49" s="1"/>
  <c r="AI49"/>
  <c r="AJ48"/>
  <c r="AU48" s="1"/>
  <c r="AI48"/>
  <c r="AJ47"/>
  <c r="AU47" s="1"/>
  <c r="AI47"/>
  <c r="AJ46"/>
  <c r="AU46" s="1"/>
  <c r="AI46"/>
  <c r="AJ45"/>
  <c r="AU45" s="1"/>
  <c r="AI45"/>
  <c r="AJ44"/>
  <c r="AK44" s="1"/>
  <c r="AL44" s="1"/>
  <c r="AI44"/>
  <c r="AJ43"/>
  <c r="AU43" s="1"/>
  <c r="AI43"/>
  <c r="AJ42"/>
  <c r="AU42" s="1"/>
  <c r="AI42"/>
  <c r="AJ41"/>
  <c r="AU41" s="1"/>
  <c r="AI41"/>
  <c r="AJ40"/>
  <c r="AU40" s="1"/>
  <c r="AI40"/>
  <c r="AJ39"/>
  <c r="AU39" s="1"/>
  <c r="AI39"/>
  <c r="AJ38"/>
  <c r="AU38" s="1"/>
  <c r="AI38"/>
  <c r="AJ37"/>
  <c r="AU37" s="1"/>
  <c r="AI37"/>
  <c r="AJ36"/>
  <c r="AK36" s="1"/>
  <c r="AL36" s="1"/>
  <c r="AI36"/>
  <c r="AJ35"/>
  <c r="AU35" s="1"/>
  <c r="AI35"/>
  <c r="AJ34"/>
  <c r="AU34" s="1"/>
  <c r="AI34"/>
  <c r="AJ33"/>
  <c r="AU33" s="1"/>
  <c r="AI33"/>
  <c r="AJ32"/>
  <c r="AU32" s="1"/>
  <c r="AI32"/>
  <c r="AJ31"/>
  <c r="AU31" s="1"/>
  <c r="AI31"/>
  <c r="AJ30"/>
  <c r="AU30" s="1"/>
  <c r="AI30"/>
  <c r="AJ29"/>
  <c r="AU29" s="1"/>
  <c r="AI29"/>
  <c r="AJ28"/>
  <c r="AK28" s="1"/>
  <c r="AL28" s="1"/>
  <c r="AI28"/>
  <c r="AJ27"/>
  <c r="AU27" s="1"/>
  <c r="AI27"/>
  <c r="AJ26"/>
  <c r="AU26" s="1"/>
  <c r="AI26"/>
  <c r="AJ25"/>
  <c r="AU25" s="1"/>
  <c r="AI25"/>
  <c r="AJ24"/>
  <c r="AU24" s="1"/>
  <c r="AI24"/>
  <c r="AJ23"/>
  <c r="AU23" s="1"/>
  <c r="AI23"/>
  <c r="AJ22"/>
  <c r="AU22" s="1"/>
  <c r="AI22"/>
  <c r="AJ21"/>
  <c r="AU21" s="1"/>
  <c r="AI21"/>
  <c r="AJ20"/>
  <c r="AK20" s="1"/>
  <c r="AL20" s="1"/>
  <c r="AI20"/>
  <c r="AJ19"/>
  <c r="AU19" s="1"/>
  <c r="AI19"/>
  <c r="AJ18"/>
  <c r="AU18" s="1"/>
  <c r="AI18"/>
  <c r="AJ17"/>
  <c r="AU17" s="1"/>
  <c r="AI17"/>
  <c r="AJ16"/>
  <c r="AU16" s="1"/>
  <c r="AI16"/>
  <c r="AJ15"/>
  <c r="AU15" s="1"/>
  <c r="AI15"/>
  <c r="AJ14"/>
  <c r="AU14" s="1"/>
  <c r="AI14"/>
  <c r="AJ13"/>
  <c r="AU13" s="1"/>
  <c r="AI13"/>
  <c r="AJ12"/>
  <c r="AK12" s="1"/>
  <c r="AL12" s="1"/>
  <c r="AI12"/>
  <c r="AJ11"/>
  <c r="AU11" s="1"/>
  <c r="AI11"/>
  <c r="AJ10"/>
  <c r="AU10" s="1"/>
  <c r="AI10"/>
  <c r="AT9"/>
  <c r="BB8"/>
  <c r="BA8"/>
  <c r="AZ8"/>
  <c r="AY8"/>
  <c r="AY7" s="1"/>
  <c r="M8"/>
  <c r="L8"/>
  <c r="K8"/>
  <c r="J8"/>
  <c r="I8"/>
  <c r="H8"/>
  <c r="F153" s="1"/>
  <c r="O164" s="1"/>
  <c r="G8"/>
  <c r="F155" s="1"/>
  <c r="F156" s="1"/>
  <c r="E8"/>
  <c r="D8"/>
  <c r="C8"/>
  <c r="F151"/>
  <c r="FQ193" l="1"/>
  <c r="G3"/>
  <c r="B4"/>
  <c r="FQ195"/>
  <c r="FR16"/>
  <c r="J136"/>
  <c r="AK10"/>
  <c r="AL10" s="1"/>
  <c r="AK18"/>
  <c r="AL18" s="1"/>
  <c r="AK26"/>
  <c r="AL26" s="1"/>
  <c r="AK34"/>
  <c r="AL34" s="1"/>
  <c r="AK42"/>
  <c r="AL42" s="1"/>
  <c r="AK50"/>
  <c r="AL50" s="1"/>
  <c r="AK14"/>
  <c r="AL14" s="1"/>
  <c r="AK22"/>
  <c r="AL22" s="1"/>
  <c r="AK30"/>
  <c r="AL30" s="1"/>
  <c r="AK38"/>
  <c r="AL38" s="1"/>
  <c r="AK46"/>
  <c r="AL46" s="1"/>
  <c r="AK54"/>
  <c r="AL54" s="1"/>
  <c r="AK62"/>
  <c r="AL62" s="1"/>
  <c r="AK69"/>
  <c r="AL69" s="1"/>
  <c r="AK77"/>
  <c r="AL77" s="1"/>
  <c r="AK85"/>
  <c r="AL85" s="1"/>
  <c r="AK92"/>
  <c r="AL92" s="1"/>
  <c r="AK100"/>
  <c r="AL100" s="1"/>
  <c r="AK112"/>
  <c r="AL112" s="1"/>
  <c r="AK58"/>
  <c r="AL58" s="1"/>
  <c r="AK73"/>
  <c r="AL73" s="1"/>
  <c r="AK81"/>
  <c r="AL81" s="1"/>
  <c r="AK89"/>
  <c r="AL89" s="1"/>
  <c r="AK96"/>
  <c r="AL96" s="1"/>
  <c r="AK104"/>
  <c r="AL104" s="1"/>
  <c r="AK108"/>
  <c r="AL108" s="1"/>
  <c r="AK116"/>
  <c r="AL116" s="1"/>
  <c r="AK16"/>
  <c r="AL16" s="1"/>
  <c r="AK24"/>
  <c r="AL24" s="1"/>
  <c r="AK32"/>
  <c r="AL32" s="1"/>
  <c r="AK40"/>
  <c r="AL40" s="1"/>
  <c r="AK48"/>
  <c r="AL48" s="1"/>
  <c r="AK56"/>
  <c r="AL56" s="1"/>
  <c r="AK64"/>
  <c r="AL64" s="1"/>
  <c r="AK71"/>
  <c r="AL71" s="1"/>
  <c r="AK79"/>
  <c r="AL79" s="1"/>
  <c r="AK87"/>
  <c r="AL87" s="1"/>
  <c r="AK94"/>
  <c r="AL94" s="1"/>
  <c r="AK102"/>
  <c r="AL102" s="1"/>
  <c r="AK110"/>
  <c r="AL110" s="1"/>
  <c r="AK118"/>
  <c r="AL118" s="1"/>
  <c r="AU12"/>
  <c r="AU20"/>
  <c r="AU28"/>
  <c r="AU36"/>
  <c r="AU44"/>
  <c r="AU52"/>
  <c r="F154" s="1"/>
  <c r="AU60"/>
  <c r="AU67"/>
  <c r="AU75"/>
  <c r="AU83"/>
  <c r="AU90"/>
  <c r="AU98"/>
  <c r="AU106"/>
  <c r="AU114"/>
  <c r="G156"/>
  <c r="H156"/>
  <c r="AU9"/>
  <c r="AK13"/>
  <c r="AL13" s="1"/>
  <c r="AK17"/>
  <c r="AL17" s="1"/>
  <c r="AK21"/>
  <c r="AL21" s="1"/>
  <c r="AK25"/>
  <c r="AL25" s="1"/>
  <c r="AK29"/>
  <c r="AL29" s="1"/>
  <c r="AK33"/>
  <c r="AL33" s="1"/>
  <c r="AK37"/>
  <c r="AL37" s="1"/>
  <c r="AK41"/>
  <c r="AL41" s="1"/>
  <c r="AK45"/>
  <c r="AL45" s="1"/>
  <c r="AK49"/>
  <c r="AL49" s="1"/>
  <c r="AK53"/>
  <c r="AL53" s="1"/>
  <c r="AK57"/>
  <c r="AL57" s="1"/>
  <c r="AK61"/>
  <c r="AL61" s="1"/>
  <c r="AK65"/>
  <c r="AL65" s="1"/>
  <c r="AK68"/>
  <c r="AL68" s="1"/>
  <c r="AK72"/>
  <c r="AL72" s="1"/>
  <c r="AK76"/>
  <c r="AL76" s="1"/>
  <c r="AK80"/>
  <c r="AL80" s="1"/>
  <c r="AK84"/>
  <c r="AL84" s="1"/>
  <c r="AK88"/>
  <c r="AL88" s="1"/>
  <c r="AK91"/>
  <c r="AL91" s="1"/>
  <c r="AK95"/>
  <c r="AL95" s="1"/>
  <c r="AK99"/>
  <c r="AL99" s="1"/>
  <c r="AK103"/>
  <c r="AL103" s="1"/>
  <c r="AK107"/>
  <c r="AL107" s="1"/>
  <c r="AK111"/>
  <c r="AL111" s="1"/>
  <c r="AK115"/>
  <c r="AL115" s="1"/>
  <c r="AK119"/>
  <c r="AL119" s="1"/>
  <c r="F149"/>
  <c r="O163" s="1"/>
  <c r="FN191" s="1"/>
  <c r="L3"/>
  <c r="AK11"/>
  <c r="AL11" s="1"/>
  <c r="AK15"/>
  <c r="AL15" s="1"/>
  <c r="AK19"/>
  <c r="AL19" s="1"/>
  <c r="AK23"/>
  <c r="AL23" s="1"/>
  <c r="AK27"/>
  <c r="AL27" s="1"/>
  <c r="AK31"/>
  <c r="AL31" s="1"/>
  <c r="AK35"/>
  <c r="AL35" s="1"/>
  <c r="AK39"/>
  <c r="AL39" s="1"/>
  <c r="AK43"/>
  <c r="AL43" s="1"/>
  <c r="AK47"/>
  <c r="AL47" s="1"/>
  <c r="AK51"/>
  <c r="AL51" s="1"/>
  <c r="AK55"/>
  <c r="AL55" s="1"/>
  <c r="AK59"/>
  <c r="AL59" s="1"/>
  <c r="AK63"/>
  <c r="AL63" s="1"/>
  <c r="AK66"/>
  <c r="AL66" s="1"/>
  <c r="AK70"/>
  <c r="AL70" s="1"/>
  <c r="AK74"/>
  <c r="AL74" s="1"/>
  <c r="AK78"/>
  <c r="AL78" s="1"/>
  <c r="AK82"/>
  <c r="AL82" s="1"/>
  <c r="AK86"/>
  <c r="AL86" s="1"/>
  <c r="AK93"/>
  <c r="AL93" s="1"/>
  <c r="AK97"/>
  <c r="AL97" s="1"/>
  <c r="AK101"/>
  <c r="AL101" s="1"/>
  <c r="AK105"/>
  <c r="AL105" s="1"/>
  <c r="AK109"/>
  <c r="AL109" s="1"/>
  <c r="AK113"/>
  <c r="AL113" s="1"/>
  <c r="AK117"/>
  <c r="AL117" s="1"/>
  <c r="AU8"/>
  <c r="JN191" l="1"/>
  <c r="FN296" s="1"/>
  <c r="JJ191"/>
  <c r="FN292" s="1"/>
  <c r="JF191"/>
  <c r="FN288" s="1"/>
  <c r="JB191"/>
  <c r="FN284" s="1"/>
  <c r="IX191"/>
  <c r="FN280" s="1"/>
  <c r="IT191"/>
  <c r="FN276" s="1"/>
  <c r="IP191"/>
  <c r="FN272" s="1"/>
  <c r="IL191"/>
  <c r="FN268" s="1"/>
  <c r="IH191"/>
  <c r="FN264" s="1"/>
  <c r="ID191"/>
  <c r="FN260" s="1"/>
  <c r="HZ191"/>
  <c r="FN256" s="1"/>
  <c r="HV191"/>
  <c r="FN252" s="1"/>
  <c r="HR191"/>
  <c r="FN248" s="1"/>
  <c r="HN191"/>
  <c r="FN244" s="1"/>
  <c r="HJ191"/>
  <c r="FN240" s="1"/>
  <c r="HF191"/>
  <c r="FN236" s="1"/>
  <c r="HB191"/>
  <c r="FN232" s="1"/>
  <c r="GX191"/>
  <c r="FN228" s="1"/>
  <c r="GT191"/>
  <c r="FN224" s="1"/>
  <c r="GP191"/>
  <c r="FN220" s="1"/>
  <c r="GL191"/>
  <c r="FN216" s="1"/>
  <c r="GH191"/>
  <c r="FN212" s="1"/>
  <c r="GD191"/>
  <c r="FN208" s="1"/>
  <c r="FZ191"/>
  <c r="FN204" s="1"/>
  <c r="FV191"/>
  <c r="FN200" s="1"/>
  <c r="FR191"/>
  <c r="FN196" s="1"/>
  <c r="JP11"/>
  <c r="FN118" s="1"/>
  <c r="JL11"/>
  <c r="FN114" s="1"/>
  <c r="JH11"/>
  <c r="FN110" s="1"/>
  <c r="JD11"/>
  <c r="FN106" s="1"/>
  <c r="IZ11"/>
  <c r="FN102" s="1"/>
  <c r="IV11"/>
  <c r="FN98" s="1"/>
  <c r="IR11"/>
  <c r="FN94" s="1"/>
  <c r="IN11"/>
  <c r="FN90" s="1"/>
  <c r="IJ11"/>
  <c r="FN86" s="1"/>
  <c r="IF11"/>
  <c r="FN82" s="1"/>
  <c r="IB11"/>
  <c r="FN78" s="1"/>
  <c r="HV11"/>
  <c r="FN72" s="1"/>
  <c r="HR11"/>
  <c r="FN68" s="1"/>
  <c r="HN11"/>
  <c r="FN64" s="1"/>
  <c r="HJ11"/>
  <c r="FN60" s="1"/>
  <c r="HF11"/>
  <c r="FN56" s="1"/>
  <c r="HB11"/>
  <c r="FN52" s="1"/>
  <c r="GX11"/>
  <c r="FN48" s="1"/>
  <c r="GT11"/>
  <c r="FN44" s="1"/>
  <c r="GP11"/>
  <c r="FN40" s="1"/>
  <c r="GL11"/>
  <c r="FN36" s="1"/>
  <c r="GH11"/>
  <c r="FN32" s="1"/>
  <c r="GD11"/>
  <c r="FN28" s="1"/>
  <c r="FZ11"/>
  <c r="FN24" s="1"/>
  <c r="FV11"/>
  <c r="FN20" s="1"/>
  <c r="FR11"/>
  <c r="FN16" s="1"/>
  <c r="JO191"/>
  <c r="FN297" s="1"/>
  <c r="JK191"/>
  <c r="FN293" s="1"/>
  <c r="JG191"/>
  <c r="FN289" s="1"/>
  <c r="JC191"/>
  <c r="FN285" s="1"/>
  <c r="IY191"/>
  <c r="FN281" s="1"/>
  <c r="IU191"/>
  <c r="FN277" s="1"/>
  <c r="IQ191"/>
  <c r="FN273" s="1"/>
  <c r="IM191"/>
  <c r="FN269" s="1"/>
  <c r="II191"/>
  <c r="FN265" s="1"/>
  <c r="IE191"/>
  <c r="FN261" s="1"/>
  <c r="IA191"/>
  <c r="FN257" s="1"/>
  <c r="HX11"/>
  <c r="FN74" s="1"/>
  <c r="HS191"/>
  <c r="FN249" s="1"/>
  <c r="HO191"/>
  <c r="FN245" s="1"/>
  <c r="HK191"/>
  <c r="FN241" s="1"/>
  <c r="HG191"/>
  <c r="FN237" s="1"/>
  <c r="HC191"/>
  <c r="FN233" s="1"/>
  <c r="GY191"/>
  <c r="FN229" s="1"/>
  <c r="GU191"/>
  <c r="FN225" s="1"/>
  <c r="GQ191"/>
  <c r="FN221" s="1"/>
  <c r="GM191"/>
  <c r="FN217" s="1"/>
  <c r="GI191"/>
  <c r="FN213" s="1"/>
  <c r="GE191"/>
  <c r="FN209" s="1"/>
  <c r="GA191"/>
  <c r="FN205" s="1"/>
  <c r="FW191"/>
  <c r="FN201" s="1"/>
  <c r="FS191"/>
  <c r="FN197" s="1"/>
  <c r="JQ11"/>
  <c r="FN119" s="1"/>
  <c r="JM11"/>
  <c r="FN115" s="1"/>
  <c r="JI11"/>
  <c r="FN111" s="1"/>
  <c r="JE11"/>
  <c r="FN107" s="1"/>
  <c r="JA11"/>
  <c r="FN103" s="1"/>
  <c r="IW11"/>
  <c r="FN99" s="1"/>
  <c r="IS11"/>
  <c r="FN95" s="1"/>
  <c r="IO11"/>
  <c r="FN91" s="1"/>
  <c r="IK11"/>
  <c r="FN87" s="1"/>
  <c r="IG11"/>
  <c r="FN83" s="1"/>
  <c r="IC11"/>
  <c r="FN79" s="1"/>
  <c r="HY11"/>
  <c r="FN75" s="1"/>
  <c r="HS11"/>
  <c r="FN69" s="1"/>
  <c r="HO11"/>
  <c r="FN65" s="1"/>
  <c r="HK11"/>
  <c r="FN61" s="1"/>
  <c r="HG11"/>
  <c r="FN57" s="1"/>
  <c r="HC11"/>
  <c r="FN53" s="1"/>
  <c r="GY11"/>
  <c r="FN49" s="1"/>
  <c r="GU11"/>
  <c r="FN45" s="1"/>
  <c r="GQ11"/>
  <c r="FN41" s="1"/>
  <c r="GM11"/>
  <c r="FN37" s="1"/>
  <c r="GI11"/>
  <c r="FN33" s="1"/>
  <c r="GE11"/>
  <c r="FN29" s="1"/>
  <c r="FQ13" s="1"/>
  <c r="GA11"/>
  <c r="FN25" s="1"/>
  <c r="FW11"/>
  <c r="FN21" s="1"/>
  <c r="FS11"/>
  <c r="FN17" s="1"/>
  <c r="JP191"/>
  <c r="FN298" s="1"/>
  <c r="JL191"/>
  <c r="FN294" s="1"/>
  <c r="JH191"/>
  <c r="FN290" s="1"/>
  <c r="JD191"/>
  <c r="FN286" s="1"/>
  <c r="IZ191"/>
  <c r="FN282" s="1"/>
  <c r="IV191"/>
  <c r="FN278" s="1"/>
  <c r="IR191"/>
  <c r="FN274" s="1"/>
  <c r="IN191"/>
  <c r="FN270" s="1"/>
  <c r="IJ191"/>
  <c r="FN266" s="1"/>
  <c r="IF191"/>
  <c r="FN262" s="1"/>
  <c r="IB191"/>
  <c r="FN258" s="1"/>
  <c r="HX191"/>
  <c r="FN254" s="1"/>
  <c r="HT191"/>
  <c r="FN250" s="1"/>
  <c r="HP191"/>
  <c r="FN246" s="1"/>
  <c r="HL191"/>
  <c r="FN242" s="1"/>
  <c r="HH191"/>
  <c r="FN238" s="1"/>
  <c r="HD191"/>
  <c r="FN234" s="1"/>
  <c r="GZ191"/>
  <c r="FN230" s="1"/>
  <c r="GV191"/>
  <c r="FN226" s="1"/>
  <c r="GR191"/>
  <c r="FN222" s="1"/>
  <c r="GN191"/>
  <c r="FN218" s="1"/>
  <c r="GJ191"/>
  <c r="FN214" s="1"/>
  <c r="GF191"/>
  <c r="FN210" s="1"/>
  <c r="GB191"/>
  <c r="FN206" s="1"/>
  <c r="FX191"/>
  <c r="FN202" s="1"/>
  <c r="FT191"/>
  <c r="FN198" s="1"/>
  <c r="FP191"/>
  <c r="FN194" s="1"/>
  <c r="JN11"/>
  <c r="FN116" s="1"/>
  <c r="JJ11"/>
  <c r="FN112" s="1"/>
  <c r="JF11"/>
  <c r="FN108" s="1"/>
  <c r="JB11"/>
  <c r="FN104" s="1"/>
  <c r="IX11"/>
  <c r="FN100" s="1"/>
  <c r="IT11"/>
  <c r="FN96" s="1"/>
  <c r="IP11"/>
  <c r="FN92" s="1"/>
  <c r="IL11"/>
  <c r="FN88" s="1"/>
  <c r="IH11"/>
  <c r="FN84" s="1"/>
  <c r="ID11"/>
  <c r="FN80" s="1"/>
  <c r="HZ11"/>
  <c r="FN76" s="1"/>
  <c r="HT11"/>
  <c r="FN70" s="1"/>
  <c r="HP11"/>
  <c r="FN66" s="1"/>
  <c r="HL11"/>
  <c r="FN62" s="1"/>
  <c r="HH11"/>
  <c r="FN58" s="1"/>
  <c r="HD11"/>
  <c r="FN54" s="1"/>
  <c r="GZ11"/>
  <c r="FN50" s="1"/>
  <c r="GV11"/>
  <c r="FN46" s="1"/>
  <c r="GR11"/>
  <c r="FN42" s="1"/>
  <c r="GN11"/>
  <c r="FN38" s="1"/>
  <c r="GJ11"/>
  <c r="FN34" s="1"/>
  <c r="GF11"/>
  <c r="FN30" s="1"/>
  <c r="GB11"/>
  <c r="FN26" s="1"/>
  <c r="FX11"/>
  <c r="FN22" s="1"/>
  <c r="FT11"/>
  <c r="FN18" s="1"/>
  <c r="FP11"/>
  <c r="FN14" s="1"/>
  <c r="JQ191"/>
  <c r="FN299" s="1"/>
  <c r="JM191"/>
  <c r="FN295" s="1"/>
  <c r="JI191"/>
  <c r="FN291" s="1"/>
  <c r="JE191"/>
  <c r="FN287" s="1"/>
  <c r="JA191"/>
  <c r="FN283" s="1"/>
  <c r="IW191"/>
  <c r="FN279" s="1"/>
  <c r="IS191"/>
  <c r="FN275" s="1"/>
  <c r="IO191"/>
  <c r="FN271" s="1"/>
  <c r="IK191"/>
  <c r="FN267" s="1"/>
  <c r="IG191"/>
  <c r="FN263" s="1"/>
  <c r="IC191"/>
  <c r="FN259" s="1"/>
  <c r="HY191"/>
  <c r="FN255" s="1"/>
  <c r="HU191"/>
  <c r="FN251" s="1"/>
  <c r="HQ191"/>
  <c r="FN247" s="1"/>
  <c r="HM191"/>
  <c r="FN243" s="1"/>
  <c r="HI191"/>
  <c r="FN239" s="1"/>
  <c r="HE191"/>
  <c r="FN235" s="1"/>
  <c r="HA191"/>
  <c r="FN231" s="1"/>
  <c r="GW191"/>
  <c r="FN227" s="1"/>
  <c r="GS191"/>
  <c r="FN223" s="1"/>
  <c r="GO191"/>
  <c r="FN219" s="1"/>
  <c r="GK191"/>
  <c r="FN215" s="1"/>
  <c r="GG191"/>
  <c r="FN211" s="1"/>
  <c r="GC191"/>
  <c r="FN207" s="1"/>
  <c r="FY191"/>
  <c r="FN203" s="1"/>
  <c r="FU191"/>
  <c r="FN199" s="1"/>
  <c r="FQ191"/>
  <c r="FN195" s="1"/>
  <c r="JO11"/>
  <c r="FN117" s="1"/>
  <c r="JK11"/>
  <c r="FN113" s="1"/>
  <c r="JG11"/>
  <c r="FN109" s="1"/>
  <c r="JC11"/>
  <c r="FN105" s="1"/>
  <c r="IY11"/>
  <c r="FN101" s="1"/>
  <c r="IU11"/>
  <c r="FN97" s="1"/>
  <c r="IQ11"/>
  <c r="FN93" s="1"/>
  <c r="IM11"/>
  <c r="FN89" s="1"/>
  <c r="II11"/>
  <c r="FN85" s="1"/>
  <c r="IE11"/>
  <c r="FN81" s="1"/>
  <c r="IA11"/>
  <c r="FN77" s="1"/>
  <c r="HU11"/>
  <c r="FN71" s="1"/>
  <c r="HQ11"/>
  <c r="FN67" s="1"/>
  <c r="HM11"/>
  <c r="FN63" s="1"/>
  <c r="HI11"/>
  <c r="FN59" s="1"/>
  <c r="HE11"/>
  <c r="FN55" s="1"/>
  <c r="HA11"/>
  <c r="FN51" s="1"/>
  <c r="GW11"/>
  <c r="FN47" s="1"/>
  <c r="GS11"/>
  <c r="FN43" s="1"/>
  <c r="GK11"/>
  <c r="FN35" s="1"/>
  <c r="GG11"/>
  <c r="FN31" s="1"/>
  <c r="GC11"/>
  <c r="FN27" s="1"/>
  <c r="FY11"/>
  <c r="FN23" s="1"/>
  <c r="FU11"/>
  <c r="FN19" s="1"/>
  <c r="FQ11"/>
  <c r="FN15" s="1"/>
  <c r="FN192"/>
  <c r="FO191"/>
  <c r="FN193" s="1"/>
  <c r="FN11"/>
  <c r="FN12" s="1"/>
  <c r="FQ194"/>
  <c r="FO11"/>
  <c r="FN13" s="1"/>
  <c r="P163"/>
  <c r="FR15"/>
  <c r="J137"/>
  <c r="J138" s="1"/>
  <c r="J139" s="1"/>
  <c r="J142" s="1"/>
  <c r="L124"/>
  <c r="L123"/>
  <c r="K138"/>
  <c r="K139" s="1"/>
  <c r="G154"/>
  <c r="H154"/>
  <c r="K165"/>
  <c r="K166" s="1"/>
  <c r="L166" s="1"/>
  <c r="G149"/>
  <c r="H149"/>
  <c r="AV9"/>
  <c r="AW9" s="1"/>
  <c r="AV8"/>
  <c r="AT8"/>
  <c r="P170" l="1"/>
  <c r="J143"/>
  <c r="AZ119"/>
  <c r="AV119"/>
  <c r="AY118"/>
  <c r="AW116"/>
  <c r="AZ115"/>
  <c r="AV115"/>
  <c r="AY114"/>
  <c r="AW112"/>
  <c r="AZ111"/>
  <c r="AV111"/>
  <c r="AY110"/>
  <c r="AW108"/>
  <c r="AZ107"/>
  <c r="AV107"/>
  <c r="AY106"/>
  <c r="AW104"/>
  <c r="AZ103"/>
  <c r="AV103"/>
  <c r="AY102"/>
  <c r="AW100"/>
  <c r="AZ99"/>
  <c r="AV99"/>
  <c r="AY98"/>
  <c r="AW96"/>
  <c r="AZ95"/>
  <c r="AV95"/>
  <c r="AY94"/>
  <c r="AW92"/>
  <c r="AZ91"/>
  <c r="AV91"/>
  <c r="AY90"/>
  <c r="AW89"/>
  <c r="AZ88"/>
  <c r="AV88"/>
  <c r="AY87"/>
  <c r="AW85"/>
  <c r="AZ84"/>
  <c r="AV84"/>
  <c r="AY83"/>
  <c r="AW81"/>
  <c r="AZ80"/>
  <c r="AV80"/>
  <c r="AY79"/>
  <c r="AW77"/>
  <c r="AZ76"/>
  <c r="AV76"/>
  <c r="AY75"/>
  <c r="AW73"/>
  <c r="AZ72"/>
  <c r="AV72"/>
  <c r="AY71"/>
  <c r="AW69"/>
  <c r="AZ68"/>
  <c r="AV68"/>
  <c r="AY67"/>
  <c r="AZ65"/>
  <c r="AV65"/>
  <c r="AY64"/>
  <c r="AW62"/>
  <c r="AZ61"/>
  <c r="AV61"/>
  <c r="AY60"/>
  <c r="AW58"/>
  <c r="AZ57"/>
  <c r="AV57"/>
  <c r="AY56"/>
  <c r="AW54"/>
  <c r="AZ53"/>
  <c r="AV53"/>
  <c r="AY52"/>
  <c r="AW50"/>
  <c r="AZ49"/>
  <c r="AV49"/>
  <c r="AY48"/>
  <c r="AW46"/>
  <c r="AZ45"/>
  <c r="AV45"/>
  <c r="AY44"/>
  <c r="AW42"/>
  <c r="AZ41"/>
  <c r="AV41"/>
  <c r="AY40"/>
  <c r="AW38"/>
  <c r="AZ37"/>
  <c r="AV37"/>
  <c r="AY36"/>
  <c r="AW34"/>
  <c r="AZ33"/>
  <c r="AV33"/>
  <c r="AY32"/>
  <c r="AW30"/>
  <c r="AZ29"/>
  <c r="AV29"/>
  <c r="AY28"/>
  <c r="AW26"/>
  <c r="AZ25"/>
  <c r="AV25"/>
  <c r="AY24"/>
  <c r="AW22"/>
  <c r="AZ21"/>
  <c r="AV21"/>
  <c r="AY20"/>
  <c r="AW18"/>
  <c r="AZ17"/>
  <c r="AV17"/>
  <c r="AY16"/>
  <c r="AW14"/>
  <c r="AZ13"/>
  <c r="AV13"/>
  <c r="AY12"/>
  <c r="AW10"/>
  <c r="AW119"/>
  <c r="AZ118"/>
  <c r="AV118"/>
  <c r="AY117"/>
  <c r="AW115"/>
  <c r="AZ114"/>
  <c r="AV114"/>
  <c r="AY113"/>
  <c r="AW111"/>
  <c r="AZ110"/>
  <c r="AV110"/>
  <c r="AY109"/>
  <c r="AW107"/>
  <c r="AZ106"/>
  <c r="AV106"/>
  <c r="AY105"/>
  <c r="AW103"/>
  <c r="AZ102"/>
  <c r="AV102"/>
  <c r="AY101"/>
  <c r="AW99"/>
  <c r="AZ98"/>
  <c r="AV98"/>
  <c r="AY97"/>
  <c r="AW95"/>
  <c r="AZ94"/>
  <c r="AV94"/>
  <c r="AY93"/>
  <c r="AW91"/>
  <c r="AZ90"/>
  <c r="AV90"/>
  <c r="AW88"/>
  <c r="AZ87"/>
  <c r="AV87"/>
  <c r="AY86"/>
  <c r="AW84"/>
  <c r="AZ83"/>
  <c r="AV83"/>
  <c r="AY82"/>
  <c r="AW80"/>
  <c r="AZ79"/>
  <c r="AV79"/>
  <c r="AY78"/>
  <c r="AW76"/>
  <c r="AZ75"/>
  <c r="AV75"/>
  <c r="AY74"/>
  <c r="AW72"/>
  <c r="AZ71"/>
  <c r="AV71"/>
  <c r="AY70"/>
  <c r="AW68"/>
  <c r="AZ67"/>
  <c r="AV67"/>
  <c r="AY66"/>
  <c r="AW65"/>
  <c r="AZ64"/>
  <c r="AV64"/>
  <c r="AY63"/>
  <c r="AW61"/>
  <c r="AZ60"/>
  <c r="AV60"/>
  <c r="AY59"/>
  <c r="AW57"/>
  <c r="AZ56"/>
  <c r="AV56"/>
  <c r="AY55"/>
  <c r="AW53"/>
  <c r="AZ52"/>
  <c r="AV52"/>
  <c r="AY51"/>
  <c r="AW49"/>
  <c r="AZ48"/>
  <c r="AV48"/>
  <c r="AY47"/>
  <c r="AW45"/>
  <c r="AZ44"/>
  <c r="AV44"/>
  <c r="AY43"/>
  <c r="AW41"/>
  <c r="AZ40"/>
  <c r="AV40"/>
  <c r="AY39"/>
  <c r="AW37"/>
  <c r="AZ36"/>
  <c r="AV36"/>
  <c r="AY35"/>
  <c r="AW33"/>
  <c r="AZ32"/>
  <c r="AV32"/>
  <c r="AY31"/>
  <c r="AW29"/>
  <c r="AZ28"/>
  <c r="AV28"/>
  <c r="AY27"/>
  <c r="AW25"/>
  <c r="AZ24"/>
  <c r="AV24"/>
  <c r="AY23"/>
  <c r="AW21"/>
  <c r="AZ20"/>
  <c r="AV20"/>
  <c r="AY19"/>
  <c r="AW17"/>
  <c r="AZ16"/>
  <c r="AV16"/>
  <c r="AY15"/>
  <c r="AW13"/>
  <c r="AZ12"/>
  <c r="AV12"/>
  <c r="AY11"/>
  <c r="AW118"/>
  <c r="AZ117"/>
  <c r="AV117"/>
  <c r="AY116"/>
  <c r="AW114"/>
  <c r="AZ113"/>
  <c r="AV113"/>
  <c r="AY112"/>
  <c r="AW110"/>
  <c r="AZ109"/>
  <c r="AV109"/>
  <c r="AY108"/>
  <c r="AW106"/>
  <c r="AZ105"/>
  <c r="AV105"/>
  <c r="AY104"/>
  <c r="AW102"/>
  <c r="AZ101"/>
  <c r="AV101"/>
  <c r="AY100"/>
  <c r="AW98"/>
  <c r="AZ97"/>
  <c r="AV97"/>
  <c r="AY96"/>
  <c r="AW94"/>
  <c r="AZ93"/>
  <c r="AV93"/>
  <c r="AY92"/>
  <c r="AW90"/>
  <c r="AY89"/>
  <c r="AW87"/>
  <c r="AZ86"/>
  <c r="AV86"/>
  <c r="AY85"/>
  <c r="AW83"/>
  <c r="AZ82"/>
  <c r="AV82"/>
  <c r="AY81"/>
  <c r="AW79"/>
  <c r="AZ78"/>
  <c r="AV78"/>
  <c r="AY77"/>
  <c r="AW75"/>
  <c r="AZ74"/>
  <c r="AV74"/>
  <c r="AY73"/>
  <c r="AW71"/>
  <c r="AZ70"/>
  <c r="AV70"/>
  <c r="AY69"/>
  <c r="AW67"/>
  <c r="AZ66"/>
  <c r="AV66"/>
  <c r="AW64"/>
  <c r="AZ63"/>
  <c r="AV63"/>
  <c r="AY62"/>
  <c r="AW60"/>
  <c r="AZ59"/>
  <c r="AV59"/>
  <c r="AY58"/>
  <c r="AW56"/>
  <c r="AZ55"/>
  <c r="AV55"/>
  <c r="AY54"/>
  <c r="AW52"/>
  <c r="AZ51"/>
  <c r="AV51"/>
  <c r="AY50"/>
  <c r="AW48"/>
  <c r="AZ47"/>
  <c r="AV47"/>
  <c r="AY46"/>
  <c r="AW44"/>
  <c r="AZ43"/>
  <c r="AV43"/>
  <c r="AY42"/>
  <c r="AW40"/>
  <c r="AZ39"/>
  <c r="AV39"/>
  <c r="AY38"/>
  <c r="AW36"/>
  <c r="AZ35"/>
  <c r="AV35"/>
  <c r="AY34"/>
  <c r="AW32"/>
  <c r="AZ31"/>
  <c r="AV31"/>
  <c r="AY30"/>
  <c r="AW28"/>
  <c r="AZ27"/>
  <c r="AV27"/>
  <c r="AY26"/>
  <c r="AW24"/>
  <c r="AZ23"/>
  <c r="AV23"/>
  <c r="AY22"/>
  <c r="AW20"/>
  <c r="AZ19"/>
  <c r="AV19"/>
  <c r="AY18"/>
  <c r="AW16"/>
  <c r="AZ15"/>
  <c r="AV15"/>
  <c r="AY14"/>
  <c r="AW12"/>
  <c r="AZ11"/>
  <c r="AV11"/>
  <c r="AY10"/>
  <c r="AY119"/>
  <c r="AW117"/>
  <c r="AZ116"/>
  <c r="AV116"/>
  <c r="AY115"/>
  <c r="AW113"/>
  <c r="AZ112"/>
  <c r="AV112"/>
  <c r="AY111"/>
  <c r="AW109"/>
  <c r="AZ108"/>
  <c r="AV108"/>
  <c r="AY107"/>
  <c r="AW105"/>
  <c r="AZ104"/>
  <c r="AV104"/>
  <c r="AY103"/>
  <c r="AW101"/>
  <c r="AZ100"/>
  <c r="AV100"/>
  <c r="AY99"/>
  <c r="AW97"/>
  <c r="AZ96"/>
  <c r="AV96"/>
  <c r="AY95"/>
  <c r="AW93"/>
  <c r="AZ92"/>
  <c r="AV92"/>
  <c r="AY91"/>
  <c r="AZ89"/>
  <c r="AV89"/>
  <c r="AY88"/>
  <c r="AW86"/>
  <c r="AZ85"/>
  <c r="AV85"/>
  <c r="AY84"/>
  <c r="AW82"/>
  <c r="AZ81"/>
  <c r="AV81"/>
  <c r="AY80"/>
  <c r="AW78"/>
  <c r="AZ77"/>
  <c r="AV77"/>
  <c r="AY76"/>
  <c r="AW74"/>
  <c r="AZ73"/>
  <c r="AV73"/>
  <c r="AY72"/>
  <c r="AW70"/>
  <c r="AZ69"/>
  <c r="AV69"/>
  <c r="AY68"/>
  <c r="AW66"/>
  <c r="AY65"/>
  <c r="AW63"/>
  <c r="AZ62"/>
  <c r="AV62"/>
  <c r="AY61"/>
  <c r="AW59"/>
  <c r="AZ58"/>
  <c r="AV58"/>
  <c r="AY57"/>
  <c r="AW55"/>
  <c r="AZ54"/>
  <c r="AV54"/>
  <c r="AY53"/>
  <c r="AW51"/>
  <c r="AZ50"/>
  <c r="AV50"/>
  <c r="AY49"/>
  <c r="AW47"/>
  <c r="AZ46"/>
  <c r="AV46"/>
  <c r="AY45"/>
  <c r="AW43"/>
  <c r="AZ42"/>
  <c r="AV42"/>
  <c r="AY41"/>
  <c r="AW39"/>
  <c r="AZ38"/>
  <c r="AV38"/>
  <c r="AY37"/>
  <c r="AW35"/>
  <c r="AZ34"/>
  <c r="AV34"/>
  <c r="AY33"/>
  <c r="AW31"/>
  <c r="AZ30"/>
  <c r="AV30"/>
  <c r="AY29"/>
  <c r="AW27"/>
  <c r="AZ26"/>
  <c r="AV26"/>
  <c r="AY25"/>
  <c r="AW23"/>
  <c r="AZ22"/>
  <c r="AV22"/>
  <c r="AY21"/>
  <c r="AW19"/>
  <c r="AZ18"/>
  <c r="AV18"/>
  <c r="AY17"/>
  <c r="AW15"/>
  <c r="AZ14"/>
  <c r="AV14"/>
  <c r="AY13"/>
  <c r="AW11"/>
  <c r="AZ10"/>
  <c r="AV10"/>
  <c r="L165" l="1"/>
  <c r="L167"/>
  <c r="BA21"/>
  <c r="BA33"/>
  <c r="BA45"/>
  <c r="BA53"/>
  <c r="BA65"/>
  <c r="BA72"/>
  <c r="BA84"/>
  <c r="BA91"/>
  <c r="BA103"/>
  <c r="BA111"/>
  <c r="BA119"/>
  <c r="BA13"/>
  <c r="BA17"/>
  <c r="BA25"/>
  <c r="BA29"/>
  <c r="BA37"/>
  <c r="BA41"/>
  <c r="BA49"/>
  <c r="BA57"/>
  <c r="BA61"/>
  <c r="BA68"/>
  <c r="BA76"/>
  <c r="BA80"/>
  <c r="BA88"/>
  <c r="BA95"/>
  <c r="BA99"/>
  <c r="BA107"/>
  <c r="BA115"/>
  <c r="AX10"/>
  <c r="AX14"/>
  <c r="AX18"/>
  <c r="AX22"/>
  <c r="AX26"/>
  <c r="AX30"/>
  <c r="AX34"/>
  <c r="AX38"/>
  <c r="AX42"/>
  <c r="AX46"/>
  <c r="AX50"/>
  <c r="AX54"/>
  <c r="AX58"/>
  <c r="AX62"/>
  <c r="AX69"/>
  <c r="AX73"/>
  <c r="AX77"/>
  <c r="AX81"/>
  <c r="AX85"/>
  <c r="AX89"/>
  <c r="AX92"/>
  <c r="AX96"/>
  <c r="AX100"/>
  <c r="AX104"/>
  <c r="AX108"/>
  <c r="AX112"/>
  <c r="AX116"/>
  <c r="AX13"/>
  <c r="BB13" s="1"/>
  <c r="BC13" s="1"/>
  <c r="AX17"/>
  <c r="AX21"/>
  <c r="AX25"/>
  <c r="AX29"/>
  <c r="AX33"/>
  <c r="AX37"/>
  <c r="AX41"/>
  <c r="BB41" s="1"/>
  <c r="BC41" s="1"/>
  <c r="AX45"/>
  <c r="AX49"/>
  <c r="AX53"/>
  <c r="AX57"/>
  <c r="AX61"/>
  <c r="BB61" s="1"/>
  <c r="BC61" s="1"/>
  <c r="AX65"/>
  <c r="AX68"/>
  <c r="AX72"/>
  <c r="AX76"/>
  <c r="AX80"/>
  <c r="AX84"/>
  <c r="AX88"/>
  <c r="AX91"/>
  <c r="BB91" s="1"/>
  <c r="BC91" s="1"/>
  <c r="AX95"/>
  <c r="AX99"/>
  <c r="AX103"/>
  <c r="AX107"/>
  <c r="AX111"/>
  <c r="AX115"/>
  <c r="AX119"/>
  <c r="BA10"/>
  <c r="BA18"/>
  <c r="BA26"/>
  <c r="BA34"/>
  <c r="BB34" s="1"/>
  <c r="BC34" s="1"/>
  <c r="BA42"/>
  <c r="BA50"/>
  <c r="BA58"/>
  <c r="BA73"/>
  <c r="BA81"/>
  <c r="BA89"/>
  <c r="BA96"/>
  <c r="BA104"/>
  <c r="BA112"/>
  <c r="BA14"/>
  <c r="BA22"/>
  <c r="BA30"/>
  <c r="BA38"/>
  <c r="BB38" s="1"/>
  <c r="BC38" s="1"/>
  <c r="BA46"/>
  <c r="BA54"/>
  <c r="BA62"/>
  <c r="BA69"/>
  <c r="BA77"/>
  <c r="BA85"/>
  <c r="BA92"/>
  <c r="BA100"/>
  <c r="BA108"/>
  <c r="BA116"/>
  <c r="BA11"/>
  <c r="BA19"/>
  <c r="BA27"/>
  <c r="BA35"/>
  <c r="BA43"/>
  <c r="BA51"/>
  <c r="BA59"/>
  <c r="BA66"/>
  <c r="BA78"/>
  <c r="BA86"/>
  <c r="BA93"/>
  <c r="BA101"/>
  <c r="BA109"/>
  <c r="BA117"/>
  <c r="AX11"/>
  <c r="AX15"/>
  <c r="AX19"/>
  <c r="AX23"/>
  <c r="AX27"/>
  <c r="AX31"/>
  <c r="AX35"/>
  <c r="AX39"/>
  <c r="AX43"/>
  <c r="AX47"/>
  <c r="AX51"/>
  <c r="AX55"/>
  <c r="AX59"/>
  <c r="AX63"/>
  <c r="AX66"/>
  <c r="AX70"/>
  <c r="AX74"/>
  <c r="AX78"/>
  <c r="AX82"/>
  <c r="AX86"/>
  <c r="AX93"/>
  <c r="AX97"/>
  <c r="AX101"/>
  <c r="AX105"/>
  <c r="AX109"/>
  <c r="AX113"/>
  <c r="AX117"/>
  <c r="AX12"/>
  <c r="AX16"/>
  <c r="AX20"/>
  <c r="AX24"/>
  <c r="AX28"/>
  <c r="AX32"/>
  <c r="AX36"/>
  <c r="AX40"/>
  <c r="AX44"/>
  <c r="AX48"/>
  <c r="AX52"/>
  <c r="AX56"/>
  <c r="AX60"/>
  <c r="AX64"/>
  <c r="AX67"/>
  <c r="AX71"/>
  <c r="AX75"/>
  <c r="AX79"/>
  <c r="AX83"/>
  <c r="AX87"/>
  <c r="AX90"/>
  <c r="AX94"/>
  <c r="AX98"/>
  <c r="AX102"/>
  <c r="AX106"/>
  <c r="AX110"/>
  <c r="AX114"/>
  <c r="AX118"/>
  <c r="BA12"/>
  <c r="BA16"/>
  <c r="BA20"/>
  <c r="BA24"/>
  <c r="BA28"/>
  <c r="BA32"/>
  <c r="BA36"/>
  <c r="BA40"/>
  <c r="BA44"/>
  <c r="BA48"/>
  <c r="BA52"/>
  <c r="BA56"/>
  <c r="BA60"/>
  <c r="BA64"/>
  <c r="BA67"/>
  <c r="BA71"/>
  <c r="BA75"/>
  <c r="BA79"/>
  <c r="BA83"/>
  <c r="BA87"/>
  <c r="BA90"/>
  <c r="BA94"/>
  <c r="BA98"/>
  <c r="BA102"/>
  <c r="BA106"/>
  <c r="BA110"/>
  <c r="BA114"/>
  <c r="BA118"/>
  <c r="BB89"/>
  <c r="BC89" s="1"/>
  <c r="BA15"/>
  <c r="BA23"/>
  <c r="BA31"/>
  <c r="BA39"/>
  <c r="BA47"/>
  <c r="BA55"/>
  <c r="BA63"/>
  <c r="BA70"/>
  <c r="BA74"/>
  <c r="BA82"/>
  <c r="BA97"/>
  <c r="BA105"/>
  <c r="BA113"/>
  <c r="BB100" l="1"/>
  <c r="BC100" s="1"/>
  <c r="BB69"/>
  <c r="BC69" s="1"/>
  <c r="BB50"/>
  <c r="BC50" s="1"/>
  <c r="BB18"/>
  <c r="BC18" s="1"/>
  <c r="BB116"/>
  <c r="BC116" s="1"/>
  <c r="BB85"/>
  <c r="BC85" s="1"/>
  <c r="BB84"/>
  <c r="BC84" s="1"/>
  <c r="BB54"/>
  <c r="BC54" s="1"/>
  <c r="BB22"/>
  <c r="BC22" s="1"/>
  <c r="BB115"/>
  <c r="BC115" s="1"/>
  <c r="BB53"/>
  <c r="BC53" s="1"/>
  <c r="BB37"/>
  <c r="BC37" s="1"/>
  <c r="BB104"/>
  <c r="BC104" s="1"/>
  <c r="BB73"/>
  <c r="BC73" s="1"/>
  <c r="BB88"/>
  <c r="BC88" s="1"/>
  <c r="BB112"/>
  <c r="BC112" s="1"/>
  <c r="BB62"/>
  <c r="BC62" s="1"/>
  <c r="BB81"/>
  <c r="BC81" s="1"/>
  <c r="BB76"/>
  <c r="BC76" s="1"/>
  <c r="BB103"/>
  <c r="BC103" s="1"/>
  <c r="BB96"/>
  <c r="BC96" s="1"/>
  <c r="BB58"/>
  <c r="BC58" s="1"/>
  <c r="BB26"/>
  <c r="BC26" s="1"/>
  <c r="BB65"/>
  <c r="BC65" s="1"/>
  <c r="BB42"/>
  <c r="BC42" s="1"/>
  <c r="BB21"/>
  <c r="BC21" s="1"/>
  <c r="BB10"/>
  <c r="BC10" s="1"/>
  <c r="BB30"/>
  <c r="BC30" s="1"/>
  <c r="BB72"/>
  <c r="BC72" s="1"/>
  <c r="BB25"/>
  <c r="BC25" s="1"/>
  <c r="BB111"/>
  <c r="BC111" s="1"/>
  <c r="BB49"/>
  <c r="BC49" s="1"/>
  <c r="BB33"/>
  <c r="BC33" s="1"/>
  <c r="BB99"/>
  <c r="BC99" s="1"/>
  <c r="BB108"/>
  <c r="BC108" s="1"/>
  <c r="BB92"/>
  <c r="BC92" s="1"/>
  <c r="BB77"/>
  <c r="BC77" s="1"/>
  <c r="BB46"/>
  <c r="BC46" s="1"/>
  <c r="BB14"/>
  <c r="BC14" s="1"/>
  <c r="BB119"/>
  <c r="BC119" s="1"/>
  <c r="BB57"/>
  <c r="BC57" s="1"/>
  <c r="BB107"/>
  <c r="BC107" s="1"/>
  <c r="BB45"/>
  <c r="BC45" s="1"/>
  <c r="BB29"/>
  <c r="BC29" s="1"/>
  <c r="BB80"/>
  <c r="BC80" s="1"/>
  <c r="BB95"/>
  <c r="BC95" s="1"/>
  <c r="BB17"/>
  <c r="BC17" s="1"/>
  <c r="BB68"/>
  <c r="BC68" s="1"/>
  <c r="BB117"/>
  <c r="BC117" s="1"/>
  <c r="BB86"/>
  <c r="BC86" s="1"/>
  <c r="BB101"/>
  <c r="BC101" s="1"/>
  <c r="BB66"/>
  <c r="BC66" s="1"/>
  <c r="BB35"/>
  <c r="BC35" s="1"/>
  <c r="BB109"/>
  <c r="BC109" s="1"/>
  <c r="BB93"/>
  <c r="BC93" s="1"/>
  <c r="BB78"/>
  <c r="BC78" s="1"/>
  <c r="BB51"/>
  <c r="BC51" s="1"/>
  <c r="BB19"/>
  <c r="BC19" s="1"/>
  <c r="BB59"/>
  <c r="BC59" s="1"/>
  <c r="BB43"/>
  <c r="BC43" s="1"/>
  <c r="BB27"/>
  <c r="BC27" s="1"/>
  <c r="BB11"/>
  <c r="BC11" s="1"/>
  <c r="BB110"/>
  <c r="BC110" s="1"/>
  <c r="BB94"/>
  <c r="BC94" s="1"/>
  <c r="BB79"/>
  <c r="BC79" s="1"/>
  <c r="BB64"/>
  <c r="BC64" s="1"/>
  <c r="BB48"/>
  <c r="BC48" s="1"/>
  <c r="BB32"/>
  <c r="BC32" s="1"/>
  <c r="BB16"/>
  <c r="BC16" s="1"/>
  <c r="BB114"/>
  <c r="BC114" s="1"/>
  <c r="BB98"/>
  <c r="BC98" s="1"/>
  <c r="BB83"/>
  <c r="BC83" s="1"/>
  <c r="BB67"/>
  <c r="BC67" s="1"/>
  <c r="BB52"/>
  <c r="BC52" s="1"/>
  <c r="BB36"/>
  <c r="BC36" s="1"/>
  <c r="BB20"/>
  <c r="BC20" s="1"/>
  <c r="BB63"/>
  <c r="BC63" s="1"/>
  <c r="BB47"/>
  <c r="BC47" s="1"/>
  <c r="BB31"/>
  <c r="BC31" s="1"/>
  <c r="BB15"/>
  <c r="BC15" s="1"/>
  <c r="BB118"/>
  <c r="BC118" s="1"/>
  <c r="BB102"/>
  <c r="BC102" s="1"/>
  <c r="BB87"/>
  <c r="BC87" s="1"/>
  <c r="BB71"/>
  <c r="BC71" s="1"/>
  <c r="BB56"/>
  <c r="BC56" s="1"/>
  <c r="BB40"/>
  <c r="BC40" s="1"/>
  <c r="BB24"/>
  <c r="BC24" s="1"/>
  <c r="BB113"/>
  <c r="BC113" s="1"/>
  <c r="BB97"/>
  <c r="BC97" s="1"/>
  <c r="BB82"/>
  <c r="BC82" s="1"/>
  <c r="BB106"/>
  <c r="BC106" s="1"/>
  <c r="BB90"/>
  <c r="BC90" s="1"/>
  <c r="BB75"/>
  <c r="BC75" s="1"/>
  <c r="BB60"/>
  <c r="BC60" s="1"/>
  <c r="BB44"/>
  <c r="BC44" s="1"/>
  <c r="BB28"/>
  <c r="BC28" s="1"/>
  <c r="BB12"/>
  <c r="BC12" s="1"/>
  <c r="BB70"/>
  <c r="BC70" s="1"/>
  <c r="BB55"/>
  <c r="BC55" s="1"/>
  <c r="BB39"/>
  <c r="BC39" s="1"/>
  <c r="BB23"/>
  <c r="BC23" s="1"/>
  <c r="BB105"/>
  <c r="BC105" s="1"/>
  <c r="BB74"/>
  <c r="BC74" s="1"/>
  <c r="H126"/>
  <c r="A4" s="1"/>
  <c r="L125"/>
  <c r="M125" s="1"/>
  <c r="B3" l="1"/>
  <c r="F177" s="1"/>
  <c r="F179" s="1"/>
  <c r="B2" s="1"/>
  <c r="M124"/>
  <c r="H174" l="1"/>
  <c r="J180" s="1"/>
  <c r="I123"/>
  <c r="J123" s="1"/>
  <c r="J125" s="1"/>
  <c r="J131" s="1"/>
  <c r="B6" s="1"/>
  <c r="AP49" s="1"/>
  <c r="B5"/>
  <c r="F146"/>
  <c r="AP118" l="1"/>
  <c r="AQ47"/>
  <c r="AR47" s="1"/>
  <c r="AM47" s="1"/>
  <c r="AN47" s="1"/>
  <c r="AO47" s="1"/>
  <c r="AQ44"/>
  <c r="AR44" s="1"/>
  <c r="AM44" s="1"/>
  <c r="AN44" s="1"/>
  <c r="BD44" s="1"/>
  <c r="BE44" s="1"/>
  <c r="B44" s="1"/>
  <c r="AQ92"/>
  <c r="AR92" s="1"/>
  <c r="AM92" s="1"/>
  <c r="AN92" s="1"/>
  <c r="BD92" s="1"/>
  <c r="BE92" s="1"/>
  <c r="B92" s="1"/>
  <c r="AP58"/>
  <c r="AQ34"/>
  <c r="AR34" s="1"/>
  <c r="AM34" s="1"/>
  <c r="AN34" s="1"/>
  <c r="AO34" s="1"/>
  <c r="AQ29"/>
  <c r="AR29" s="1"/>
  <c r="AM29" s="1"/>
  <c r="AN29" s="1"/>
  <c r="AO29" s="1"/>
  <c r="AQ94"/>
  <c r="AR94" s="1"/>
  <c r="AM94" s="1"/>
  <c r="AN94" s="1"/>
  <c r="BD94" s="1"/>
  <c r="BE94" s="1"/>
  <c r="B94" s="1"/>
  <c r="AQ85"/>
  <c r="AR85" s="1"/>
  <c r="AM85" s="1"/>
  <c r="AN85" s="1"/>
  <c r="AO85" s="1"/>
  <c r="AP119"/>
  <c r="AQ35"/>
  <c r="AR35" s="1"/>
  <c r="AM35" s="1"/>
  <c r="AN35" s="1"/>
  <c r="BD35" s="1"/>
  <c r="BE35" s="1"/>
  <c r="B35" s="1"/>
  <c r="AP36"/>
  <c r="AP77"/>
  <c r="AQ16"/>
  <c r="AR16" s="1"/>
  <c r="AM16" s="1"/>
  <c r="AN16" s="1"/>
  <c r="BD16" s="1"/>
  <c r="BE16" s="1"/>
  <c r="B16" s="1"/>
  <c r="AP114"/>
  <c r="AQ21"/>
  <c r="AR21" s="1"/>
  <c r="AM21" s="1"/>
  <c r="AN21" s="1"/>
  <c r="BD21" s="1"/>
  <c r="BE21" s="1"/>
  <c r="B21" s="1"/>
  <c r="AP89"/>
  <c r="AQ96"/>
  <c r="AR96" s="1"/>
  <c r="AM96" s="1"/>
  <c r="AN96" s="1"/>
  <c r="BD96" s="1"/>
  <c r="BE96" s="1"/>
  <c r="B96" s="1"/>
  <c r="AQ76"/>
  <c r="AR76" s="1"/>
  <c r="AM76" s="1"/>
  <c r="AN76" s="1"/>
  <c r="AO76" s="1"/>
  <c r="AQ58"/>
  <c r="AR58" s="1"/>
  <c r="AM58" s="1"/>
  <c r="AN58" s="1"/>
  <c r="BD58" s="1"/>
  <c r="BE58" s="1"/>
  <c r="B58" s="1"/>
  <c r="AQ102"/>
  <c r="AR102" s="1"/>
  <c r="AM102" s="1"/>
  <c r="AN102" s="1"/>
  <c r="BD102" s="1"/>
  <c r="BE102" s="1"/>
  <c r="B102" s="1"/>
  <c r="AQ69"/>
  <c r="AR69" s="1"/>
  <c r="AM69" s="1"/>
  <c r="AN69" s="1"/>
  <c r="BD69" s="1"/>
  <c r="BE69" s="1"/>
  <c r="B69" s="1"/>
  <c r="AQ39"/>
  <c r="AR39" s="1"/>
  <c r="AM39" s="1"/>
  <c r="AN39" s="1"/>
  <c r="BD39" s="1"/>
  <c r="BE39" s="1"/>
  <c r="B39" s="1"/>
  <c r="AQ41"/>
  <c r="AR41" s="1"/>
  <c r="AM41" s="1"/>
  <c r="AN41" s="1"/>
  <c r="BD41" s="1"/>
  <c r="BE41" s="1"/>
  <c r="B41" s="1"/>
  <c r="AQ28"/>
  <c r="AR28" s="1"/>
  <c r="AM28" s="1"/>
  <c r="AN28" s="1"/>
  <c r="BD28" s="1"/>
  <c r="BE28" s="1"/>
  <c r="B28" s="1"/>
  <c r="AP12"/>
  <c r="AQ65"/>
  <c r="AR65" s="1"/>
  <c r="AM65" s="1"/>
  <c r="AN65" s="1"/>
  <c r="BD65" s="1"/>
  <c r="BE65" s="1"/>
  <c r="B65" s="1"/>
  <c r="AP92"/>
  <c r="AQ89"/>
  <c r="AR89" s="1"/>
  <c r="AM89" s="1"/>
  <c r="AN89" s="1"/>
  <c r="BD89" s="1"/>
  <c r="BE89" s="1"/>
  <c r="B89" s="1"/>
  <c r="AP25"/>
  <c r="AQ19"/>
  <c r="AR19" s="1"/>
  <c r="AM19" s="1"/>
  <c r="AN19" s="1"/>
  <c r="BD19" s="1"/>
  <c r="BE19" s="1"/>
  <c r="B19" s="1"/>
  <c r="AP14"/>
  <c r="AP73"/>
  <c r="AP96"/>
  <c r="AP43"/>
  <c r="AQ45"/>
  <c r="AR45" s="1"/>
  <c r="AM45" s="1"/>
  <c r="AN45" s="1"/>
  <c r="AO45" s="1"/>
  <c r="AP101"/>
  <c r="AP35"/>
  <c r="AQ68"/>
  <c r="AR68" s="1"/>
  <c r="AM68" s="1"/>
  <c r="AN68" s="1"/>
  <c r="AO68" s="1"/>
  <c r="AQ13"/>
  <c r="AR13" s="1"/>
  <c r="AM13" s="1"/>
  <c r="AN13" s="1"/>
  <c r="AO13" s="1"/>
  <c r="AQ98"/>
  <c r="AR98" s="1"/>
  <c r="AM98" s="1"/>
  <c r="AN98" s="1"/>
  <c r="BD98" s="1"/>
  <c r="BE98" s="1"/>
  <c r="B98" s="1"/>
  <c r="AQ43"/>
  <c r="AR43" s="1"/>
  <c r="AM43" s="1"/>
  <c r="AN43" s="1"/>
  <c r="AO43" s="1"/>
  <c r="AP83"/>
  <c r="AP68"/>
  <c r="AP48"/>
  <c r="AQ74"/>
  <c r="AR74" s="1"/>
  <c r="AM74" s="1"/>
  <c r="AN74" s="1"/>
  <c r="BD74" s="1"/>
  <c r="BE74" s="1"/>
  <c r="B74" s="1"/>
  <c r="AQ33"/>
  <c r="AR33" s="1"/>
  <c r="AM33" s="1"/>
  <c r="AN33" s="1"/>
  <c r="BD33" s="1"/>
  <c r="BE33" s="1"/>
  <c r="B33" s="1"/>
  <c r="AP28"/>
  <c r="AQ117"/>
  <c r="AR117" s="1"/>
  <c r="AM117" s="1"/>
  <c r="AN117" s="1"/>
  <c r="AO117" s="1"/>
  <c r="AP13"/>
  <c r="AQ88"/>
  <c r="AR88" s="1"/>
  <c r="AM88" s="1"/>
  <c r="AN88" s="1"/>
  <c r="BD88" s="1"/>
  <c r="BE88" s="1"/>
  <c r="B88" s="1"/>
  <c r="AP98"/>
  <c r="AP10"/>
  <c r="AQ11"/>
  <c r="AR11" s="1"/>
  <c r="AM11" s="1"/>
  <c r="AN11" s="1"/>
  <c r="AO11" s="1"/>
  <c r="AP46"/>
  <c r="AP116"/>
  <c r="AQ14"/>
  <c r="AR14" s="1"/>
  <c r="AM14" s="1"/>
  <c r="AN14" s="1"/>
  <c r="AO14" s="1"/>
  <c r="AQ112"/>
  <c r="AR112" s="1"/>
  <c r="AM112" s="1"/>
  <c r="AN112" s="1"/>
  <c r="AO112" s="1"/>
  <c r="AP94"/>
  <c r="AQ18"/>
  <c r="AR18" s="1"/>
  <c r="AM18" s="1"/>
  <c r="AN18" s="1"/>
  <c r="BD18" s="1"/>
  <c r="BE18" s="1"/>
  <c r="B18" s="1"/>
  <c r="AQ93"/>
  <c r="AR93" s="1"/>
  <c r="AM93" s="1"/>
  <c r="AN93" s="1"/>
  <c r="BD93" s="1"/>
  <c r="BE93" s="1"/>
  <c r="B93" s="1"/>
  <c r="AQ111"/>
  <c r="AR111" s="1"/>
  <c r="AM111" s="1"/>
  <c r="AN111" s="1"/>
  <c r="AO111" s="1"/>
  <c r="AQ101"/>
  <c r="AR101" s="1"/>
  <c r="AM101" s="1"/>
  <c r="AN101" s="1"/>
  <c r="AO101" s="1"/>
  <c r="AP105"/>
  <c r="AP79"/>
  <c r="AP56"/>
  <c r="AQ104"/>
  <c r="AR104" s="1"/>
  <c r="AM104" s="1"/>
  <c r="AN104" s="1"/>
  <c r="AO104" s="1"/>
  <c r="AQ116"/>
  <c r="AR116" s="1"/>
  <c r="AM116" s="1"/>
  <c r="AN116" s="1"/>
  <c r="AO116" s="1"/>
  <c r="AQ62"/>
  <c r="AR62" s="1"/>
  <c r="AM62" s="1"/>
  <c r="AN62" s="1"/>
  <c r="BD62" s="1"/>
  <c r="BE62" s="1"/>
  <c r="B62" s="1"/>
  <c r="AP117"/>
  <c r="AP91"/>
  <c r="AQ26"/>
  <c r="AR26" s="1"/>
  <c r="AM26" s="1"/>
  <c r="AN26" s="1"/>
  <c r="AO26" s="1"/>
  <c r="AP84"/>
  <c r="AP50"/>
  <c r="AP72"/>
  <c r="AQ20"/>
  <c r="AR20" s="1"/>
  <c r="AM20" s="1"/>
  <c r="AN20" s="1"/>
  <c r="BD20" s="1"/>
  <c r="BE20" s="1"/>
  <c r="B20" s="1"/>
  <c r="AP111"/>
  <c r="AQ22"/>
  <c r="AR22" s="1"/>
  <c r="AM22" s="1"/>
  <c r="AN22" s="1"/>
  <c r="AO22" s="1"/>
  <c r="AQ64"/>
  <c r="AR64" s="1"/>
  <c r="AM64" s="1"/>
  <c r="AN64" s="1"/>
  <c r="AO64" s="1"/>
  <c r="AQ56"/>
  <c r="AR56" s="1"/>
  <c r="AM56" s="1"/>
  <c r="AN56" s="1"/>
  <c r="BD56" s="1"/>
  <c r="BE56" s="1"/>
  <c r="B56" s="1"/>
  <c r="AP64"/>
  <c r="K180"/>
  <c r="AP87"/>
  <c r="AP41"/>
  <c r="AQ78"/>
  <c r="AR78" s="1"/>
  <c r="AM78" s="1"/>
  <c r="AN78" s="1"/>
  <c r="AO78" s="1"/>
  <c r="AQ10"/>
  <c r="AR10" s="1"/>
  <c r="AM10" s="1"/>
  <c r="AN10" s="1"/>
  <c r="AO10" s="1"/>
  <c r="AQ42"/>
  <c r="AR42" s="1"/>
  <c r="AM42" s="1"/>
  <c r="AN42" s="1"/>
  <c r="AO42" s="1"/>
  <c r="AQ24"/>
  <c r="AR24" s="1"/>
  <c r="AM24" s="1"/>
  <c r="AN24" s="1"/>
  <c r="AO24" s="1"/>
  <c r="AP70"/>
  <c r="AP32"/>
  <c r="AP51"/>
  <c r="AP66"/>
  <c r="AQ53"/>
  <c r="AR53" s="1"/>
  <c r="AM53" s="1"/>
  <c r="AN53" s="1"/>
  <c r="BD53" s="1"/>
  <c r="BE53" s="1"/>
  <c r="B53" s="1"/>
  <c r="AP19"/>
  <c r="AP95"/>
  <c r="AP63"/>
  <c r="AQ97"/>
  <c r="AR97" s="1"/>
  <c r="AM97" s="1"/>
  <c r="AN97" s="1"/>
  <c r="BD97" s="1"/>
  <c r="BE97" s="1"/>
  <c r="B97" s="1"/>
  <c r="AQ12"/>
  <c r="AR12" s="1"/>
  <c r="AM12" s="1"/>
  <c r="AN12" s="1"/>
  <c r="AO12" s="1"/>
  <c r="AQ82"/>
  <c r="AR82" s="1"/>
  <c r="AM82" s="1"/>
  <c r="AN82" s="1"/>
  <c r="AO82" s="1"/>
  <c r="AP69"/>
  <c r="AP40"/>
  <c r="AQ83"/>
  <c r="AR83" s="1"/>
  <c r="AM83" s="1"/>
  <c r="AN83" s="1"/>
  <c r="BD83" s="1"/>
  <c r="BE83" s="1"/>
  <c r="B83" s="1"/>
  <c r="F158"/>
  <c r="F159" s="1"/>
  <c r="AQ15"/>
  <c r="AR15" s="1"/>
  <c r="AM15" s="1"/>
  <c r="AN15" s="1"/>
  <c r="BD15" s="1"/>
  <c r="BE15" s="1"/>
  <c r="B15" s="1"/>
  <c r="AQ60"/>
  <c r="AR60" s="1"/>
  <c r="AM60" s="1"/>
  <c r="AN60" s="1"/>
  <c r="AO60" s="1"/>
  <c r="AP17"/>
  <c r="AP23"/>
  <c r="AP52"/>
  <c r="AP100"/>
  <c r="AP53"/>
  <c r="AP110"/>
  <c r="AP71"/>
  <c r="AQ54"/>
  <c r="AR54" s="1"/>
  <c r="AM54" s="1"/>
  <c r="AN54" s="1"/>
  <c r="BD54" s="1"/>
  <c r="BE54" s="1"/>
  <c r="B54" s="1"/>
  <c r="AQ50"/>
  <c r="AR50" s="1"/>
  <c r="AM50" s="1"/>
  <c r="AN50" s="1"/>
  <c r="BD50" s="1"/>
  <c r="BE50" s="1"/>
  <c r="B50" s="1"/>
  <c r="AQ72"/>
  <c r="AR72" s="1"/>
  <c r="AM72" s="1"/>
  <c r="AN72" s="1"/>
  <c r="BD72" s="1"/>
  <c r="BE72" s="1"/>
  <c r="B72" s="1"/>
  <c r="AQ95"/>
  <c r="AR95" s="1"/>
  <c r="AM95" s="1"/>
  <c r="AN95" s="1"/>
  <c r="AO95" s="1"/>
  <c r="AQ113"/>
  <c r="AR113" s="1"/>
  <c r="AM113" s="1"/>
  <c r="AN113" s="1"/>
  <c r="BD113" s="1"/>
  <c r="BE113" s="1"/>
  <c r="B113" s="1"/>
  <c r="AQ36"/>
  <c r="AR36" s="1"/>
  <c r="AM36" s="1"/>
  <c r="AN36" s="1"/>
  <c r="BD36" s="1"/>
  <c r="BE36" s="1"/>
  <c r="B36" s="1"/>
  <c r="AQ75"/>
  <c r="AR75" s="1"/>
  <c r="AM75" s="1"/>
  <c r="AN75" s="1"/>
  <c r="AO75" s="1"/>
  <c r="AQ66"/>
  <c r="AR66" s="1"/>
  <c r="AM66" s="1"/>
  <c r="AN66" s="1"/>
  <c r="AO66" s="1"/>
  <c r="AQ38"/>
  <c r="AR38" s="1"/>
  <c r="AM38" s="1"/>
  <c r="AN38" s="1"/>
  <c r="AO38" s="1"/>
  <c r="AQ115"/>
  <c r="AR115" s="1"/>
  <c r="AM115" s="1"/>
  <c r="AN115" s="1"/>
  <c r="BD115" s="1"/>
  <c r="BE115" s="1"/>
  <c r="B115" s="1"/>
  <c r="AP81"/>
  <c r="AP31"/>
  <c r="AP34"/>
  <c r="AP37"/>
  <c r="AP61"/>
  <c r="AP47"/>
  <c r="AP78"/>
  <c r="AQ79"/>
  <c r="AR79" s="1"/>
  <c r="AM79" s="1"/>
  <c r="AN79" s="1"/>
  <c r="AO79" s="1"/>
  <c r="AQ90"/>
  <c r="AR90" s="1"/>
  <c r="AM90" s="1"/>
  <c r="AN90" s="1"/>
  <c r="AO90" s="1"/>
  <c r="AQ71"/>
  <c r="AR71" s="1"/>
  <c r="AM71" s="1"/>
  <c r="AN71" s="1"/>
  <c r="AO71" s="1"/>
  <c r="AQ52"/>
  <c r="AR52" s="1"/>
  <c r="AM52" s="1"/>
  <c r="AN52" s="1"/>
  <c r="AO52" s="1"/>
  <c r="AQ119"/>
  <c r="AR119" s="1"/>
  <c r="AM119" s="1"/>
  <c r="AN119" s="1"/>
  <c r="BD119" s="1"/>
  <c r="BE119" s="1"/>
  <c r="B119" s="1"/>
  <c r="AQ80"/>
  <c r="AR80" s="1"/>
  <c r="AM80" s="1"/>
  <c r="AN80" s="1"/>
  <c r="BD80" s="1"/>
  <c r="BE80" s="1"/>
  <c r="B80" s="1"/>
  <c r="AQ118"/>
  <c r="AR118" s="1"/>
  <c r="AM118" s="1"/>
  <c r="AN118" s="1"/>
  <c r="BD118" s="1"/>
  <c r="BE118" s="1"/>
  <c r="B118" s="1"/>
  <c r="AQ91"/>
  <c r="AR91" s="1"/>
  <c r="AM91" s="1"/>
  <c r="AN91" s="1"/>
  <c r="AO91" s="1"/>
  <c r="AP45"/>
  <c r="AP20"/>
  <c r="AP75"/>
  <c r="AP90"/>
  <c r="AP11"/>
  <c r="AP22"/>
  <c r="AP76"/>
  <c r="AQ106"/>
  <c r="AR106" s="1"/>
  <c r="AM106" s="1"/>
  <c r="AN106" s="1"/>
  <c r="AO106" s="1"/>
  <c r="AQ61"/>
  <c r="AR61" s="1"/>
  <c r="AM61" s="1"/>
  <c r="AN61" s="1"/>
  <c r="BD61" s="1"/>
  <c r="BE61" s="1"/>
  <c r="B61" s="1"/>
  <c r="AP44"/>
  <c r="AP15"/>
  <c r="AP108"/>
  <c r="AP65"/>
  <c r="AP82"/>
  <c r="AP86"/>
  <c r="AP27"/>
  <c r="AQ31"/>
  <c r="AR31" s="1"/>
  <c r="AM31" s="1"/>
  <c r="AN31" s="1"/>
  <c r="BD31" s="1"/>
  <c r="BE31" s="1"/>
  <c r="B31" s="1"/>
  <c r="AQ32"/>
  <c r="AR32" s="1"/>
  <c r="AM32" s="1"/>
  <c r="AN32" s="1"/>
  <c r="BD32" s="1"/>
  <c r="BE32" s="1"/>
  <c r="B32" s="1"/>
  <c r="AQ110"/>
  <c r="AR110" s="1"/>
  <c r="AM110" s="1"/>
  <c r="AN110" s="1"/>
  <c r="AO110" s="1"/>
  <c r="AQ17"/>
  <c r="AR17" s="1"/>
  <c r="AM17" s="1"/>
  <c r="AN17" s="1"/>
  <c r="BD17" s="1"/>
  <c r="BE17" s="1"/>
  <c r="B17" s="1"/>
  <c r="AQ59"/>
  <c r="AR59" s="1"/>
  <c r="AM59" s="1"/>
  <c r="AN59" s="1"/>
  <c r="AO59" s="1"/>
  <c r="AQ48"/>
  <c r="AR48" s="1"/>
  <c r="AM48" s="1"/>
  <c r="AN48" s="1"/>
  <c r="AO48" s="1"/>
  <c r="AQ100"/>
  <c r="AR100" s="1"/>
  <c r="AM100" s="1"/>
  <c r="AN100" s="1"/>
  <c r="BD100" s="1"/>
  <c r="BE100" s="1"/>
  <c r="B100" s="1"/>
  <c r="AP39"/>
  <c r="AP29"/>
  <c r="AP88"/>
  <c r="AP21"/>
  <c r="AP67"/>
  <c r="AP112"/>
  <c r="AP102"/>
  <c r="L180"/>
  <c r="L186" s="1"/>
  <c r="AQ103"/>
  <c r="AR103" s="1"/>
  <c r="AM103" s="1"/>
  <c r="AN103" s="1"/>
  <c r="AO103" s="1"/>
  <c r="AQ57"/>
  <c r="AR57" s="1"/>
  <c r="AM57" s="1"/>
  <c r="AN57" s="1"/>
  <c r="AO57" s="1"/>
  <c r="AQ37"/>
  <c r="AR37" s="1"/>
  <c r="AM37" s="1"/>
  <c r="AN37" s="1"/>
  <c r="AO37" s="1"/>
  <c r="AQ107"/>
  <c r="AR107" s="1"/>
  <c r="AM107" s="1"/>
  <c r="AN107" s="1"/>
  <c r="BD107" s="1"/>
  <c r="BE107" s="1"/>
  <c r="B107" s="1"/>
  <c r="AQ73"/>
  <c r="AR73" s="1"/>
  <c r="AM73" s="1"/>
  <c r="AN73" s="1"/>
  <c r="AO73" s="1"/>
  <c r="AQ46"/>
  <c r="AR46" s="1"/>
  <c r="AM46" s="1"/>
  <c r="AN46" s="1"/>
  <c r="AO46" s="1"/>
  <c r="AQ114"/>
  <c r="AR114" s="1"/>
  <c r="AM114" s="1"/>
  <c r="AN114" s="1"/>
  <c r="AO114" s="1"/>
  <c r="AQ70"/>
  <c r="AR70" s="1"/>
  <c r="AM70" s="1"/>
  <c r="AN70" s="1"/>
  <c r="BD70" s="1"/>
  <c r="BE70" s="1"/>
  <c r="B70" s="1"/>
  <c r="AQ40"/>
  <c r="AR40" s="1"/>
  <c r="AM40" s="1"/>
  <c r="AN40" s="1"/>
  <c r="AO40" s="1"/>
  <c r="AQ27"/>
  <c r="AR27" s="1"/>
  <c r="AM27" s="1"/>
  <c r="AN27" s="1"/>
  <c r="BD27" s="1"/>
  <c r="BE27" s="1"/>
  <c r="B27" s="1"/>
  <c r="AP38"/>
  <c r="AP16"/>
  <c r="AP59"/>
  <c r="AP60"/>
  <c r="AP54"/>
  <c r="AP26"/>
  <c r="AP42"/>
  <c r="AQ67"/>
  <c r="AR67" s="1"/>
  <c r="AM67" s="1"/>
  <c r="AN67" s="1"/>
  <c r="BD67" s="1"/>
  <c r="BE67" s="1"/>
  <c r="B67" s="1"/>
  <c r="AQ105"/>
  <c r="AR105" s="1"/>
  <c r="AM105" s="1"/>
  <c r="AN105" s="1"/>
  <c r="AO105" s="1"/>
  <c r="AQ109"/>
  <c r="AR109" s="1"/>
  <c r="AM109" s="1"/>
  <c r="AN109" s="1"/>
  <c r="AO109" s="1"/>
  <c r="AQ87"/>
  <c r="AR87" s="1"/>
  <c r="AM87" s="1"/>
  <c r="AN87" s="1"/>
  <c r="BD87" s="1"/>
  <c r="BE87" s="1"/>
  <c r="B87" s="1"/>
  <c r="AQ51"/>
  <c r="AR51" s="1"/>
  <c r="AM51" s="1"/>
  <c r="AN51" s="1"/>
  <c r="AO51" s="1"/>
  <c r="AQ49"/>
  <c r="AR49" s="1"/>
  <c r="AM49" s="1"/>
  <c r="AN49" s="1"/>
  <c r="AO49" s="1"/>
  <c r="AQ84"/>
  <c r="AR84" s="1"/>
  <c r="AM84" s="1"/>
  <c r="AN84" s="1"/>
  <c r="BD84" s="1"/>
  <c r="BE84" s="1"/>
  <c r="B84" s="1"/>
  <c r="AQ63"/>
  <c r="AR63" s="1"/>
  <c r="AM63" s="1"/>
  <c r="AN63" s="1"/>
  <c r="BD63" s="1"/>
  <c r="BE63" s="1"/>
  <c r="B63" s="1"/>
  <c r="AP85"/>
  <c r="AP30"/>
  <c r="AP107"/>
  <c r="AP18"/>
  <c r="AP57"/>
  <c r="AP99"/>
  <c r="AP109"/>
  <c r="AQ108"/>
  <c r="AR108" s="1"/>
  <c r="AM108" s="1"/>
  <c r="AN108" s="1"/>
  <c r="AO108" s="1"/>
  <c r="AQ55"/>
  <c r="AR55" s="1"/>
  <c r="AM55" s="1"/>
  <c r="AN55" s="1"/>
  <c r="AO55" s="1"/>
  <c r="AP74"/>
  <c r="AP103"/>
  <c r="AP97"/>
  <c r="AP80"/>
  <c r="AP93"/>
  <c r="AP113"/>
  <c r="AP115"/>
  <c r="AQ86"/>
  <c r="AR86" s="1"/>
  <c r="AM86" s="1"/>
  <c r="AN86" s="1"/>
  <c r="BD86" s="1"/>
  <c r="BE86" s="1"/>
  <c r="B86" s="1"/>
  <c r="AQ25"/>
  <c r="AR25" s="1"/>
  <c r="AM25" s="1"/>
  <c r="AN25" s="1"/>
  <c r="AO25" s="1"/>
  <c r="AQ77"/>
  <c r="AR77" s="1"/>
  <c r="AM77" s="1"/>
  <c r="AN77" s="1"/>
  <c r="BD77" s="1"/>
  <c r="BE77" s="1"/>
  <c r="B77" s="1"/>
  <c r="AQ30"/>
  <c r="AR30" s="1"/>
  <c r="AM30" s="1"/>
  <c r="AN30" s="1"/>
  <c r="BD30" s="1"/>
  <c r="BE30" s="1"/>
  <c r="B30" s="1"/>
  <c r="AQ99"/>
  <c r="AR99" s="1"/>
  <c r="AM99" s="1"/>
  <c r="AN99" s="1"/>
  <c r="AO99" s="1"/>
  <c r="AQ81"/>
  <c r="AR81" s="1"/>
  <c r="AM81" s="1"/>
  <c r="AN81" s="1"/>
  <c r="BD81" s="1"/>
  <c r="BE81" s="1"/>
  <c r="B81" s="1"/>
  <c r="AQ23"/>
  <c r="AR23" s="1"/>
  <c r="AM23" s="1"/>
  <c r="AN23" s="1"/>
  <c r="BD23" s="1"/>
  <c r="BE23" s="1"/>
  <c r="B23" s="1"/>
  <c r="AP106"/>
  <c r="AP62"/>
  <c r="AP55"/>
  <c r="AP33"/>
  <c r="AP24"/>
  <c r="AP104"/>
  <c r="J187"/>
  <c r="J182"/>
  <c r="AO56" l="1"/>
  <c r="AO58"/>
  <c r="AO21"/>
  <c r="AO94"/>
  <c r="AO118"/>
  <c r="BD45"/>
  <c r="BE45" s="1"/>
  <c r="B45" s="1"/>
  <c r="BD116"/>
  <c r="BE116" s="1"/>
  <c r="B116" s="1"/>
  <c r="AO41"/>
  <c r="BD13"/>
  <c r="BE13" s="1"/>
  <c r="B13" s="1"/>
  <c r="BD95"/>
  <c r="BE95" s="1"/>
  <c r="B95" s="1"/>
  <c r="AO107"/>
  <c r="AO77"/>
  <c r="AO113"/>
  <c r="AO18"/>
  <c r="BD24"/>
  <c r="BE24" s="1"/>
  <c r="B24" s="1"/>
  <c r="AO70"/>
  <c r="BD110"/>
  <c r="BE110" s="1"/>
  <c r="B110" s="1"/>
  <c r="AO92"/>
  <c r="BD26"/>
  <c r="BE26" s="1"/>
  <c r="B26" s="1"/>
  <c r="BD109"/>
  <c r="BE109" s="1"/>
  <c r="B109" s="1"/>
  <c r="AO100"/>
  <c r="BD66"/>
  <c r="BE66" s="1"/>
  <c r="B66" s="1"/>
  <c r="AO15"/>
  <c r="AO20"/>
  <c r="AO84"/>
  <c r="L182"/>
  <c r="BD71"/>
  <c r="BE71" s="1"/>
  <c r="B71" s="1"/>
  <c r="AO23"/>
  <c r="BD101"/>
  <c r="BE101" s="1"/>
  <c r="B101" s="1"/>
  <c r="AO35"/>
  <c r="F160"/>
  <c r="F161" s="1"/>
  <c r="AO88"/>
  <c r="BD104"/>
  <c r="BE104" s="1"/>
  <c r="B104" s="1"/>
  <c r="AO65"/>
  <c r="AO33"/>
  <c r="AO44"/>
  <c r="BD68"/>
  <c r="BE68" s="1"/>
  <c r="B68" s="1"/>
  <c r="BD29"/>
  <c r="BE29" s="1"/>
  <c r="B29" s="1"/>
  <c r="F164"/>
  <c r="F165" s="1"/>
  <c r="G165" s="1"/>
  <c r="BD82"/>
  <c r="BE82" s="1"/>
  <c r="B82" s="1"/>
  <c r="AO19"/>
  <c r="BD106"/>
  <c r="BE106" s="1"/>
  <c r="B106" s="1"/>
  <c r="BD42"/>
  <c r="BE42" s="1"/>
  <c r="B42" s="1"/>
  <c r="AO80"/>
  <c r="BD64"/>
  <c r="BE64" s="1"/>
  <c r="B64" s="1"/>
  <c r="AO39"/>
  <c r="BD76"/>
  <c r="BE76" s="1"/>
  <c r="B76" s="1"/>
  <c r="F181"/>
  <c r="F182" s="1"/>
  <c r="AO53"/>
  <c r="AO89"/>
  <c r="AO62"/>
  <c r="BD14"/>
  <c r="BE14" s="1"/>
  <c r="B14" s="1"/>
  <c r="AO28"/>
  <c r="BD108"/>
  <c r="BE108" s="1"/>
  <c r="B108" s="1"/>
  <c r="BD73"/>
  <c r="BE73" s="1"/>
  <c r="B73" s="1"/>
  <c r="AO17"/>
  <c r="AO54"/>
  <c r="AO87"/>
  <c r="BD117"/>
  <c r="BE117" s="1"/>
  <c r="B117" s="1"/>
  <c r="AO102"/>
  <c r="AO97"/>
  <c r="BD78"/>
  <c r="BE78" s="1"/>
  <c r="B78" s="1"/>
  <c r="BD85"/>
  <c r="BE85" s="1"/>
  <c r="B85" s="1"/>
  <c r="AO98"/>
  <c r="AO93"/>
  <c r="BD60"/>
  <c r="BE60" s="1"/>
  <c r="B60" s="1"/>
  <c r="BD90"/>
  <c r="BE90" s="1"/>
  <c r="B90" s="1"/>
  <c r="BD91"/>
  <c r="BE91" s="1"/>
  <c r="B91" s="1"/>
  <c r="BD52"/>
  <c r="BE52" s="1"/>
  <c r="B52" s="1"/>
  <c r="BD38"/>
  <c r="BE38" s="1"/>
  <c r="B38" s="1"/>
  <c r="BD40"/>
  <c r="BE40" s="1"/>
  <c r="B40" s="1"/>
  <c r="AO63"/>
  <c r="BD103"/>
  <c r="BE103" s="1"/>
  <c r="B103" s="1"/>
  <c r="BD48"/>
  <c r="BE48" s="1"/>
  <c r="B48" s="1"/>
  <c r="AO30"/>
  <c r="BD105"/>
  <c r="BE105" s="1"/>
  <c r="B105" s="1"/>
  <c r="AO115"/>
  <c r="BD34"/>
  <c r="BE34" s="1"/>
  <c r="B34" s="1"/>
  <c r="BD47"/>
  <c r="BE47" s="1"/>
  <c r="B47" s="1"/>
  <c r="AO81"/>
  <c r="BD22"/>
  <c r="BE22" s="1"/>
  <c r="B22" s="1"/>
  <c r="BD43"/>
  <c r="BE43" s="1"/>
  <c r="B43" s="1"/>
  <c r="AO96"/>
  <c r="BD12"/>
  <c r="BE12" s="1"/>
  <c r="B12" s="1"/>
  <c r="K187"/>
  <c r="F184" s="1"/>
  <c r="F185" s="1"/>
  <c r="F186" s="1"/>
  <c r="AO69"/>
  <c r="BD112"/>
  <c r="BE112" s="1"/>
  <c r="B112" s="1"/>
  <c r="BD10"/>
  <c r="BE10" s="1"/>
  <c r="B10" s="1"/>
  <c r="BD99"/>
  <c r="BE99" s="1"/>
  <c r="B99" s="1"/>
  <c r="AO86"/>
  <c r="AO27"/>
  <c r="AO31"/>
  <c r="BD57"/>
  <c r="BE57" s="1"/>
  <c r="B57" s="1"/>
  <c r="BD59"/>
  <c r="BE59" s="1"/>
  <c r="B59" s="1"/>
  <c r="K182"/>
  <c r="BD55"/>
  <c r="BE55" s="1"/>
  <c r="B55" s="1"/>
  <c r="BD49"/>
  <c r="BE49" s="1"/>
  <c r="B49" s="1"/>
  <c r="AO67"/>
  <c r="BD46"/>
  <c r="BE46" s="1"/>
  <c r="B46" s="1"/>
  <c r="AO61"/>
  <c r="BD79"/>
  <c r="BE79" s="1"/>
  <c r="B79" s="1"/>
  <c r="AO36"/>
  <c r="AO16"/>
  <c r="BD51"/>
  <c r="BE51" s="1"/>
  <c r="B51" s="1"/>
  <c r="AO119"/>
  <c r="AO50"/>
  <c r="AO83"/>
  <c r="BD11"/>
  <c r="BE11" s="1"/>
  <c r="B11" s="1"/>
  <c r="AO74"/>
  <c r="BD111"/>
  <c r="BE111" s="1"/>
  <c r="B111" s="1"/>
  <c r="BD25"/>
  <c r="BE25" s="1"/>
  <c r="B25" s="1"/>
  <c r="AO32"/>
  <c r="BD114"/>
  <c r="BE114" s="1"/>
  <c r="B114" s="1"/>
  <c r="BD37"/>
  <c r="BE37" s="1"/>
  <c r="B37" s="1"/>
  <c r="BD75"/>
  <c r="BE75" s="1"/>
  <c r="B75" s="1"/>
  <c r="AO72"/>
  <c r="G159"/>
  <c r="H159"/>
  <c r="G4" l="1"/>
  <c r="B8"/>
  <c r="M170" s="1"/>
  <c r="M172" s="1"/>
  <c r="J7" s="1"/>
  <c r="K173"/>
  <c r="K177"/>
  <c r="F187"/>
  <c r="F188" s="1"/>
  <c r="F189" s="1"/>
  <c r="H161"/>
  <c r="G161"/>
  <c r="J150"/>
  <c r="J149" s="1"/>
  <c r="J148" s="1"/>
  <c r="K148" s="1"/>
  <c r="B7" s="1"/>
  <c r="J6" l="1"/>
  <c r="K172"/>
  <c r="K170"/>
  <c r="EG88" l="1"/>
  <c r="EG89" s="1"/>
  <c r="EG90" s="1"/>
  <c r="EG91" s="1"/>
  <c r="CL163"/>
  <c r="CL164" s="1"/>
  <c r="CL165" s="1"/>
  <c r="CL166" s="1"/>
  <c r="CK163"/>
  <c r="CK164" s="1"/>
  <c r="CK165" s="1"/>
  <c r="CK166" s="1"/>
  <c r="CJ163"/>
  <c r="CJ164" s="1"/>
  <c r="CJ165" s="1"/>
  <c r="CJ166" s="1"/>
  <c r="CH163"/>
  <c r="CH164" s="1"/>
  <c r="CH165" s="1"/>
  <c r="CH166" s="1"/>
  <c r="FG178"/>
  <c r="FG179" s="1"/>
  <c r="FG180" s="1"/>
  <c r="FG181" s="1"/>
  <c r="FF178"/>
  <c r="FF179" s="1"/>
  <c r="FF180" s="1"/>
  <c r="FF181" s="1"/>
  <c r="FE178"/>
  <c r="FE179"/>
  <c r="FE180" s="1"/>
  <c r="FE181" s="1"/>
  <c r="FD178"/>
  <c r="FD179" s="1"/>
  <c r="FD180" s="1"/>
  <c r="FD181" s="1"/>
  <c r="FC178"/>
  <c r="FC179" s="1"/>
  <c r="FC180" s="1"/>
  <c r="FC181" s="1"/>
  <c r="FB178"/>
  <c r="FB179" s="1"/>
  <c r="FB180" s="1"/>
  <c r="FB181" s="1"/>
  <c r="FA173"/>
  <c r="FA174" s="1"/>
  <c r="FA175" s="1"/>
  <c r="FA176" s="1"/>
  <c r="EZ173"/>
  <c r="EZ174" s="1"/>
  <c r="EZ175" s="1"/>
  <c r="EZ176" s="1"/>
  <c r="EY173"/>
  <c r="EY174" s="1"/>
  <c r="EY175" s="1"/>
  <c r="EY176" s="1"/>
  <c r="EX173"/>
  <c r="EX174" s="1"/>
  <c r="EX175" s="1"/>
  <c r="EX176" s="1"/>
  <c r="EW173"/>
  <c r="EW174"/>
  <c r="EW175" s="1"/>
  <c r="EW176" s="1"/>
  <c r="EV168"/>
  <c r="EV169" s="1"/>
  <c r="EV170" s="1"/>
  <c r="EV171" s="1"/>
  <c r="EU168"/>
  <c r="EU169" s="1"/>
  <c r="EU170" s="1"/>
  <c r="EU171" s="1"/>
  <c r="ET168"/>
  <c r="ET169" s="1"/>
  <c r="ET170" s="1"/>
  <c r="ET171" s="1"/>
  <c r="ES168"/>
  <c r="ES169" s="1"/>
  <c r="ES170" s="1"/>
  <c r="ES171" s="1"/>
  <c r="ER168"/>
  <c r="ER169" s="1"/>
  <c r="ER170" s="1"/>
  <c r="ER171" s="1"/>
  <c r="EQ168"/>
  <c r="EQ169" s="1"/>
  <c r="EQ170" s="1"/>
  <c r="EQ171" s="1"/>
  <c r="EP168"/>
  <c r="EP169" s="1"/>
  <c r="EP170" s="1"/>
  <c r="EP171" s="1"/>
  <c r="EO163"/>
  <c r="EO164"/>
  <c r="EO165" s="1"/>
  <c r="EO166" s="1"/>
  <c r="EN163"/>
  <c r="EN164" s="1"/>
  <c r="EN165" s="1"/>
  <c r="EN166" s="1"/>
  <c r="EM163"/>
  <c r="EM164" s="1"/>
  <c r="EM165" s="1"/>
  <c r="EM166" s="1"/>
  <c r="EL163"/>
  <c r="EL164" s="1"/>
  <c r="EL165" s="1"/>
  <c r="EL166" s="1"/>
  <c r="EK163"/>
  <c r="EK164" s="1"/>
  <c r="EK165" s="1"/>
  <c r="EK166" s="1"/>
  <c r="EJ163"/>
  <c r="EJ164" s="1"/>
  <c r="EJ165" s="1"/>
  <c r="EJ166" s="1"/>
  <c r="EI163"/>
  <c r="EI164" s="1"/>
  <c r="EI165" s="1"/>
  <c r="EI166" s="1"/>
  <c r="EH163"/>
  <c r="EH164" s="1"/>
  <c r="EH165" s="1"/>
  <c r="EH166" s="1"/>
  <c r="EG158"/>
  <c r="EG159" s="1"/>
  <c r="EG160" s="1"/>
  <c r="EG161" s="1"/>
  <c r="EF158"/>
  <c r="EF159" s="1"/>
  <c r="EF160" s="1"/>
  <c r="EF161" s="1"/>
  <c r="EE158"/>
  <c r="EE159" s="1"/>
  <c r="EE160" s="1"/>
  <c r="EE161" s="1"/>
  <c r="ED158"/>
  <c r="ED159" s="1"/>
  <c r="ED160" s="1"/>
  <c r="ED161" s="1"/>
  <c r="EC158"/>
  <c r="EC159" s="1"/>
  <c r="EC160" s="1"/>
  <c r="EC161" s="1"/>
  <c r="EB158"/>
  <c r="EB159" s="1"/>
  <c r="EB160" s="1"/>
  <c r="EB161" s="1"/>
  <c r="EA158"/>
  <c r="EA159" s="1"/>
  <c r="EA160" s="1"/>
  <c r="EA161" s="1"/>
  <c r="DZ158"/>
  <c r="DZ159" s="1"/>
  <c r="DZ160" s="1"/>
  <c r="DZ161" s="1"/>
  <c r="DY153"/>
  <c r="DY154"/>
  <c r="DY155" s="1"/>
  <c r="DY156" s="1"/>
  <c r="DX153"/>
  <c r="DX154" s="1"/>
  <c r="DX155" s="1"/>
  <c r="DX156" s="1"/>
  <c r="DW153"/>
  <c r="DW154" s="1"/>
  <c r="DW155" s="1"/>
  <c r="DW156" s="1"/>
  <c r="DV153"/>
  <c r="DV154" s="1"/>
  <c r="DV155" s="1"/>
  <c r="DV156" s="1"/>
  <c r="DU153"/>
  <c r="DU154" s="1"/>
  <c r="DU155" s="1"/>
  <c r="DU156" s="1"/>
  <c r="DT153"/>
  <c r="DT154" s="1"/>
  <c r="DT155" s="1"/>
  <c r="DT156" s="1"/>
  <c r="DS161"/>
  <c r="DS160" s="1"/>
  <c r="DS159" s="1"/>
  <c r="DS153"/>
  <c r="DS154" s="1"/>
  <c r="DS155" s="1"/>
  <c r="DS156" s="1"/>
  <c r="DR148"/>
  <c r="DR149" s="1"/>
  <c r="DR150" s="1"/>
  <c r="DR151" s="1"/>
  <c r="DR156"/>
  <c r="DR155" s="1"/>
  <c r="DR154" s="1"/>
  <c r="DR153" s="1"/>
  <c r="CM168"/>
  <c r="CM169" s="1"/>
  <c r="CM170" s="1"/>
  <c r="CM171" s="1"/>
  <c r="CG168"/>
  <c r="CG169" s="1"/>
  <c r="CG170" s="1"/>
  <c r="CG171" s="1"/>
  <c r="CF168"/>
  <c r="CF169" s="1"/>
  <c r="CF170" s="1"/>
  <c r="CF171" s="1"/>
  <c r="CE168"/>
  <c r="CE169" s="1"/>
  <c r="CE170" s="1"/>
  <c r="CE171" s="1"/>
  <c r="CD168"/>
  <c r="CD169" s="1"/>
  <c r="CD170" s="1"/>
  <c r="CD171" s="1"/>
  <c r="CC168"/>
  <c r="CC169" s="1"/>
  <c r="CC170" s="1"/>
  <c r="CC171" s="1"/>
  <c r="CB168"/>
  <c r="CB169" s="1"/>
  <c r="CB170" s="1"/>
  <c r="CB171" s="1"/>
  <c r="CA173"/>
  <c r="CA174" s="1"/>
  <c r="CA175" s="1"/>
  <c r="CA176" s="1"/>
  <c r="BZ173"/>
  <c r="BZ174" s="1"/>
  <c r="BZ175" s="1"/>
  <c r="BZ176" s="1"/>
  <c r="BY173"/>
  <c r="BY174" s="1"/>
  <c r="BY175" s="1"/>
  <c r="BY176" s="1"/>
  <c r="BX173"/>
  <c r="BX174" s="1"/>
  <c r="BX175" s="1"/>
  <c r="BX176" s="1"/>
  <c r="BW173"/>
  <c r="BW174" s="1"/>
  <c r="BW175" s="1"/>
  <c r="BW176" s="1"/>
  <c r="BV173"/>
  <c r="BV174" s="1"/>
  <c r="BV175" s="1"/>
  <c r="BV176" s="1"/>
  <c r="BU173"/>
  <c r="BU174" s="1"/>
  <c r="BU175" s="1"/>
  <c r="BU176" s="1"/>
  <c r="BT173"/>
  <c r="BT174" s="1"/>
  <c r="BT175" s="1"/>
  <c r="BT176" s="1"/>
  <c r="BS173"/>
  <c r="BS174" s="1"/>
  <c r="BS175" s="1"/>
  <c r="BS176" s="1"/>
  <c r="BR173"/>
  <c r="BR174" s="1"/>
  <c r="BR175" s="1"/>
  <c r="BR176" s="1"/>
  <c r="BQ173"/>
  <c r="BQ174" s="1"/>
  <c r="BQ175" s="1"/>
  <c r="BQ176" s="1"/>
  <c r="BP173"/>
  <c r="BP174" s="1"/>
  <c r="BP175" s="1"/>
  <c r="BP176" s="1"/>
  <c r="BO173"/>
  <c r="BO174" s="1"/>
  <c r="BO175" s="1"/>
  <c r="BO176" s="1"/>
  <c r="BN173"/>
  <c r="BN174" s="1"/>
  <c r="BN175" s="1"/>
  <c r="BN176" s="1"/>
  <c r="BM173"/>
  <c r="BM174" s="1"/>
  <c r="BM175" s="1"/>
  <c r="BM176" s="1"/>
  <c r="BL173"/>
  <c r="BL174" s="1"/>
  <c r="BL175" s="1"/>
  <c r="BL176" s="1"/>
  <c r="BK178"/>
  <c r="BK179" s="1"/>
  <c r="BK180" s="1"/>
  <c r="BK181" s="1"/>
  <c r="DS341"/>
  <c r="DS340" s="1"/>
  <c r="DS339" s="1"/>
  <c r="DS338" s="1"/>
  <c r="DS333"/>
  <c r="DS334" s="1"/>
  <c r="DS335" s="1"/>
  <c r="DS336" s="1"/>
  <c r="DR336"/>
  <c r="DR335" s="1"/>
  <c r="DR334" s="1"/>
  <c r="DR333" s="1"/>
  <c r="DR328"/>
  <c r="DR329" s="1"/>
  <c r="DR330" s="1"/>
  <c r="DR331" s="1"/>
  <c r="DP306"/>
  <c r="DP305" s="1"/>
  <c r="DP304" s="1"/>
  <c r="DP303" s="1"/>
  <c r="DP298"/>
  <c r="DP299" s="1"/>
  <c r="DP300" s="1"/>
  <c r="DP301" s="1"/>
  <c r="CI48"/>
  <c r="GO11" s="1"/>
  <c r="FN39" s="1"/>
  <c r="O170"/>
  <c r="M171" s="1"/>
  <c r="J5" s="1"/>
  <c r="CI49" l="1"/>
  <c r="CI50" s="1"/>
  <c r="CI51" s="1"/>
</calcChain>
</file>

<file path=xl/comments1.xml><?xml version="1.0" encoding="utf-8"?>
<comments xmlns="http://schemas.openxmlformats.org/spreadsheetml/2006/main">
  <authors>
    <author>Jürgen</author>
    <author>Jürgen Reinhardt</author>
  </authors>
  <commentList>
    <comment ref="M2" authorId="0">
      <text>
        <r>
          <rPr>
            <b/>
            <sz val="9"/>
            <color indexed="81"/>
            <rFont val="Tahoma"/>
            <family val="2"/>
          </rPr>
          <t>Geografischen Längengrad
eingeben!</t>
        </r>
      </text>
    </comment>
    <comment ref="O2" authorId="1">
      <text>
        <r>
          <rPr>
            <b/>
            <sz val="9"/>
            <color indexed="81"/>
            <rFont val="Tahoma"/>
            <family val="2"/>
          </rPr>
          <t>1=stellar
2=gleichmäßige Scheibe
3=unregelmäßige Scheibe
4=Ring-Struktur</t>
        </r>
        <r>
          <rPr>
            <sz val="9"/>
            <color indexed="81"/>
            <rFont val="Tahoma"/>
            <family val="2"/>
          </rPr>
          <t xml:space="preserve">
</t>
        </r>
      </text>
    </comment>
    <comment ref="J3" authorId="0">
      <text>
        <r>
          <rPr>
            <b/>
            <sz val="9"/>
            <color indexed="81"/>
            <rFont val="Tahoma"/>
            <family val="2"/>
          </rPr>
          <t>Uhrzeit von Spalte G Zeile 3 eingeben!</t>
        </r>
      </text>
    </comment>
    <comment ref="M3" authorId="0">
      <text>
        <r>
          <rPr>
            <b/>
            <sz val="9"/>
            <color indexed="81"/>
            <rFont val="Tahoma"/>
            <family val="2"/>
          </rPr>
          <t>Geografischen Breitengrad eingeben!</t>
        </r>
      </text>
    </comment>
    <comment ref="J4" authorId="0">
      <text>
        <r>
          <rPr>
            <b/>
            <sz val="9"/>
            <color indexed="81"/>
            <rFont val="Tahoma"/>
            <family val="2"/>
          </rPr>
          <t>Uhrzeit von Spalte G
Zeile 4 eingeben!</t>
        </r>
      </text>
    </comment>
    <comment ref="A8" authorId="1">
      <text>
        <r>
          <rPr>
            <b/>
            <sz val="10"/>
            <color indexed="81"/>
            <rFont val="Tahoma"/>
            <family val="2"/>
          </rPr>
          <t>Bitte gewünschte Abell-Nr. direkt eingeben!</t>
        </r>
      </text>
    </comment>
    <comment ref="L9" authorId="0">
      <text>
        <r>
          <rPr>
            <b/>
            <sz val="9"/>
            <color indexed="81"/>
            <rFont val="Tahoma"/>
            <family val="2"/>
          </rPr>
          <t>1 = stellar
2 = gleichmäßige Scheibe
3 = unregelmäßige Scheibe
4 = Ringstruktur</t>
        </r>
      </text>
    </comment>
  </commentList>
</comments>
</file>

<file path=xl/sharedStrings.xml><?xml version="1.0" encoding="utf-8"?>
<sst xmlns="http://schemas.openxmlformats.org/spreadsheetml/2006/main" count="1297" uniqueCount="505">
  <si>
    <t>Beobachtungsort:</t>
  </si>
  <si>
    <t>JD</t>
  </si>
  <si>
    <t>Ö</t>
  </si>
  <si>
    <t>UT</t>
  </si>
  <si>
    <t>&gt;&gt;&gt;&gt;&gt;&gt;</t>
  </si>
  <si>
    <t>&gt;&gt;&gt;&gt;&gt;</t>
  </si>
  <si>
    <t xml:space="preserve"> </t>
  </si>
  <si>
    <t>OT</t>
  </si>
  <si>
    <t>Aufg.</t>
  </si>
  <si>
    <t>um ca.</t>
  </si>
  <si>
    <t>SZ- Anf.</t>
  </si>
  <si>
    <t>PN</t>
  </si>
  <si>
    <t>LST</t>
  </si>
  <si>
    <t>Kul.</t>
  </si>
  <si>
    <t>SZ- Ende</t>
  </si>
  <si>
    <t>in</t>
  </si>
  <si>
    <t>°</t>
  </si>
  <si>
    <t>über</t>
  </si>
  <si>
    <t>oder unter Horizont</t>
  </si>
  <si>
    <t>Untg.</t>
  </si>
  <si>
    <t>x 24 RA</t>
  </si>
  <si>
    <t>x 15 RA</t>
  </si>
  <si>
    <t>Dec</t>
  </si>
  <si>
    <t>Dec Wert</t>
  </si>
  <si>
    <t>Dec Wert pos</t>
  </si>
  <si>
    <t>N</t>
  </si>
  <si>
    <t>Sichtbarkeit</t>
  </si>
  <si>
    <t>Lä</t>
  </si>
  <si>
    <t>Br</t>
  </si>
  <si>
    <t>Name</t>
  </si>
  <si>
    <t>RA</t>
  </si>
  <si>
    <t>mag</t>
  </si>
  <si>
    <t>Sternbild</t>
  </si>
  <si>
    <t>Typ</t>
  </si>
  <si>
    <t>S</t>
  </si>
  <si>
    <t>x</t>
  </si>
  <si>
    <t>W</t>
  </si>
  <si>
    <t>Cas</t>
  </si>
  <si>
    <t>-12:38</t>
  </si>
  <si>
    <t>created by Jürgen Reinhardt</t>
  </si>
  <si>
    <t>Anf SZ</t>
  </si>
  <si>
    <t>End SZ</t>
  </si>
  <si>
    <t>für Sternzeit</t>
  </si>
  <si>
    <t>1 Sek</t>
  </si>
  <si>
    <t>15 Bog sek</t>
  </si>
  <si>
    <t>Zzone</t>
  </si>
  <si>
    <t>1 Min</t>
  </si>
  <si>
    <t>900 Bog sek</t>
  </si>
  <si>
    <t>15 Bog Min</t>
  </si>
  <si>
    <t>4 Min</t>
  </si>
  <si>
    <t>1 Gad</t>
  </si>
  <si>
    <t>tagbogen</t>
  </si>
  <si>
    <t>sin</t>
  </si>
  <si>
    <t>cos</t>
  </si>
  <si>
    <t>br ort</t>
  </si>
  <si>
    <t>dez</t>
  </si>
  <si>
    <t>lä Ort</t>
  </si>
  <si>
    <t>StZ</t>
  </si>
  <si>
    <t>St&lt;</t>
  </si>
  <si>
    <t>Cos X</t>
  </si>
  <si>
    <t>s h</t>
  </si>
  <si>
    <t>Auf bzw Untergang</t>
  </si>
  <si>
    <t>MEZ</t>
  </si>
  <si>
    <t>und cosx</t>
  </si>
  <si>
    <t>GStz</t>
  </si>
  <si>
    <t>min cosx</t>
  </si>
  <si>
    <t>LSt</t>
  </si>
  <si>
    <t>T=</t>
  </si>
  <si>
    <t>22:01</t>
  </si>
  <si>
    <t>-00:49</t>
  </si>
  <si>
    <t>28:23</t>
  </si>
  <si>
    <t>-26:32</t>
  </si>
  <si>
    <t>02:05</t>
  </si>
  <si>
    <t>-32:15</t>
  </si>
  <si>
    <t>-34:48</t>
  </si>
  <si>
    <t>-24:23</t>
  </si>
  <si>
    <t>-18:31</t>
  </si>
  <si>
    <t>-04:06</t>
  </si>
  <si>
    <t>-06:16</t>
  </si>
  <si>
    <t>-01:57</t>
  </si>
  <si>
    <t>36:28</t>
  </si>
  <si>
    <t>-03:15</t>
  </si>
  <si>
    <t>12:10</t>
  </si>
  <si>
    <t>-13:47</t>
  </si>
  <si>
    <t>-16:11</t>
  </si>
  <si>
    <t>-17:08</t>
  </si>
  <si>
    <t>-26:16</t>
  </si>
  <si>
    <t>-22:58</t>
  </si>
  <si>
    <t>-22:29</t>
  </si>
  <si>
    <t>-23:54</t>
  </si>
  <si>
    <t>-18:59</t>
  </si>
  <si>
    <t>-18:24</t>
  </si>
  <si>
    <t>-19:07</t>
  </si>
  <si>
    <t>-09:24</t>
  </si>
  <si>
    <t>22:43</t>
  </si>
  <si>
    <t>-24:52</t>
  </si>
  <si>
    <t>38:32</t>
  </si>
  <si>
    <t>-23:11</t>
  </si>
  <si>
    <t>41:16</t>
  </si>
  <si>
    <t>40:52</t>
  </si>
  <si>
    <t>30:39</t>
  </si>
  <si>
    <t>42:46</t>
  </si>
  <si>
    <t>Per</t>
  </si>
  <si>
    <t>24:21</t>
  </si>
  <si>
    <t>34:08</t>
  </si>
  <si>
    <t>32:33</t>
  </si>
  <si>
    <t>35:51</t>
  </si>
  <si>
    <t>48:26</t>
  </si>
  <si>
    <t>58:04</t>
  </si>
  <si>
    <t>-20:45</t>
  </si>
  <si>
    <t>-05:23</t>
  </si>
  <si>
    <t>-05:16</t>
  </si>
  <si>
    <t>19:40</t>
  </si>
  <si>
    <t>24:06</t>
  </si>
  <si>
    <t>-14:49</t>
  </si>
  <si>
    <t>-14:29</t>
  </si>
  <si>
    <t>-05:45</t>
  </si>
  <si>
    <t>08:00</t>
  </si>
  <si>
    <t>-08:23</t>
  </si>
  <si>
    <t>47:12</t>
  </si>
  <si>
    <t>61:36</t>
  </si>
  <si>
    <t>18:10</t>
  </si>
  <si>
    <t>-30:29</t>
  </si>
  <si>
    <t>-30:58</t>
  </si>
  <si>
    <t>30:11</t>
  </si>
  <si>
    <t>33:02</t>
  </si>
  <si>
    <t>11:49</t>
  </si>
  <si>
    <t>11:39</t>
  </si>
  <si>
    <t>11:33</t>
  </si>
  <si>
    <t>04:28</t>
  </si>
  <si>
    <t>-30:07</t>
  </si>
  <si>
    <t>42:02</t>
  </si>
  <si>
    <t>21:41</t>
  </si>
  <si>
    <t>13:05</t>
  </si>
  <si>
    <t>12:59</t>
  </si>
  <si>
    <t>-26:45</t>
  </si>
  <si>
    <t>-32:21</t>
  </si>
  <si>
    <t>-32:18</t>
  </si>
  <si>
    <t>18:47</t>
  </si>
  <si>
    <t>-12:32</t>
  </si>
  <si>
    <t>15:47</t>
  </si>
  <si>
    <t>-21:55</t>
  </si>
  <si>
    <t>51:34</t>
  </si>
  <si>
    <t>-00:01</t>
  </si>
  <si>
    <t>00:05</t>
  </si>
  <si>
    <t>-24:31</t>
  </si>
  <si>
    <t>-22:59</t>
  </si>
  <si>
    <t>69:04</t>
  </si>
  <si>
    <t>69:41</t>
  </si>
  <si>
    <t>-29:52</t>
  </si>
  <si>
    <t>12:53</t>
  </si>
  <si>
    <t>18:11</t>
  </si>
  <si>
    <t>12:57</t>
  </si>
  <si>
    <t>12:23</t>
  </si>
  <si>
    <t>14:25</t>
  </si>
  <si>
    <t>12:33</t>
  </si>
  <si>
    <t>13:10</t>
  </si>
  <si>
    <t>14:30</t>
  </si>
  <si>
    <t>43:08</t>
  </si>
  <si>
    <t>-23:51</t>
  </si>
  <si>
    <t>41:07</t>
  </si>
  <si>
    <t>11:42</t>
  </si>
  <si>
    <t>55:01</t>
  </si>
  <si>
    <t>14:54</t>
  </si>
  <si>
    <t>15:49</t>
  </si>
  <si>
    <t>54:21</t>
  </si>
  <si>
    <t>55:46</t>
  </si>
  <si>
    <t>60:39</t>
  </si>
  <si>
    <t>-11:37</t>
  </si>
  <si>
    <t>12:35</t>
  </si>
  <si>
    <t>47:18</t>
  </si>
  <si>
    <t>-13:03</t>
  </si>
  <si>
    <t>55:40</t>
  </si>
  <si>
    <t>53:22</t>
  </si>
  <si>
    <t>41:41</t>
  </si>
  <si>
    <t>Auf</t>
  </si>
  <si>
    <t>Unter</t>
  </si>
  <si>
    <t>Aufg</t>
  </si>
  <si>
    <t>Unterg</t>
  </si>
  <si>
    <t>K</t>
  </si>
  <si>
    <t>A</t>
  </si>
  <si>
    <t>U</t>
  </si>
  <si>
    <t>M 2</t>
  </si>
  <si>
    <t>M 5</t>
  </si>
  <si>
    <t>M5</t>
  </si>
  <si>
    <t>M 10</t>
  </si>
  <si>
    <t>M 12</t>
  </si>
  <si>
    <t>M 14</t>
  </si>
  <si>
    <t>M 77</t>
  </si>
  <si>
    <t>M 78</t>
  </si>
  <si>
    <t>M 11</t>
  </si>
  <si>
    <t>M 26</t>
  </si>
  <si>
    <t>M 42</t>
  </si>
  <si>
    <t>M 43</t>
  </si>
  <si>
    <t>M 48</t>
  </si>
  <si>
    <t>M 49</t>
  </si>
  <si>
    <t>M 50</t>
  </si>
  <si>
    <t>M 61</t>
  </si>
  <si>
    <t>M15</t>
  </si>
  <si>
    <t>M 16</t>
  </si>
  <si>
    <t>M 46</t>
  </si>
  <si>
    <t>M 47</t>
  </si>
  <si>
    <t>M 58</t>
  </si>
  <si>
    <t>M 59</t>
  </si>
  <si>
    <t>M 60</t>
  </si>
  <si>
    <t>M 65</t>
  </si>
  <si>
    <t>M 66</t>
  </si>
  <si>
    <t>M 67</t>
  </si>
  <si>
    <t>M 72</t>
  </si>
  <si>
    <t>M 73</t>
  </si>
  <si>
    <t>M 84</t>
  </si>
  <si>
    <t>M 86</t>
  </si>
  <si>
    <t>M 87</t>
  </si>
  <si>
    <t>M 88</t>
  </si>
  <si>
    <t>M 89</t>
  </si>
  <si>
    <t>M 90</t>
  </si>
  <si>
    <t>M 91</t>
  </si>
  <si>
    <t>M 95</t>
  </si>
  <si>
    <t>M 96</t>
  </si>
  <si>
    <t>M 104</t>
  </si>
  <si>
    <t>M 105</t>
  </si>
  <si>
    <t>M 107</t>
  </si>
  <si>
    <t>M 9</t>
  </si>
  <si>
    <t>M 17</t>
  </si>
  <si>
    <t>M 18</t>
  </si>
  <si>
    <t>M 23</t>
  </si>
  <si>
    <t>M24</t>
  </si>
  <si>
    <t>M 25</t>
  </si>
  <si>
    <t>M 53</t>
  </si>
  <si>
    <t>M 74</t>
  </si>
  <si>
    <t>M 85</t>
  </si>
  <si>
    <t>M 98</t>
  </si>
  <si>
    <t>M 99</t>
  </si>
  <si>
    <t>M 100</t>
  </si>
  <si>
    <t>M 1</t>
  </si>
  <si>
    <t>M 8</t>
  </si>
  <si>
    <t>M 20</t>
  </si>
  <si>
    <t>M 21</t>
  </si>
  <si>
    <t>M 22</t>
  </si>
  <si>
    <t>M 27</t>
  </si>
  <si>
    <t>M 28</t>
  </si>
  <si>
    <t>M 30</t>
  </si>
  <si>
    <t>M 41</t>
  </si>
  <si>
    <t>M 44</t>
  </si>
  <si>
    <t>M 64</t>
  </si>
  <si>
    <t>M 71</t>
  </si>
  <si>
    <t>M 75</t>
  </si>
  <si>
    <t>M 79</t>
  </si>
  <si>
    <t>M 80</t>
  </si>
  <si>
    <t>M 93</t>
  </si>
  <si>
    <t>M 45</t>
  </si>
  <si>
    <t>M 35</t>
  </si>
  <si>
    <t>M 19</t>
  </si>
  <si>
    <t>M 4</t>
  </si>
  <si>
    <t>M 3</t>
  </si>
  <si>
    <t>M 83</t>
  </si>
  <si>
    <t>M 62</t>
  </si>
  <si>
    <t>M 56</t>
  </si>
  <si>
    <t>M 54</t>
  </si>
  <si>
    <t>M 33</t>
  </si>
  <si>
    <t>M 55</t>
  </si>
  <si>
    <t>M 6</t>
  </si>
  <si>
    <t>M 70</t>
  </si>
  <si>
    <t>M 69</t>
  </si>
  <si>
    <t>M 37</t>
  </si>
  <si>
    <t>M 57</t>
  </si>
  <si>
    <t>M 36</t>
  </si>
  <si>
    <t>M 7</t>
  </si>
  <si>
    <t>M 38</t>
  </si>
  <si>
    <t>M 13</t>
  </si>
  <si>
    <t>M 29</t>
  </si>
  <si>
    <t>M 32</t>
  </si>
  <si>
    <t>M 94</t>
  </si>
  <si>
    <t>M 31</t>
  </si>
  <si>
    <t>M 110</t>
  </si>
  <si>
    <t>M 63</t>
  </si>
  <si>
    <t>M 34</t>
  </si>
  <si>
    <t>M 92</t>
  </si>
  <si>
    <t>M 51</t>
  </si>
  <si>
    <t>M 106</t>
  </si>
  <si>
    <t>M 39</t>
  </si>
  <si>
    <t>M 76</t>
  </si>
  <si>
    <t>M 109</t>
  </si>
  <si>
    <t>M 101</t>
  </si>
  <si>
    <t>M 97</t>
  </si>
  <si>
    <t>M 108</t>
  </si>
  <si>
    <t>M 102</t>
  </si>
  <si>
    <t>M 40</t>
  </si>
  <si>
    <t>M 103</t>
  </si>
  <si>
    <t>M 52</t>
  </si>
  <si>
    <t>M 81</t>
  </si>
  <si>
    <t>M 82</t>
  </si>
  <si>
    <t>M 68</t>
  </si>
  <si>
    <t>23;57:48</t>
  </si>
  <si>
    <t>,</t>
  </si>
  <si>
    <t>48:38</t>
  </si>
  <si>
    <t>Abell PN-Katalog</t>
  </si>
  <si>
    <t>Abell</t>
  </si>
  <si>
    <t>PK 119.4+06.5</t>
  </si>
  <si>
    <t>68:54</t>
  </si>
  <si>
    <t>Cep</t>
  </si>
  <si>
    <t>PK 122.1-04.9</t>
  </si>
  <si>
    <t>57:41</t>
  </si>
  <si>
    <t>Struktur</t>
  </si>
  <si>
    <t>mag Z-St</t>
  </si>
  <si>
    <t>63:55</t>
  </si>
  <si>
    <t>PK 131.5+02.6</t>
  </si>
  <si>
    <t>PK 144.3-15.5</t>
  </si>
  <si>
    <t>42:20</t>
  </si>
  <si>
    <t>PK 141.7-07.08</t>
  </si>
  <si>
    <t>50:23</t>
  </si>
  <si>
    <t>PK 136.1+04.9</t>
  </si>
  <si>
    <t>64:18</t>
  </si>
  <si>
    <t>PK 215.5-30.8</t>
  </si>
  <si>
    <t>-15:40</t>
  </si>
  <si>
    <t>Lep</t>
  </si>
  <si>
    <t>PK 167.0-00.9</t>
  </si>
  <si>
    <t>39:04</t>
  </si>
  <si>
    <t>Aur</t>
  </si>
  <si>
    <t>PK 172.0+00.1</t>
  </si>
  <si>
    <t>36:03</t>
  </si>
  <si>
    <t>PK 197.2-14.2</t>
  </si>
  <si>
    <t>06:54</t>
  </si>
  <si>
    <t>Ori</t>
  </si>
  <si>
    <t>PK 197.0-14.1</t>
  </si>
  <si>
    <t>08:16</t>
  </si>
  <si>
    <t>PK 198.6-06.3</t>
  </si>
  <si>
    <t>09:39</t>
  </si>
  <si>
    <t>PK 204-0-08.5</t>
  </si>
  <si>
    <t>03:56</t>
  </si>
  <si>
    <t>PK 197.8-03.3</t>
  </si>
  <si>
    <t>11:47</t>
  </si>
  <si>
    <t>PK 233.5-16.3</t>
  </si>
  <si>
    <t>-25:21</t>
  </si>
  <si>
    <t>CMa</t>
  </si>
  <si>
    <t>PK 153.7+22.8</t>
  </si>
  <si>
    <t>61:50</t>
  </si>
  <si>
    <t>Lyn</t>
  </si>
  <si>
    <t>PK 221.0-04.1</t>
  </si>
  <si>
    <t>-09:31</t>
  </si>
  <si>
    <t>Mon</t>
  </si>
  <si>
    <t>PK 216.0-00.2</t>
  </si>
  <si>
    <t>-02:49</t>
  </si>
  <si>
    <t>PK 200.7+08.4</t>
  </si>
  <si>
    <t>14:41</t>
  </si>
  <si>
    <t>Gem</t>
  </si>
  <si>
    <t>PK 214.9+07.8</t>
  </si>
  <si>
    <t>01:51</t>
  </si>
  <si>
    <t>CMi</t>
  </si>
  <si>
    <t>PK 205.0+14.1</t>
  </si>
  <si>
    <t>13:14</t>
  </si>
  <si>
    <t>PK 215.6+11.1</t>
  </si>
  <si>
    <t>02:49</t>
  </si>
  <si>
    <t>PK 249.0-5.1</t>
  </si>
  <si>
    <t>-34:45</t>
  </si>
  <si>
    <t>Pup</t>
  </si>
  <si>
    <t>PK 217.1+14.7</t>
  </si>
  <si>
    <t>03:08</t>
  </si>
  <si>
    <t>PK 224.3+15.3</t>
  </si>
  <si>
    <t>-02:44</t>
  </si>
  <si>
    <t>PK 250.3+00.1</t>
  </si>
  <si>
    <t>-32:31</t>
  </si>
  <si>
    <t>PK 252.6+04.4</t>
  </si>
  <si>
    <t>-31:55</t>
  </si>
  <si>
    <t>Pyx</t>
  </si>
  <si>
    <t>&gt;21</t>
  </si>
  <si>
    <t>PK 158.8+37.1</t>
  </si>
  <si>
    <t>58:24</t>
  </si>
  <si>
    <t>UMa</t>
  </si>
  <si>
    <t>PK 244.5+12.5</t>
  </si>
  <si>
    <t>-20:43</t>
  </si>
  <si>
    <t>PK 208.5+33.2</t>
  </si>
  <si>
    <t>18:03</t>
  </si>
  <si>
    <t>Cnc</t>
  </si>
  <si>
    <t>PK 219.1+31.2</t>
  </si>
  <si>
    <t>09:05</t>
  </si>
  <si>
    <t>not recognized</t>
  </si>
  <si>
    <t>03:52</t>
  </si>
  <si>
    <t>Hya</t>
  </si>
  <si>
    <t>PK 238.0+34.8</t>
  </si>
  <si>
    <t>-02:35</t>
  </si>
  <si>
    <t>PK 248.7+29.5</t>
  </si>
  <si>
    <t>-12:56</t>
  </si>
  <si>
    <t>PK 303.6+40.0</t>
  </si>
  <si>
    <t>-22:35</t>
  </si>
  <si>
    <t>PK 318.4+41.4</t>
  </si>
  <si>
    <t>-19:37</t>
  </si>
  <si>
    <t>Vir</t>
  </si>
  <si>
    <t>auch IC 972</t>
  </si>
  <si>
    <t>-17:13</t>
  </si>
  <si>
    <t>PK 346.9+12.4</t>
  </si>
  <si>
    <t>-31:38</t>
  </si>
  <si>
    <t>Sco</t>
  </si>
  <si>
    <t>PK 047.0+42.4</t>
  </si>
  <si>
    <t>28:01</t>
  </si>
  <si>
    <t>Her</t>
  </si>
  <si>
    <t>PK 359.1+15.1</t>
  </si>
  <si>
    <t>-20:55</t>
  </si>
  <si>
    <t>Oph</t>
  </si>
  <si>
    <t>PK 009.6+10.5</t>
  </si>
  <si>
    <t>-15:21</t>
  </si>
  <si>
    <t>Ser</t>
  </si>
  <si>
    <t>PK 016.0+13.5</t>
  </si>
  <si>
    <t>-08:17</t>
  </si>
  <si>
    <t>PK 036.0+17.6</t>
  </si>
  <si>
    <t>10:37</t>
  </si>
  <si>
    <t>PK 015.6-03.0</t>
  </si>
  <si>
    <t>-16:47</t>
  </si>
  <si>
    <t>Sgr</t>
  </si>
  <si>
    <t>PK 020.0-00.1</t>
  </si>
  <si>
    <t>Sct</t>
  </si>
  <si>
    <t>PK 055.4+16.0</t>
  </si>
  <si>
    <t>26:54</t>
  </si>
  <si>
    <t>Lyr</t>
  </si>
  <si>
    <t>PK 030.8+03.4</t>
  </si>
  <si>
    <t>-00:16</t>
  </si>
  <si>
    <t>PK 029.0+00.4</t>
  </si>
  <si>
    <t>-03:16</t>
  </si>
  <si>
    <t>Aql</t>
  </si>
  <si>
    <t>PK 027.3+03.4</t>
  </si>
  <si>
    <t>-06:33</t>
  </si>
  <si>
    <t>PK 078.5+18.7</t>
  </si>
  <si>
    <t>48:24</t>
  </si>
  <si>
    <t>Dra</t>
  </si>
  <si>
    <t>PK 017.6-10.2</t>
  </si>
  <si>
    <t>-18:16</t>
  </si>
  <si>
    <t>PK 050.4+05.2</t>
  </si>
  <si>
    <t>17:52</t>
  </si>
  <si>
    <t>PK 040.3-00.4</t>
  </si>
  <si>
    <t>06:19</t>
  </si>
  <si>
    <t>PK 055.3+06.6</t>
  </si>
  <si>
    <t>22:54</t>
  </si>
  <si>
    <t>Vul</t>
  </si>
  <si>
    <t>PK 033.0-05.3</t>
  </si>
  <si>
    <t>-02:26</t>
  </si>
  <si>
    <t>PK 037.9-03.4</t>
  </si>
  <si>
    <t>02:47</t>
  </si>
  <si>
    <t>PK 058.6+06.1</t>
  </si>
  <si>
    <t>25:32</t>
  </si>
  <si>
    <t>PK 037.5-05.1</t>
  </si>
  <si>
    <t>01:41</t>
  </si>
  <si>
    <t>PK 053.3+03.0</t>
  </si>
  <si>
    <t>19:28</t>
  </si>
  <si>
    <t>Sge</t>
  </si>
  <si>
    <t>PK 025.0-11.6</t>
  </si>
  <si>
    <t>-12:20</t>
  </si>
  <si>
    <t>PK 077.6+14.7</t>
  </si>
  <si>
    <t>46:09</t>
  </si>
  <si>
    <t>Cyg</t>
  </si>
  <si>
    <t>PK 047.1-04.2</t>
  </si>
  <si>
    <t>10:30</t>
  </si>
  <si>
    <t>PK 053.8-03.0</t>
  </si>
  <si>
    <t>16:58</t>
  </si>
  <si>
    <t>PK 044.0-09.1</t>
  </si>
  <si>
    <t>05:34</t>
  </si>
  <si>
    <t>PK 017.3-21.9</t>
  </si>
  <si>
    <t>-23:15</t>
  </si>
  <si>
    <t>PK 019.8-23.7</t>
  </si>
  <si>
    <t>-21:44</t>
  </si>
  <si>
    <t>PK 043.5-13.4</t>
  </si>
  <si>
    <t>02:54</t>
  </si>
  <si>
    <t>PK 060.0-04.3</t>
  </si>
  <si>
    <t>21:34</t>
  </si>
  <si>
    <t>PK 076.0+01.1</t>
  </si>
  <si>
    <t>38:25</t>
  </si>
  <si>
    <t>PK 038.1-25.4</t>
  </si>
  <si>
    <t>-07:15</t>
  </si>
  <si>
    <t>PK 084.9+04.4</t>
  </si>
  <si>
    <t>47:10</t>
  </si>
  <si>
    <t>PK 059.7-18.7</t>
  </si>
  <si>
    <t>13:22</t>
  </si>
  <si>
    <t>Del</t>
  </si>
  <si>
    <t>PK 095.2+07.8</t>
  </si>
  <si>
    <t>57:14</t>
  </si>
  <si>
    <t>PK 072.7-17.1</t>
  </si>
  <si>
    <t>23:56</t>
  </si>
  <si>
    <t>PK 101.8+08.7</t>
  </si>
  <si>
    <t>62:40</t>
  </si>
  <si>
    <t>Galaxie</t>
  </si>
  <si>
    <t>-02:48</t>
  </si>
  <si>
    <t>PK 097.5+03.1</t>
  </si>
  <si>
    <t>55:39</t>
  </si>
  <si>
    <t>Aqr</t>
  </si>
  <si>
    <t>Glx</t>
  </si>
  <si>
    <t>PK 081.2-14.9</t>
  </si>
  <si>
    <t>31:28</t>
  </si>
  <si>
    <t>PK 102.9-02.3</t>
  </si>
  <si>
    <t>54:34</t>
  </si>
  <si>
    <t>Lac</t>
  </si>
  <si>
    <t>PK 102.8-05.0</t>
  </si>
  <si>
    <t>52:10</t>
  </si>
  <si>
    <t>IC 1454</t>
  </si>
  <si>
    <t>80:26</t>
  </si>
  <si>
    <t>PK 114.0-04.6</t>
  </si>
  <si>
    <t>56:47</t>
  </si>
  <si>
    <t>PK 113.6-06.9</t>
  </si>
  <si>
    <t>54:28</t>
  </si>
  <si>
    <t>&gt;20,0</t>
  </si>
  <si>
    <t>PK 112.9-10.2</t>
  </si>
  <si>
    <t>51:07</t>
  </si>
  <si>
    <t>diff. Nebel</t>
  </si>
  <si>
    <t>PK 118.7+08.2</t>
  </si>
  <si>
    <t>70:26</t>
  </si>
  <si>
    <t>Erläuterung für Struktur:</t>
  </si>
  <si>
    <t>Struktur:</t>
  </si>
</sst>
</file>

<file path=xl/styles.xml><?xml version="1.0" encoding="utf-8"?>
<styleSheet xmlns="http://schemas.openxmlformats.org/spreadsheetml/2006/main">
  <numFmts count="19">
    <numFmt numFmtId="164" formatCode="0.00000"/>
    <numFmt numFmtId="165" formatCode="[h]\°\ mm&quot;'&quot;\ "/>
    <numFmt numFmtId="166" formatCode="dd/mmm/yyyy\ hh:mm:ss"/>
    <numFmt numFmtId="167" formatCode="hh&quot;h&quot;:mm&quot;m&quot;:s&quot;s&quot;"/>
    <numFmt numFmtId="168" formatCode="[$-F400]h:mm:ss\ AM/PM"/>
    <numFmt numFmtId="169" formatCode="#,##0.0000;[Red]\-#,##0.0000"/>
    <numFmt numFmtId="170" formatCode="#,##0.0000_ ;[Red]\-#,##0.0000\ "/>
    <numFmt numFmtId="171" formatCode="0.0"/>
    <numFmt numFmtId="172" formatCode="[h]\°:mm:ss\`"/>
    <numFmt numFmtId="173" formatCode="ss"/>
    <numFmt numFmtId="174" formatCode="[h]:mm:ss;@"/>
    <numFmt numFmtId="175" formatCode="&quot;OT&quot;\ hh&quot;h&quot;:mm&quot;m&quot;:s&quot;s&quot;"/>
    <numFmt numFmtId="176" formatCode="0.00\ &quot;°&quot;"/>
    <numFmt numFmtId="177" formatCode="[h]&quot;h&quot;:mm&quot;m&quot;:ss.000\'&quot;s&quot;"/>
    <numFmt numFmtId="178" formatCode="0.000000"/>
    <numFmt numFmtId="179" formatCode="0.00000000"/>
    <numFmt numFmtId="180" formatCode="0.000000000"/>
    <numFmt numFmtId="181" formatCode="#,##0.00;[Red]\-#,##0.00"/>
    <numFmt numFmtId="182" formatCode="0.0\ &quot;''&quot;"/>
  </numFmts>
  <fonts count="17">
    <font>
      <sz val="11"/>
      <color theme="1"/>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b/>
      <sz val="14"/>
      <color theme="1"/>
      <name val="Calibri"/>
      <family val="2"/>
      <scheme val="minor"/>
    </font>
    <font>
      <sz val="14"/>
      <color theme="1"/>
      <name val="Calibri"/>
      <family val="2"/>
      <scheme val="minor"/>
    </font>
    <font>
      <sz val="12"/>
      <color theme="1"/>
      <name val="Calibri"/>
      <family val="2"/>
      <scheme val="minor"/>
    </font>
    <font>
      <sz val="11"/>
      <name val="Calibri"/>
      <family val="2"/>
      <scheme val="minor"/>
    </font>
    <font>
      <b/>
      <sz val="11"/>
      <name val="Calibri"/>
      <family val="2"/>
      <scheme val="minor"/>
    </font>
    <font>
      <b/>
      <sz val="10"/>
      <name val="Arial"/>
      <family val="2"/>
    </font>
    <font>
      <sz val="10"/>
      <color rgb="FFFFFFFF"/>
      <name val="Courier"/>
      <family val="3"/>
    </font>
    <font>
      <b/>
      <sz val="9"/>
      <color indexed="81"/>
      <name val="Tahoma"/>
      <family val="2"/>
    </font>
    <font>
      <b/>
      <sz val="10"/>
      <color indexed="81"/>
      <name val="Tahoma"/>
      <family val="2"/>
    </font>
    <font>
      <sz val="9"/>
      <color indexed="81"/>
      <name val="Tahoma"/>
      <family val="2"/>
    </font>
  </fonts>
  <fills count="11">
    <fill>
      <patternFill patternType="none"/>
    </fill>
    <fill>
      <patternFill patternType="gray125"/>
    </fill>
    <fill>
      <patternFill patternType="solid">
        <fgColor theme="5" tint="0.39997558519241921"/>
        <bgColor indexed="64"/>
      </patternFill>
    </fill>
    <fill>
      <patternFill patternType="solid">
        <fgColor rgb="FF66FF33"/>
        <bgColor indexed="64"/>
      </patternFill>
    </fill>
    <fill>
      <patternFill patternType="solid">
        <fgColor rgb="FFFF6600"/>
        <bgColor indexed="64"/>
      </patternFill>
    </fill>
    <fill>
      <patternFill patternType="solid">
        <fgColor rgb="FFFFCC66"/>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2"/>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style="thick">
        <color indexed="64"/>
      </left>
      <right style="medium">
        <color indexed="64"/>
      </right>
      <top style="thick">
        <color indexed="64"/>
      </top>
      <bottom style="medium">
        <color indexed="64"/>
      </bottom>
      <diagonal/>
    </border>
    <border>
      <left style="medium">
        <color auto="1"/>
      </left>
      <right style="thick">
        <color auto="1"/>
      </right>
      <top style="thick">
        <color auto="1"/>
      </top>
      <bottom style="medium">
        <color auto="1"/>
      </bottom>
      <diagonal/>
    </border>
    <border>
      <left style="thick">
        <color auto="1"/>
      </left>
      <right style="medium">
        <color auto="1"/>
      </right>
      <top style="thick">
        <color auto="1"/>
      </top>
      <bottom style="thin">
        <color auto="1"/>
      </bottom>
      <diagonal/>
    </border>
    <border>
      <left style="medium">
        <color auto="1"/>
      </left>
      <right style="thick">
        <color auto="1"/>
      </right>
      <top style="thick">
        <color auto="1"/>
      </top>
      <bottom style="thin">
        <color auto="1"/>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auto="1"/>
      </left>
      <right style="medium">
        <color auto="1"/>
      </right>
      <top/>
      <bottom style="thick">
        <color auto="1"/>
      </bottom>
      <diagonal/>
    </border>
    <border>
      <left style="medium">
        <color indexed="64"/>
      </left>
      <right style="medium">
        <color indexed="64"/>
      </right>
      <top style="thin">
        <color indexed="64"/>
      </top>
      <bottom style="thick">
        <color indexed="64"/>
      </bottom>
      <diagonal/>
    </border>
    <border>
      <left style="medium">
        <color indexed="64"/>
      </left>
      <right style="thick">
        <color indexed="64"/>
      </right>
      <top/>
      <bottom style="thick">
        <color indexed="64"/>
      </bottom>
      <diagonal/>
    </border>
    <border>
      <left style="thick">
        <color auto="1"/>
      </left>
      <right/>
      <top style="thick">
        <color auto="1"/>
      </top>
      <bottom style="thin">
        <color auto="1"/>
      </bottom>
      <diagonal/>
    </border>
    <border>
      <left/>
      <right/>
      <top style="thick">
        <color auto="1"/>
      </top>
      <bottom style="thin">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style="thick">
        <color auto="1"/>
      </left>
      <right/>
      <top style="thin">
        <color auto="1"/>
      </top>
      <bottom style="thin">
        <color auto="1"/>
      </bottom>
      <diagonal/>
    </border>
    <border>
      <left/>
      <right/>
      <top style="thin">
        <color auto="1"/>
      </top>
      <bottom style="thin">
        <color auto="1"/>
      </bottom>
      <diagonal/>
    </border>
    <border>
      <left style="medium">
        <color indexed="64"/>
      </left>
      <right style="thick">
        <color indexed="64"/>
      </right>
      <top style="thin">
        <color indexed="64"/>
      </top>
      <bottom style="thin">
        <color indexed="64"/>
      </bottom>
      <diagonal/>
    </border>
    <border>
      <left style="thick">
        <color auto="1"/>
      </left>
      <right/>
      <top/>
      <bottom style="thick">
        <color auto="1"/>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top style="thin">
        <color auto="1"/>
      </top>
      <bottom style="thick">
        <color auto="1"/>
      </bottom>
      <diagonal/>
    </border>
    <border>
      <left/>
      <right/>
      <top style="thin">
        <color auto="1"/>
      </top>
      <bottom style="thick">
        <color auto="1"/>
      </bottom>
      <diagonal/>
    </border>
    <border>
      <left style="medium">
        <color indexed="64"/>
      </left>
      <right style="thick">
        <color indexed="64"/>
      </right>
      <top style="thin">
        <color indexed="64"/>
      </top>
      <bottom style="thick">
        <color indexed="64"/>
      </bottom>
      <diagonal/>
    </border>
    <border>
      <left style="thick">
        <color auto="1"/>
      </left>
      <right style="thick">
        <color auto="1"/>
      </right>
      <top style="thick">
        <color auto="1"/>
      </top>
      <bottom style="thick">
        <color auto="1"/>
      </bottom>
      <diagonal/>
    </border>
    <border>
      <left/>
      <right style="medium">
        <color indexed="64"/>
      </right>
      <top style="thick">
        <color indexed="64"/>
      </top>
      <bottom style="thick">
        <color indexed="64"/>
      </bottom>
      <diagonal/>
    </border>
    <border>
      <left style="thick">
        <color auto="1"/>
      </left>
      <right style="thick">
        <color auto="1"/>
      </right>
      <top style="thick">
        <color auto="1"/>
      </top>
      <bottom/>
      <diagonal/>
    </border>
    <border>
      <left style="thick">
        <color auto="1"/>
      </left>
      <right/>
      <top style="thick">
        <color auto="1"/>
      </top>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auto="1"/>
      </left>
      <right style="thick">
        <color auto="1"/>
      </right>
      <top style="thin">
        <color auto="1"/>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auto="1"/>
      </left>
      <right style="medium">
        <color auto="1"/>
      </right>
      <top style="medium">
        <color auto="1"/>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ck">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ck">
        <color auto="1"/>
      </left>
      <right style="medium">
        <color auto="1"/>
      </right>
      <top/>
      <bottom style="thin">
        <color auto="1"/>
      </bottom>
      <diagonal/>
    </border>
    <border>
      <left style="thick">
        <color indexed="64"/>
      </left>
      <right style="thick">
        <color indexed="64"/>
      </right>
      <top style="thick">
        <color indexed="64"/>
      </top>
      <bottom style="thin">
        <color indexed="64"/>
      </bottom>
      <diagonal/>
    </border>
    <border>
      <left/>
      <right style="medium">
        <color indexed="64"/>
      </right>
      <top style="thin">
        <color indexed="64"/>
      </top>
      <bottom style="thin">
        <color indexed="64"/>
      </bottom>
      <diagonal/>
    </border>
    <border>
      <left style="thick">
        <color auto="1"/>
      </left>
      <right style="medium">
        <color auto="1"/>
      </right>
      <top style="thin">
        <color auto="1"/>
      </top>
      <bottom style="thin">
        <color auto="1"/>
      </bottom>
      <diagonal/>
    </border>
    <border>
      <left style="medium">
        <color indexed="64"/>
      </left>
      <right/>
      <top/>
      <bottom/>
      <diagonal/>
    </border>
    <border>
      <left style="medium">
        <color indexed="64"/>
      </left>
      <right style="medium">
        <color indexed="64"/>
      </right>
      <top style="thin">
        <color indexed="64"/>
      </top>
      <bottom/>
      <diagonal/>
    </border>
    <border>
      <left/>
      <right/>
      <top/>
      <bottom style="thick">
        <color auto="1"/>
      </bottom>
      <diagonal/>
    </border>
    <border>
      <left/>
      <right/>
      <top style="thick">
        <color indexed="64"/>
      </top>
      <bottom/>
      <diagonal/>
    </border>
    <border>
      <left/>
      <right style="thick">
        <color auto="1"/>
      </right>
      <top style="thick">
        <color auto="1"/>
      </top>
      <bottom/>
      <diagonal/>
    </border>
    <border>
      <left style="thick">
        <color indexed="64"/>
      </left>
      <right/>
      <top/>
      <bottom/>
      <diagonal/>
    </border>
    <border>
      <left/>
      <right style="thick">
        <color auto="1"/>
      </right>
      <top/>
      <bottom/>
      <diagonal/>
    </border>
    <border>
      <left/>
      <right style="thick">
        <color auto="1"/>
      </right>
      <top/>
      <bottom style="thick">
        <color auto="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medium">
        <color auto="1"/>
      </right>
      <top style="thin">
        <color auto="1"/>
      </top>
      <bottom style="thick">
        <color auto="1"/>
      </bottom>
      <diagonal/>
    </border>
    <border>
      <left/>
      <right/>
      <top style="thin">
        <color indexed="64"/>
      </top>
      <bottom/>
      <diagonal/>
    </border>
    <border>
      <left style="thick">
        <color indexed="64"/>
      </left>
      <right style="thick">
        <color indexed="64"/>
      </right>
      <top style="thin">
        <color indexed="64"/>
      </top>
      <bottom/>
      <diagonal/>
    </border>
    <border>
      <left style="medium">
        <color indexed="64"/>
      </left>
      <right style="thick">
        <color indexed="64"/>
      </right>
      <top style="thin">
        <color indexed="64"/>
      </top>
      <bottom/>
      <diagonal/>
    </border>
    <border>
      <left style="medium">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thick">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auto="1"/>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diagonal/>
    </border>
    <border>
      <left style="medium">
        <color auto="1"/>
      </left>
      <right style="medium">
        <color auto="1"/>
      </right>
      <top style="thick">
        <color auto="1"/>
      </top>
      <bottom/>
      <diagonal/>
    </border>
    <border>
      <left style="medium">
        <color indexed="64"/>
      </left>
      <right style="thick">
        <color indexed="64"/>
      </right>
      <top style="thick">
        <color indexed="64"/>
      </top>
      <bottom/>
      <diagonal/>
    </border>
    <border>
      <left style="medium">
        <color indexed="64"/>
      </left>
      <right style="medium">
        <color indexed="64"/>
      </right>
      <top/>
      <bottom style="thick">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ck">
        <color indexed="64"/>
      </bottom>
      <diagonal/>
    </border>
    <border>
      <left/>
      <right style="medium">
        <color indexed="64"/>
      </right>
      <top style="thick">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ck">
        <color indexed="64"/>
      </bottom>
      <diagonal/>
    </border>
    <border>
      <left style="thick">
        <color indexed="64"/>
      </left>
      <right style="thick">
        <color indexed="64"/>
      </right>
      <top style="thin">
        <color indexed="64"/>
      </top>
      <bottom style="thin">
        <color indexed="64"/>
      </bottom>
      <diagonal/>
    </border>
    <border>
      <left style="medium">
        <color indexed="64"/>
      </left>
      <right style="thick">
        <color indexed="64"/>
      </right>
      <top style="thick">
        <color indexed="64"/>
      </top>
      <bottom style="thick">
        <color indexed="64"/>
      </bottom>
      <diagonal/>
    </border>
    <border>
      <left style="medium">
        <color indexed="64"/>
      </left>
      <right/>
      <top style="thin">
        <color auto="1"/>
      </top>
      <bottom style="thick">
        <color auto="1"/>
      </bottom>
      <diagonal/>
    </border>
  </borders>
  <cellStyleXfs count="1">
    <xf numFmtId="0" fontId="0" fillId="0" borderId="0"/>
  </cellStyleXfs>
  <cellXfs count="416">
    <xf numFmtId="0" fontId="0" fillId="0" borderId="0" xfId="0"/>
    <xf numFmtId="0" fontId="0" fillId="2" borderId="0" xfId="0" applyFill="1"/>
    <xf numFmtId="0" fontId="5" fillId="2" borderId="0" xfId="0" applyFont="1" applyFill="1" applyBorder="1"/>
    <xf numFmtId="0" fontId="5" fillId="2" borderId="0" xfId="0" applyFont="1" applyFill="1"/>
    <xf numFmtId="0" fontId="1" fillId="2" borderId="0" xfId="0" applyFont="1" applyFill="1"/>
    <xf numFmtId="0" fontId="1" fillId="2" borderId="0" xfId="0" applyFont="1" applyFill="1" applyBorder="1"/>
    <xf numFmtId="0" fontId="1" fillId="2" borderId="0" xfId="0" applyFont="1" applyFill="1" applyBorder="1" applyAlignment="1">
      <alignment horizontal="left" vertical="center"/>
    </xf>
    <xf numFmtId="0" fontId="0" fillId="3" borderId="6" xfId="0" applyNumberFormat="1" applyFill="1" applyBorder="1" applyAlignment="1">
      <alignment horizontal="center" vertical="center"/>
    </xf>
    <xf numFmtId="0" fontId="1" fillId="2" borderId="0" xfId="0" applyFont="1" applyFill="1" applyBorder="1" applyAlignment="1">
      <alignment vertical="center"/>
    </xf>
    <xf numFmtId="169" fontId="0" fillId="3" borderId="11" xfId="0" applyNumberFormat="1" applyFill="1" applyBorder="1" applyAlignment="1">
      <alignment vertical="center"/>
    </xf>
    <xf numFmtId="0" fontId="0" fillId="0" borderId="0" xfId="0" applyNumberFormat="1"/>
    <xf numFmtId="0" fontId="0" fillId="0" borderId="0" xfId="0" applyNumberFormat="1" applyFont="1" applyFill="1"/>
    <xf numFmtId="0" fontId="0" fillId="0" borderId="0" xfId="0" applyNumberFormat="1" applyFont="1" applyFill="1" applyAlignment="1">
      <alignment horizontal="center"/>
    </xf>
    <xf numFmtId="0" fontId="8" fillId="2" borderId="0" xfId="0" applyFont="1" applyFill="1"/>
    <xf numFmtId="0" fontId="8" fillId="0" borderId="0" xfId="0" applyFont="1"/>
    <xf numFmtId="0" fontId="0" fillId="0" borderId="0" xfId="0" applyFont="1"/>
    <xf numFmtId="0" fontId="0" fillId="0" borderId="0" xfId="0" applyNumberFormat="1" applyFont="1" applyBorder="1"/>
    <xf numFmtId="0" fontId="8" fillId="0" borderId="0" xfId="0" applyNumberFormat="1" applyFont="1" applyBorder="1"/>
    <xf numFmtId="0" fontId="1" fillId="3" borderId="19" xfId="0" applyFont="1" applyFill="1" applyBorder="1" applyAlignment="1">
      <alignment horizontal="center"/>
    </xf>
    <xf numFmtId="0" fontId="0" fillId="0" borderId="0" xfId="0" applyNumberFormat="1" applyFont="1" applyFill="1" applyBorder="1" applyAlignment="1">
      <alignment horizontal="center"/>
    </xf>
    <xf numFmtId="0" fontId="0" fillId="0" borderId="0" xfId="0" applyNumberFormat="1" applyFont="1" applyFill="1" applyBorder="1"/>
    <xf numFmtId="0" fontId="0" fillId="0" borderId="0" xfId="0" applyNumberFormat="1" applyFill="1"/>
    <xf numFmtId="0" fontId="0" fillId="2" borderId="0" xfId="0" applyFont="1" applyFill="1"/>
    <xf numFmtId="0" fontId="1" fillId="0" borderId="0" xfId="0" applyFont="1" applyAlignment="1">
      <alignment horizontal="center"/>
    </xf>
    <xf numFmtId="0" fontId="1" fillId="0" borderId="0" xfId="0" applyFont="1" applyFill="1" applyBorder="1" applyAlignment="1">
      <alignment horizontal="center"/>
    </xf>
    <xf numFmtId="0" fontId="1" fillId="0" borderId="27" xfId="0" applyNumberFormat="1" applyFont="1" applyFill="1" applyBorder="1" applyAlignment="1">
      <alignment horizontal="center"/>
    </xf>
    <xf numFmtId="165" fontId="1" fillId="0" borderId="28" xfId="0" applyNumberFormat="1" applyFont="1" applyBorder="1" applyAlignment="1">
      <alignment horizontal="center"/>
    </xf>
    <xf numFmtId="169" fontId="0" fillId="0" borderId="29" xfId="0" applyNumberFormat="1" applyFont="1" applyFill="1" applyBorder="1"/>
    <xf numFmtId="170" fontId="1" fillId="6" borderId="8" xfId="0" applyNumberFormat="1" applyFont="1" applyFill="1" applyBorder="1" applyAlignment="1">
      <alignment horizontal="center"/>
    </xf>
    <xf numFmtId="0" fontId="1" fillId="0" borderId="0" xfId="0" applyNumberFormat="1" applyFont="1" applyFill="1" applyBorder="1" applyAlignment="1">
      <alignment horizontal="center"/>
    </xf>
    <xf numFmtId="0" fontId="0" fillId="0" borderId="0" xfId="0" applyNumberFormat="1" applyFill="1" applyBorder="1"/>
    <xf numFmtId="0" fontId="4" fillId="5" borderId="29" xfId="0" applyFont="1" applyFill="1" applyBorder="1" applyAlignment="1">
      <alignment horizontal="center" vertical="center"/>
    </xf>
    <xf numFmtId="0" fontId="4" fillId="5" borderId="30" xfId="0" applyFont="1" applyFill="1" applyBorder="1" applyAlignment="1">
      <alignment horizontal="center" vertical="center"/>
    </xf>
    <xf numFmtId="0" fontId="1" fillId="2" borderId="0" xfId="0" applyFont="1" applyFill="1" applyBorder="1" applyAlignment="1">
      <alignment horizontal="left"/>
    </xf>
    <xf numFmtId="0" fontId="0" fillId="2" borderId="0" xfId="0" applyFill="1" applyBorder="1"/>
    <xf numFmtId="0" fontId="8" fillId="0" borderId="0" xfId="0" applyNumberFormat="1" applyFont="1" applyFill="1" applyBorder="1"/>
    <xf numFmtId="0" fontId="1" fillId="0" borderId="32" xfId="0" applyNumberFormat="1" applyFont="1" applyFill="1" applyBorder="1" applyAlignment="1">
      <alignment horizontal="center"/>
    </xf>
    <xf numFmtId="165" fontId="0" fillId="3" borderId="7" xfId="0" applyNumberFormat="1" applyFont="1" applyFill="1" applyBorder="1"/>
    <xf numFmtId="169" fontId="1" fillId="6" borderId="33" xfId="0" applyNumberFormat="1" applyFont="1" applyFill="1" applyBorder="1" applyAlignment="1">
      <alignment horizontal="center"/>
    </xf>
    <xf numFmtId="170" fontId="1" fillId="6" borderId="34" xfId="0" applyNumberFormat="1" applyFont="1" applyFill="1" applyBorder="1" applyAlignment="1">
      <alignment horizontal="center"/>
    </xf>
    <xf numFmtId="170" fontId="10" fillId="6" borderId="27" xfId="0" applyNumberFormat="1" applyFont="1" applyFill="1" applyBorder="1"/>
    <xf numFmtId="0" fontId="0" fillId="7" borderId="0" xfId="0" quotePrefix="1" applyNumberFormat="1" applyFill="1"/>
    <xf numFmtId="0" fontId="1" fillId="2" borderId="36" xfId="0" applyFont="1" applyFill="1" applyBorder="1" applyAlignment="1">
      <alignment horizontal="center" vertical="center" wrapText="1"/>
    </xf>
    <xf numFmtId="171" fontId="1" fillId="2" borderId="36" xfId="0" applyNumberFormat="1" applyFont="1" applyFill="1" applyBorder="1" applyAlignment="1">
      <alignment horizontal="center" vertical="center" wrapText="1"/>
    </xf>
    <xf numFmtId="169" fontId="0" fillId="0" borderId="0" xfId="0" applyNumberFormat="1"/>
    <xf numFmtId="0" fontId="0" fillId="0" borderId="0" xfId="0" applyNumberFormat="1" applyFill="1" applyBorder="1" applyAlignment="1">
      <alignment horizontal="center"/>
    </xf>
    <xf numFmtId="167" fontId="0" fillId="0" borderId="0" xfId="0" applyNumberFormat="1" applyFont="1" applyFill="1" applyBorder="1"/>
    <xf numFmtId="0" fontId="1" fillId="0" borderId="36" xfId="0" applyFont="1" applyBorder="1" applyAlignment="1">
      <alignment horizontal="left" wrapText="1"/>
    </xf>
    <xf numFmtId="0" fontId="0" fillId="0" borderId="40" xfId="0" applyBorder="1"/>
    <xf numFmtId="0" fontId="0" fillId="0" borderId="40" xfId="0" applyFont="1" applyBorder="1"/>
    <xf numFmtId="0" fontId="0" fillId="0" borderId="40" xfId="0" applyNumberFormat="1" applyFont="1" applyFill="1" applyBorder="1" applyAlignment="1">
      <alignment horizontal="center"/>
    </xf>
    <xf numFmtId="0" fontId="0" fillId="0" borderId="41" xfId="0" applyNumberFormat="1" applyFont="1" applyBorder="1" applyAlignment="1">
      <alignment horizontal="center"/>
    </xf>
    <xf numFmtId="0" fontId="0" fillId="0" borderId="41" xfId="0" applyNumberFormat="1" applyFont="1" applyFill="1" applyBorder="1" applyAlignment="1">
      <alignment horizontal="center"/>
    </xf>
    <xf numFmtId="0" fontId="0" fillId="0" borderId="41" xfId="0" applyBorder="1"/>
    <xf numFmtId="0" fontId="0" fillId="0" borderId="40" xfId="0" applyFill="1" applyBorder="1"/>
    <xf numFmtId="172" fontId="0" fillId="0" borderId="0" xfId="0" applyNumberFormat="1" applyFont="1" applyFill="1" applyBorder="1"/>
    <xf numFmtId="0" fontId="1" fillId="0" borderId="43" xfId="0" applyNumberFormat="1" applyFont="1" applyFill="1" applyBorder="1" applyAlignment="1">
      <alignment horizontal="center"/>
    </xf>
    <xf numFmtId="0" fontId="1" fillId="0" borderId="44" xfId="0" applyFont="1" applyBorder="1" applyAlignment="1">
      <alignment horizontal="left" wrapText="1"/>
    </xf>
    <xf numFmtId="0" fontId="0" fillId="0" borderId="37" xfId="0" applyBorder="1"/>
    <xf numFmtId="0" fontId="0" fillId="0" borderId="36" xfId="0" applyFont="1" applyBorder="1"/>
    <xf numFmtId="0" fontId="0" fillId="0" borderId="37" xfId="0" applyFont="1" applyBorder="1"/>
    <xf numFmtId="0" fontId="0" fillId="0" borderId="37" xfId="0" applyNumberFormat="1" applyFont="1" applyFill="1" applyBorder="1" applyAlignment="1">
      <alignment horizontal="center"/>
    </xf>
    <xf numFmtId="0" fontId="0" fillId="0" borderId="37" xfId="0" applyNumberFormat="1" applyFont="1" applyBorder="1" applyAlignment="1">
      <alignment horizontal="center"/>
    </xf>
    <xf numFmtId="0" fontId="0" fillId="0" borderId="36" xfId="0" applyFill="1" applyBorder="1"/>
    <xf numFmtId="0" fontId="1" fillId="0" borderId="37" xfId="0" applyFont="1" applyBorder="1" applyAlignment="1">
      <alignment horizontal="left" wrapText="1"/>
    </xf>
    <xf numFmtId="0" fontId="1" fillId="2" borderId="46" xfId="0" applyFont="1" applyFill="1" applyBorder="1" applyAlignment="1">
      <alignment horizontal="center" wrapText="1"/>
    </xf>
    <xf numFmtId="0" fontId="1" fillId="0" borderId="47" xfId="0" applyFont="1" applyBorder="1" applyAlignment="1">
      <alignment horizontal="left" wrapText="1"/>
    </xf>
    <xf numFmtId="0" fontId="0" fillId="0" borderId="47" xfId="0" applyBorder="1"/>
    <xf numFmtId="0" fontId="3" fillId="2" borderId="0" xfId="0" applyFont="1" applyFill="1" applyBorder="1" applyAlignment="1">
      <alignment horizontal="center" vertical="center"/>
    </xf>
    <xf numFmtId="0" fontId="0" fillId="0" borderId="0" xfId="0" applyBorder="1"/>
    <xf numFmtId="0" fontId="3" fillId="2" borderId="0" xfId="0" applyFont="1" applyFill="1" applyBorder="1"/>
    <xf numFmtId="0" fontId="0" fillId="0" borderId="36" xfId="0" applyBorder="1"/>
    <xf numFmtId="0" fontId="0" fillId="2" borderId="0" xfId="0" applyFont="1" applyFill="1" applyBorder="1"/>
    <xf numFmtId="0" fontId="1" fillId="0" borderId="0" xfId="0" applyFont="1" applyAlignment="1">
      <alignment horizontal="left"/>
    </xf>
    <xf numFmtId="0" fontId="1" fillId="0" borderId="0" xfId="0" applyFont="1" applyAlignment="1">
      <alignment horizontal="right"/>
    </xf>
    <xf numFmtId="0" fontId="0" fillId="0" borderId="0" xfId="0" applyAlignment="1">
      <alignment horizontal="center"/>
    </xf>
    <xf numFmtId="0" fontId="3" fillId="0" borderId="0" xfId="0" applyFont="1" applyFill="1" applyAlignment="1">
      <alignment horizontal="left"/>
    </xf>
    <xf numFmtId="0" fontId="0" fillId="0" borderId="28" xfId="0" applyFont="1" applyBorder="1" applyAlignment="1">
      <alignment horizontal="center"/>
    </xf>
    <xf numFmtId="173" fontId="0" fillId="0" borderId="49" xfId="0" applyNumberFormat="1" applyFont="1" applyBorder="1" applyAlignment="1">
      <alignment horizontal="center"/>
    </xf>
    <xf numFmtId="173" fontId="0" fillId="8" borderId="50" xfId="0" applyNumberFormat="1" applyFont="1" applyFill="1" applyBorder="1" applyAlignment="1">
      <alignment horizontal="center"/>
    </xf>
    <xf numFmtId="0" fontId="1" fillId="0" borderId="28" xfId="0" applyFont="1" applyBorder="1" applyAlignment="1">
      <alignment horizontal="center"/>
    </xf>
    <xf numFmtId="167" fontId="0" fillId="0" borderId="27" xfId="0" applyNumberFormat="1" applyBorder="1"/>
    <xf numFmtId="0" fontId="0" fillId="0" borderId="51" xfId="0" applyFont="1" applyBorder="1" applyAlignment="1">
      <alignment horizontal="center"/>
    </xf>
    <xf numFmtId="0" fontId="0" fillId="0" borderId="0" xfId="0" applyFont="1" applyBorder="1" applyAlignment="1">
      <alignment horizontal="center"/>
    </xf>
    <xf numFmtId="174" fontId="0" fillId="8" borderId="52" xfId="0" applyNumberFormat="1" applyFont="1" applyFill="1" applyBorder="1" applyAlignment="1">
      <alignment horizontal="center"/>
    </xf>
    <xf numFmtId="0" fontId="1" fillId="0" borderId="19" xfId="0" applyFont="1" applyBorder="1" applyAlignment="1">
      <alignment horizontal="center"/>
    </xf>
    <xf numFmtId="175" fontId="0" fillId="3" borderId="54" xfId="0" applyNumberFormat="1" applyFill="1" applyBorder="1" applyAlignment="1">
      <alignment horizontal="center"/>
    </xf>
    <xf numFmtId="0" fontId="10" fillId="0" borderId="0" xfId="0" applyNumberFormat="1" applyFont="1" applyFill="1" applyBorder="1"/>
    <xf numFmtId="0" fontId="0" fillId="0" borderId="0" xfId="0" quotePrefix="1" applyNumberFormat="1" applyFont="1" applyFill="1" applyBorder="1"/>
    <xf numFmtId="21" fontId="0" fillId="3" borderId="0" xfId="0" applyNumberFormat="1" applyFont="1" applyFill="1" applyBorder="1" applyAlignment="1">
      <alignment horizontal="center"/>
    </xf>
    <xf numFmtId="167" fontId="0" fillId="0" borderId="50" xfId="0" applyNumberFormat="1" applyBorder="1" applyAlignment="1">
      <alignment horizontal="center"/>
    </xf>
    <xf numFmtId="0" fontId="0" fillId="0" borderId="0" xfId="0" applyNumberFormat="1" applyFont="1" applyFill="1" applyBorder="1" applyAlignment="1">
      <alignment horizontal="left" wrapText="1"/>
    </xf>
    <xf numFmtId="0" fontId="1" fillId="0" borderId="19" xfId="0" applyNumberFormat="1" applyFont="1" applyBorder="1" applyAlignment="1">
      <alignment horizontal="center"/>
    </xf>
    <xf numFmtId="0" fontId="0" fillId="0" borderId="48" xfId="0" applyFont="1" applyBorder="1" applyAlignment="1">
      <alignment horizontal="center"/>
    </xf>
    <xf numFmtId="167" fontId="0" fillId="3" borderId="48" xfId="0" applyNumberFormat="1" applyFont="1" applyFill="1" applyBorder="1" applyAlignment="1">
      <alignment horizontal="center"/>
    </xf>
    <xf numFmtId="0" fontId="0" fillId="0" borderId="51" xfId="0" applyBorder="1" applyAlignment="1">
      <alignment horizontal="center"/>
    </xf>
    <xf numFmtId="0" fontId="0" fillId="0" borderId="52" xfId="0" applyNumberFormat="1" applyBorder="1" applyAlignment="1">
      <alignment horizontal="center"/>
    </xf>
    <xf numFmtId="0" fontId="0" fillId="0" borderId="51" xfId="0" applyNumberFormat="1" applyFill="1" applyBorder="1" applyAlignment="1">
      <alignment horizontal="center"/>
    </xf>
    <xf numFmtId="0" fontId="0" fillId="0" borderId="0" xfId="0" applyFont="1" applyAlignment="1">
      <alignment horizontal="left"/>
    </xf>
    <xf numFmtId="0" fontId="0" fillId="0" borderId="0" xfId="0" applyFont="1" applyAlignment="1">
      <alignment horizontal="center"/>
    </xf>
    <xf numFmtId="0" fontId="0" fillId="0" borderId="0" xfId="0" applyFont="1" applyAlignment="1">
      <alignment horizontal="right"/>
    </xf>
    <xf numFmtId="165" fontId="0" fillId="3" borderId="0" xfId="0" applyNumberFormat="1" applyFont="1" applyFill="1" applyAlignment="1">
      <alignment horizontal="center"/>
    </xf>
    <xf numFmtId="0" fontId="0" fillId="0" borderId="52" xfId="0" applyFont="1" applyBorder="1" applyAlignment="1">
      <alignment horizontal="center"/>
    </xf>
    <xf numFmtId="0" fontId="0" fillId="0" borderId="0" xfId="0" applyNumberFormat="1" applyFont="1" applyAlignment="1">
      <alignment horizontal="center"/>
    </xf>
    <xf numFmtId="0" fontId="0" fillId="0" borderId="19" xfId="0" applyFont="1" applyBorder="1" applyAlignment="1">
      <alignment horizontal="center"/>
    </xf>
    <xf numFmtId="0" fontId="0" fillId="0" borderId="53" xfId="0" applyFont="1" applyBorder="1" applyAlignment="1">
      <alignment horizontal="center"/>
    </xf>
    <xf numFmtId="0" fontId="0" fillId="0" borderId="49" xfId="0" applyFont="1" applyBorder="1" applyAlignment="1">
      <alignment horizontal="center"/>
    </xf>
    <xf numFmtId="0" fontId="0" fillId="0" borderId="0" xfId="0" applyNumberFormat="1" applyFont="1"/>
    <xf numFmtId="0" fontId="0" fillId="0" borderId="0" xfId="0" applyNumberFormat="1" applyAlignment="1">
      <alignment horizontal="center"/>
    </xf>
    <xf numFmtId="21" fontId="0" fillId="3" borderId="0" xfId="0" applyNumberFormat="1" applyFont="1" applyFill="1" applyAlignment="1">
      <alignment horizontal="center"/>
    </xf>
    <xf numFmtId="0" fontId="0" fillId="7" borderId="0" xfId="0" applyNumberFormat="1" applyFill="1"/>
    <xf numFmtId="165" fontId="1" fillId="3" borderId="0" xfId="0" applyNumberFormat="1" applyFont="1" applyFill="1"/>
    <xf numFmtId="0" fontId="0" fillId="0" borderId="27" xfId="0" applyNumberFormat="1" applyFont="1" applyBorder="1" applyAlignment="1">
      <alignment horizontal="center"/>
    </xf>
    <xf numFmtId="0" fontId="0" fillId="0" borderId="55" xfId="0" applyNumberFormat="1" applyFont="1" applyBorder="1" applyAlignment="1">
      <alignment horizontal="center"/>
    </xf>
    <xf numFmtId="0" fontId="0" fillId="0" borderId="54" xfId="0" applyNumberFormat="1" applyBorder="1" applyAlignment="1">
      <alignment horizontal="center"/>
    </xf>
    <xf numFmtId="167" fontId="0" fillId="0" borderId="0" xfId="0" applyNumberFormat="1" applyAlignment="1">
      <alignment horizontal="center"/>
    </xf>
    <xf numFmtId="0" fontId="1" fillId="0" borderId="0" xfId="0" applyNumberFormat="1" applyFont="1" applyAlignment="1">
      <alignment horizontal="center"/>
    </xf>
    <xf numFmtId="0" fontId="0" fillId="0" borderId="0" xfId="0" applyNumberFormat="1" applyFill="1" applyAlignment="1">
      <alignment horizontal="center"/>
    </xf>
    <xf numFmtId="167" fontId="1" fillId="0" borderId="0" xfId="0" applyNumberFormat="1" applyFont="1" applyAlignment="1">
      <alignment horizontal="center"/>
    </xf>
    <xf numFmtId="0" fontId="1" fillId="0" borderId="0" xfId="0" applyNumberFormat="1" applyFont="1" applyFill="1" applyAlignment="1">
      <alignment horizontal="center"/>
    </xf>
    <xf numFmtId="0" fontId="0" fillId="0" borderId="0" xfId="0" applyFont="1" applyFill="1" applyAlignment="1">
      <alignment horizontal="center"/>
    </xf>
    <xf numFmtId="0" fontId="1" fillId="0" borderId="0" xfId="0" applyNumberFormat="1" applyFont="1" applyFill="1" applyAlignment="1">
      <alignment horizontal="left"/>
    </xf>
    <xf numFmtId="0" fontId="1" fillId="0" borderId="0" xfId="0" applyNumberFormat="1" applyFont="1" applyFill="1" applyAlignment="1">
      <alignment horizontal="right"/>
    </xf>
    <xf numFmtId="165" fontId="1" fillId="9" borderId="0" xfId="0" applyNumberFormat="1" applyFont="1" applyFill="1" applyAlignment="1">
      <alignment horizontal="center"/>
    </xf>
    <xf numFmtId="0" fontId="0" fillId="0" borderId="0" xfId="0" applyNumberFormat="1" applyFont="1" applyFill="1" applyBorder="1" applyAlignment="1">
      <alignment horizontal="center" vertical="center"/>
    </xf>
    <xf numFmtId="169" fontId="0" fillId="6" borderId="0" xfId="0" applyNumberFormat="1" applyFont="1" applyFill="1" applyAlignment="1">
      <alignment horizontal="center"/>
    </xf>
    <xf numFmtId="0" fontId="1" fillId="6" borderId="0" xfId="0" applyNumberFormat="1" applyFont="1" applyFill="1" applyAlignment="1">
      <alignment horizontal="center"/>
    </xf>
    <xf numFmtId="169" fontId="1" fillId="6" borderId="0" xfId="0" applyNumberFormat="1" applyFont="1" applyFill="1" applyAlignment="1">
      <alignment horizontal="center"/>
    </xf>
    <xf numFmtId="0" fontId="1" fillId="9" borderId="0" xfId="0" applyNumberFormat="1" applyFont="1" applyFill="1" applyAlignment="1">
      <alignment horizontal="center"/>
    </xf>
    <xf numFmtId="0" fontId="1" fillId="0" borderId="33" xfId="0" applyNumberFormat="1" applyFont="1" applyFill="1" applyBorder="1" applyAlignment="1">
      <alignment horizontal="center"/>
    </xf>
    <xf numFmtId="167" fontId="1" fillId="9" borderId="0" xfId="0" applyNumberFormat="1" applyFont="1" applyFill="1" applyAlignment="1">
      <alignment horizontal="center"/>
    </xf>
    <xf numFmtId="174" fontId="1" fillId="0" borderId="0" xfId="0" applyNumberFormat="1" applyFont="1" applyAlignment="1">
      <alignment horizontal="center"/>
    </xf>
    <xf numFmtId="0" fontId="1" fillId="6" borderId="0" xfId="0" applyFont="1" applyFill="1" applyAlignment="1">
      <alignment horizontal="center"/>
    </xf>
    <xf numFmtId="0" fontId="0" fillId="7" borderId="0" xfId="0" applyNumberFormat="1" applyFont="1" applyFill="1" applyBorder="1" applyAlignment="1">
      <alignment horizontal="center"/>
    </xf>
    <xf numFmtId="0" fontId="1" fillId="0" borderId="0" xfId="0" applyNumberFormat="1" applyFont="1" applyBorder="1" applyAlignment="1">
      <alignment horizontal="center"/>
    </xf>
    <xf numFmtId="0" fontId="1" fillId="0" borderId="0" xfId="0" applyFont="1" applyBorder="1" applyAlignment="1">
      <alignment horizontal="center"/>
    </xf>
    <xf numFmtId="0" fontId="0" fillId="7" borderId="0" xfId="0" applyNumberFormat="1" applyFill="1" applyAlignment="1">
      <alignment horizontal="center"/>
    </xf>
    <xf numFmtId="168" fontId="0" fillId="7" borderId="0" xfId="0" applyNumberFormat="1" applyFill="1" applyBorder="1"/>
    <xf numFmtId="0" fontId="0" fillId="7" borderId="0" xfId="0" applyNumberFormat="1" applyFill="1" applyBorder="1"/>
    <xf numFmtId="176" fontId="1" fillId="9" borderId="0" xfId="0" applyNumberFormat="1" applyFont="1" applyFill="1" applyBorder="1" applyAlignment="1">
      <alignment horizontal="center"/>
    </xf>
    <xf numFmtId="0" fontId="0" fillId="7" borderId="0" xfId="0" applyNumberFormat="1" applyFill="1" applyBorder="1" applyAlignment="1">
      <alignment horizontal="center"/>
    </xf>
    <xf numFmtId="0" fontId="1" fillId="6" borderId="0" xfId="0" applyNumberFormat="1" applyFont="1" applyFill="1" applyBorder="1" applyAlignment="1">
      <alignment horizontal="center"/>
    </xf>
    <xf numFmtId="0" fontId="1" fillId="6" borderId="0" xfId="0" applyFont="1" applyFill="1" applyBorder="1" applyAlignment="1">
      <alignment horizontal="center"/>
    </xf>
    <xf numFmtId="168" fontId="0" fillId="7" borderId="0" xfId="0" applyNumberFormat="1" applyFill="1" applyBorder="1" applyAlignment="1">
      <alignment horizontal="center"/>
    </xf>
    <xf numFmtId="168" fontId="0" fillId="7" borderId="0" xfId="0" applyNumberFormat="1" applyFont="1" applyFill="1" applyBorder="1" applyAlignment="1">
      <alignment horizontal="center"/>
    </xf>
    <xf numFmtId="0" fontId="1" fillId="0" borderId="49" xfId="0" applyNumberFormat="1" applyFont="1" applyFill="1" applyBorder="1" applyAlignment="1">
      <alignment horizontal="center"/>
    </xf>
    <xf numFmtId="0" fontId="0" fillId="0" borderId="49" xfId="0" applyBorder="1" applyAlignment="1">
      <alignment horizontal="center"/>
    </xf>
    <xf numFmtId="0" fontId="1" fillId="0" borderId="49" xfId="0" applyFont="1" applyBorder="1" applyAlignment="1">
      <alignment horizontal="center"/>
    </xf>
    <xf numFmtId="21" fontId="0" fillId="3" borderId="50" xfId="0" applyNumberFormat="1" applyFill="1" applyBorder="1" applyAlignment="1">
      <alignment horizontal="center"/>
    </xf>
    <xf numFmtId="0" fontId="1" fillId="0" borderId="51" xfId="0" applyFont="1" applyBorder="1" applyAlignment="1">
      <alignment horizontal="center"/>
    </xf>
    <xf numFmtId="0" fontId="0" fillId="0" borderId="0" xfId="0" applyBorder="1" applyAlignment="1">
      <alignment horizontal="center"/>
    </xf>
    <xf numFmtId="21" fontId="0" fillId="6" borderId="52" xfId="0" applyNumberFormat="1" applyFill="1" applyBorder="1" applyAlignment="1">
      <alignment horizontal="center"/>
    </xf>
    <xf numFmtId="21" fontId="0" fillId="3" borderId="52" xfId="0" applyNumberFormat="1" applyFill="1" applyBorder="1" applyAlignment="1">
      <alignment horizontal="center"/>
    </xf>
    <xf numFmtId="21" fontId="10" fillId="7" borderId="52" xfId="0" applyNumberFormat="1" applyFont="1" applyFill="1" applyBorder="1"/>
    <xf numFmtId="0" fontId="0" fillId="0" borderId="0" xfId="0" applyNumberFormat="1" applyBorder="1"/>
    <xf numFmtId="0" fontId="0" fillId="0" borderId="52" xfId="0" applyBorder="1" applyAlignment="1">
      <alignment horizontal="center"/>
    </xf>
    <xf numFmtId="0" fontId="0" fillId="0" borderId="0" xfId="0" applyNumberFormat="1" applyBorder="1" applyAlignment="1">
      <alignment horizontal="center"/>
    </xf>
    <xf numFmtId="168" fontId="0" fillId="0" borderId="52" xfId="0" applyNumberFormat="1" applyBorder="1" applyAlignment="1">
      <alignment horizontal="center"/>
    </xf>
    <xf numFmtId="166" fontId="1" fillId="0" borderId="50" xfId="0" applyNumberFormat="1" applyFont="1" applyBorder="1" applyAlignment="1">
      <alignment horizontal="center"/>
    </xf>
    <xf numFmtId="177" fontId="1" fillId="0" borderId="0" xfId="0" applyNumberFormat="1" applyFont="1" applyAlignment="1">
      <alignment horizontal="center"/>
    </xf>
    <xf numFmtId="166" fontId="1" fillId="0" borderId="52" xfId="0" applyNumberFormat="1" applyFont="1" applyBorder="1" applyAlignment="1">
      <alignment horizontal="center"/>
    </xf>
    <xf numFmtId="168" fontId="10" fillId="7" borderId="0" xfId="0" applyNumberFormat="1" applyFont="1" applyFill="1"/>
    <xf numFmtId="0" fontId="1" fillId="0" borderId="52" xfId="0" applyFont="1" applyBorder="1" applyAlignment="1">
      <alignment horizontal="center"/>
    </xf>
    <xf numFmtId="0" fontId="13" fillId="0" borderId="0" xfId="0" applyNumberFormat="1" applyFont="1" applyFill="1"/>
    <xf numFmtId="164" fontId="1" fillId="3" borderId="53" xfId="0" applyNumberFormat="1" applyFont="1" applyFill="1" applyBorder="1" applyAlignment="1">
      <alignment horizontal="center"/>
    </xf>
    <xf numFmtId="168" fontId="0" fillId="0" borderId="0" xfId="0" applyNumberFormat="1" applyFont="1" applyFill="1" applyAlignment="1">
      <alignment horizontal="center"/>
    </xf>
    <xf numFmtId="0" fontId="0" fillId="7" borderId="0" xfId="0" applyNumberFormat="1" applyFont="1" applyFill="1" applyAlignment="1">
      <alignment horizontal="center"/>
    </xf>
    <xf numFmtId="177" fontId="1" fillId="3" borderId="0" xfId="0" applyNumberFormat="1" applyFont="1" applyFill="1" applyAlignment="1">
      <alignment horizontal="center"/>
    </xf>
    <xf numFmtId="177" fontId="0" fillId="7" borderId="0" xfId="0" applyNumberFormat="1" applyFill="1"/>
    <xf numFmtId="178" fontId="0" fillId="7" borderId="0" xfId="0" applyNumberFormat="1" applyFont="1" applyFill="1" applyAlignment="1">
      <alignment horizontal="center"/>
    </xf>
    <xf numFmtId="178" fontId="0" fillId="0" borderId="0" xfId="0" applyNumberFormat="1" applyFont="1" applyFill="1" applyAlignment="1">
      <alignment horizontal="center"/>
    </xf>
    <xf numFmtId="179" fontId="1" fillId="3" borderId="0" xfId="0" applyNumberFormat="1" applyFont="1" applyFill="1" applyAlignment="1">
      <alignment horizontal="center"/>
    </xf>
    <xf numFmtId="0" fontId="1" fillId="7" borderId="0" xfId="0" applyNumberFormat="1" applyFont="1" applyFill="1" applyAlignment="1">
      <alignment horizontal="center"/>
    </xf>
    <xf numFmtId="0" fontId="1" fillId="7" borderId="0" xfId="0" applyFont="1" applyFill="1" applyAlignment="1">
      <alignment horizontal="center"/>
    </xf>
    <xf numFmtId="179" fontId="1" fillId="0" borderId="0" xfId="0" applyNumberFormat="1" applyFont="1" applyFill="1" applyAlignment="1">
      <alignment horizontal="center"/>
    </xf>
    <xf numFmtId="180" fontId="1" fillId="0" borderId="0" xfId="0" applyNumberFormat="1" applyFont="1" applyFill="1" applyAlignment="1">
      <alignment horizontal="center"/>
    </xf>
    <xf numFmtId="21" fontId="1" fillId="7" borderId="0" xfId="0" applyNumberFormat="1" applyFont="1" applyFill="1" applyAlignment="1">
      <alignment horizontal="center"/>
    </xf>
    <xf numFmtId="177" fontId="1" fillId="0" borderId="0" xfId="0" applyNumberFormat="1" applyFont="1" applyFill="1" applyAlignment="1">
      <alignment horizontal="center"/>
    </xf>
    <xf numFmtId="168" fontId="1" fillId="7" borderId="0" xfId="0" applyNumberFormat="1" applyFont="1" applyFill="1" applyBorder="1" applyAlignment="1">
      <alignment horizontal="center"/>
    </xf>
    <xf numFmtId="0" fontId="1" fillId="0" borderId="0" xfId="0" applyFont="1" applyFill="1" applyAlignment="1">
      <alignment horizontal="center"/>
    </xf>
    <xf numFmtId="0" fontId="0" fillId="0" borderId="0" xfId="0" applyFill="1" applyAlignment="1">
      <alignment horizontal="center"/>
    </xf>
    <xf numFmtId="21" fontId="10" fillId="0" borderId="0" xfId="0" applyNumberFormat="1" applyFont="1" applyFill="1"/>
    <xf numFmtId="0" fontId="13" fillId="0" borderId="0" xfId="0" applyFont="1"/>
    <xf numFmtId="0" fontId="1" fillId="2" borderId="37" xfId="0" applyFont="1" applyFill="1" applyBorder="1" applyAlignment="1">
      <alignment horizontal="center" vertical="center"/>
    </xf>
    <xf numFmtId="0" fontId="1" fillId="2" borderId="42" xfId="0" applyFont="1" applyFill="1" applyBorder="1" applyAlignment="1">
      <alignment horizontal="center" vertical="center" wrapText="1"/>
    </xf>
    <xf numFmtId="0" fontId="1" fillId="2" borderId="37" xfId="0" applyFont="1" applyFill="1" applyBorder="1" applyAlignment="1">
      <alignment horizontal="center" vertical="center" wrapText="1"/>
    </xf>
    <xf numFmtId="49" fontId="11" fillId="2" borderId="37" xfId="0" applyNumberFormat="1" applyFont="1" applyFill="1" applyBorder="1" applyAlignment="1">
      <alignment horizontal="center" vertical="center"/>
    </xf>
    <xf numFmtId="171" fontId="1" fillId="2" borderId="37" xfId="0" applyNumberFormat="1"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0" borderId="0" xfId="0" applyNumberFormat="1" applyFont="1" applyBorder="1"/>
    <xf numFmtId="0" fontId="12" fillId="0" borderId="0" xfId="0" applyNumberFormat="1" applyFont="1" applyBorder="1" applyAlignment="1">
      <alignment horizontal="center"/>
    </xf>
    <xf numFmtId="0" fontId="1" fillId="2" borderId="56"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vertical="center"/>
    </xf>
    <xf numFmtId="49" fontId="11" fillId="2" borderId="10" xfId="0" applyNumberFormat="1" applyFont="1" applyFill="1" applyBorder="1" applyAlignment="1">
      <alignment horizontal="center" vertical="center"/>
    </xf>
    <xf numFmtId="171" fontId="1" fillId="2" borderId="1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xf>
    <xf numFmtId="167" fontId="0" fillId="7" borderId="0" xfId="0" applyNumberFormat="1" applyFill="1" applyAlignment="1">
      <alignment horizontal="center"/>
    </xf>
    <xf numFmtId="168" fontId="0" fillId="0" borderId="0" xfId="0" applyNumberFormat="1" applyFill="1" applyAlignment="1">
      <alignment horizontal="center"/>
    </xf>
    <xf numFmtId="168" fontId="0" fillId="7" borderId="0" xfId="0" applyNumberFormat="1" applyFill="1" applyAlignment="1">
      <alignment horizontal="center"/>
    </xf>
    <xf numFmtId="14" fontId="0" fillId="0" borderId="0" xfId="0" applyNumberFormat="1" applyFont="1" applyFill="1" applyBorder="1" applyAlignment="1">
      <alignment horizontal="center"/>
    </xf>
    <xf numFmtId="14" fontId="0" fillId="0" borderId="50" xfId="0" applyNumberFormat="1" applyFont="1" applyFill="1" applyBorder="1" applyAlignment="1">
      <alignment horizontal="center"/>
    </xf>
    <xf numFmtId="0" fontId="0" fillId="0" borderId="51" xfId="0" applyNumberFormat="1" applyFont="1" applyBorder="1" applyAlignment="1">
      <alignment horizontal="center"/>
    </xf>
    <xf numFmtId="0" fontId="0" fillId="0" borderId="0" xfId="0" applyNumberFormat="1" applyFont="1" applyBorder="1" applyAlignment="1">
      <alignment horizontal="center"/>
    </xf>
    <xf numFmtId="0" fontId="0" fillId="0" borderId="0" xfId="0" applyNumberFormat="1" applyFill="1" applyAlignment="1">
      <alignment horizontal="right" vertical="center"/>
    </xf>
    <xf numFmtId="0" fontId="0" fillId="0" borderId="0" xfId="0" applyNumberFormat="1" applyFill="1" applyBorder="1" applyAlignment="1">
      <alignment horizontal="right" vertical="center"/>
    </xf>
    <xf numFmtId="0" fontId="0" fillId="0" borderId="0" xfId="0" applyNumberFormat="1" applyFill="1" applyBorder="1" applyAlignment="1">
      <alignment horizontal="right"/>
    </xf>
    <xf numFmtId="168" fontId="0" fillId="0" borderId="0" xfId="0" applyNumberFormat="1" applyFont="1" applyFill="1" applyBorder="1" applyAlignment="1">
      <alignment horizontal="center"/>
    </xf>
    <xf numFmtId="0" fontId="1" fillId="0" borderId="0" xfId="0" quotePrefix="1" applyNumberFormat="1" applyFont="1" applyFill="1" applyBorder="1" applyAlignment="1">
      <alignment horizontal="center"/>
    </xf>
    <xf numFmtId="0" fontId="0" fillId="0" borderId="57" xfId="0" applyNumberFormat="1" applyFill="1" applyBorder="1"/>
    <xf numFmtId="0" fontId="0" fillId="0" borderId="0" xfId="0" applyFill="1" applyAlignment="1">
      <alignment horizontal="center" vertical="center"/>
    </xf>
    <xf numFmtId="0" fontId="0" fillId="0" borderId="0" xfId="0" applyNumberFormat="1" applyFill="1" applyAlignment="1">
      <alignment horizontal="center" vertical="center"/>
    </xf>
    <xf numFmtId="0" fontId="0" fillId="0" borderId="0" xfId="0" applyAlignment="1">
      <alignment horizontal="center" vertical="center"/>
    </xf>
    <xf numFmtId="0" fontId="1" fillId="0" borderId="0" xfId="0" applyNumberFormat="1" applyFont="1" applyFill="1" applyAlignment="1" applyProtection="1">
      <alignment horizontal="center" vertical="center"/>
      <protection hidden="1"/>
    </xf>
    <xf numFmtId="0" fontId="0" fillId="0" borderId="0" xfId="0" applyNumberFormat="1" applyBorder="1" applyAlignment="1" applyProtection="1">
      <alignment horizontal="center" vertical="center"/>
      <protection hidden="1"/>
    </xf>
    <xf numFmtId="0" fontId="0" fillId="0" borderId="0" xfId="0" applyNumberFormat="1" applyFill="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Protection="1">
      <protection hidden="1"/>
    </xf>
    <xf numFmtId="168" fontId="0" fillId="7" borderId="0" xfId="0" applyNumberFormat="1" applyFill="1" applyBorder="1" applyAlignment="1" applyProtection="1">
      <alignment horizontal="center" vertical="center"/>
      <protection hidden="1"/>
    </xf>
    <xf numFmtId="168" fontId="0" fillId="0" borderId="0" xfId="0" applyNumberFormat="1" applyFill="1" applyBorder="1" applyAlignment="1" applyProtection="1">
      <alignment horizontal="center" vertical="center"/>
      <protection hidden="1"/>
    </xf>
    <xf numFmtId="0" fontId="1" fillId="7" borderId="58" xfId="0" applyNumberFormat="1" applyFont="1" applyFill="1" applyBorder="1" applyAlignment="1" applyProtection="1">
      <alignment horizontal="center" vertical="center"/>
      <protection hidden="1"/>
    </xf>
    <xf numFmtId="0" fontId="0" fillId="0" borderId="0" xfId="0" applyNumberFormat="1" applyFill="1" applyBorder="1" applyAlignment="1" applyProtection="1">
      <alignment horizontal="center" vertical="center"/>
      <protection hidden="1"/>
    </xf>
    <xf numFmtId="168" fontId="0" fillId="0" borderId="0" xfId="0" applyNumberFormat="1" applyBorder="1" applyAlignment="1" applyProtection="1">
      <alignment horizontal="center" vertical="center"/>
      <protection hidden="1"/>
    </xf>
    <xf numFmtId="181" fontId="0" fillId="0" borderId="0" xfId="0" applyNumberFormat="1" applyAlignment="1" applyProtection="1">
      <alignment horizontal="center" vertical="center"/>
      <protection hidden="1"/>
    </xf>
    <xf numFmtId="169" fontId="0" fillId="0" borderId="0" xfId="0" applyNumberFormat="1" applyAlignment="1" applyProtection="1">
      <alignment horizontal="center" vertical="center"/>
      <protection hidden="1"/>
    </xf>
    <xf numFmtId="0" fontId="0" fillId="0" borderId="0" xfId="0" applyNumberFormat="1" applyAlignment="1" applyProtection="1">
      <alignment horizontal="center" vertical="center"/>
      <protection hidden="1"/>
    </xf>
    <xf numFmtId="0" fontId="1" fillId="7" borderId="67" xfId="0" applyNumberFormat="1" applyFont="1"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0" fillId="0" borderId="0" xfId="0" applyFill="1" applyProtection="1">
      <protection hidden="1"/>
    </xf>
    <xf numFmtId="0" fontId="1" fillId="0" borderId="0" xfId="0" applyFont="1" applyProtection="1">
      <protection hidden="1"/>
    </xf>
    <xf numFmtId="0" fontId="1" fillId="0" borderId="0" xfId="0" applyFont="1" applyFill="1" applyAlignment="1" applyProtection="1">
      <alignment horizontal="center" vertical="center"/>
      <protection hidden="1"/>
    </xf>
    <xf numFmtId="168" fontId="0" fillId="0" borderId="37" xfId="0" applyNumberFormat="1" applyFill="1" applyBorder="1" applyAlignment="1" applyProtection="1">
      <alignment horizontal="center" vertical="center"/>
      <protection hidden="1"/>
    </xf>
    <xf numFmtId="168" fontId="0" fillId="0" borderId="18" xfId="0" applyNumberFormat="1" applyFill="1" applyBorder="1" applyAlignment="1" applyProtection="1">
      <alignment horizontal="center" vertical="center"/>
      <protection hidden="1"/>
    </xf>
    <xf numFmtId="168" fontId="0" fillId="0" borderId="40" xfId="0" applyNumberFormat="1" applyFill="1" applyBorder="1" applyAlignment="1" applyProtection="1">
      <alignment horizontal="center" vertical="center"/>
      <protection hidden="1"/>
    </xf>
    <xf numFmtId="168" fontId="0" fillId="0" borderId="60" xfId="0" applyNumberFormat="1" applyFill="1" applyBorder="1" applyAlignment="1" applyProtection="1">
      <alignment horizontal="center" vertical="center"/>
      <protection hidden="1"/>
    </xf>
    <xf numFmtId="168" fontId="0" fillId="0" borderId="14" xfId="0" applyNumberFormat="1" applyFill="1" applyBorder="1" applyAlignment="1" applyProtection="1">
      <alignment horizontal="center" vertical="center"/>
      <protection hidden="1"/>
    </xf>
    <xf numFmtId="168" fontId="0" fillId="0" borderId="66" xfId="0" applyNumberFormat="1" applyFill="1" applyBorder="1" applyAlignment="1" applyProtection="1">
      <alignment horizontal="center" vertical="center"/>
      <protection hidden="1"/>
    </xf>
    <xf numFmtId="168" fontId="0" fillId="0" borderId="15" xfId="0" applyNumberFormat="1" applyFill="1" applyBorder="1" applyAlignment="1" applyProtection="1">
      <alignment horizontal="center" vertical="center"/>
      <protection hidden="1"/>
    </xf>
    <xf numFmtId="49" fontId="0" fillId="0" borderId="0" xfId="0" applyNumberFormat="1" applyFill="1" applyAlignment="1" applyProtection="1">
      <alignment horizontal="center" vertical="center"/>
      <protection hidden="1"/>
    </xf>
    <xf numFmtId="181" fontId="0" fillId="7" borderId="0" xfId="0" applyNumberFormat="1" applyFill="1"/>
    <xf numFmtId="0" fontId="0" fillId="7" borderId="0" xfId="0" applyFill="1"/>
    <xf numFmtId="169" fontId="0" fillId="7" borderId="0" xfId="0" applyNumberFormat="1" applyFill="1"/>
    <xf numFmtId="0" fontId="0" fillId="0" borderId="0" xfId="0" applyNumberFormat="1" applyFill="1" applyBorder="1" applyAlignment="1">
      <alignment horizontal="center" vertical="center"/>
    </xf>
    <xf numFmtId="168" fontId="0" fillId="0" borderId="0" xfId="0" applyNumberFormat="1" applyFill="1" applyBorder="1"/>
    <xf numFmtId="0" fontId="1" fillId="0" borderId="0" xfId="0" quotePrefix="1" applyNumberFormat="1" applyFont="1" applyFill="1" applyAlignment="1">
      <alignment horizontal="center"/>
    </xf>
    <xf numFmtId="0" fontId="0" fillId="0" borderId="0" xfId="0" applyFont="1" applyFill="1"/>
    <xf numFmtId="0" fontId="8" fillId="2" borderId="0" xfId="0" applyFont="1" applyFill="1" applyAlignment="1">
      <alignment horizontal="center" vertical="center"/>
    </xf>
    <xf numFmtId="0" fontId="8" fillId="0" borderId="0" xfId="0" applyFont="1" applyAlignment="1">
      <alignment horizontal="center" vertical="center"/>
    </xf>
    <xf numFmtId="0" fontId="8" fillId="7" borderId="0" xfId="0" applyFont="1" applyFill="1" applyAlignment="1">
      <alignment horizontal="center" vertical="center"/>
    </xf>
    <xf numFmtId="168" fontId="0" fillId="0" borderId="0" xfId="0" applyNumberFormat="1" applyFill="1" applyProtection="1">
      <protection hidden="1"/>
    </xf>
    <xf numFmtId="168" fontId="0" fillId="0" borderId="0" xfId="0" applyNumberFormat="1" applyProtection="1">
      <protection hidden="1"/>
    </xf>
    <xf numFmtId="168" fontId="1" fillId="0" borderId="0" xfId="0" applyNumberFormat="1" applyFont="1" applyProtection="1">
      <protection hidden="1"/>
    </xf>
    <xf numFmtId="168" fontId="0" fillId="0" borderId="0" xfId="0" applyNumberFormat="1" applyFill="1" applyAlignment="1" applyProtection="1">
      <alignment horizontal="center" vertical="center"/>
      <protection hidden="1"/>
    </xf>
    <xf numFmtId="168" fontId="1" fillId="0" borderId="0" xfId="0" applyNumberFormat="1" applyFont="1" applyFill="1" applyAlignment="1" applyProtection="1">
      <alignment horizontal="center" vertical="center"/>
      <protection hidden="1"/>
    </xf>
    <xf numFmtId="168" fontId="0" fillId="10" borderId="37" xfId="0" applyNumberFormat="1" applyFill="1" applyBorder="1" applyAlignment="1" applyProtection="1">
      <alignment horizontal="center" vertical="center"/>
      <protection hidden="1"/>
    </xf>
    <xf numFmtId="168" fontId="0" fillId="10" borderId="18" xfId="0" applyNumberFormat="1" applyFill="1" applyBorder="1" applyAlignment="1" applyProtection="1">
      <alignment horizontal="center" vertical="center"/>
      <protection hidden="1"/>
    </xf>
    <xf numFmtId="0" fontId="1" fillId="7" borderId="55" xfId="0" applyNumberFormat="1" applyFont="1" applyFill="1" applyBorder="1" applyAlignment="1" applyProtection="1">
      <alignment horizontal="center" vertical="center"/>
      <protection hidden="1"/>
    </xf>
    <xf numFmtId="168" fontId="0" fillId="10" borderId="45" xfId="0" applyNumberFormat="1" applyFill="1" applyBorder="1" applyAlignment="1" applyProtection="1">
      <alignment horizontal="center" vertical="center"/>
      <protection hidden="1"/>
    </xf>
    <xf numFmtId="168" fontId="1" fillId="7" borderId="7" xfId="0" applyNumberFormat="1" applyFont="1" applyFill="1" applyBorder="1" applyAlignment="1" applyProtection="1">
      <alignment horizontal="center" vertical="center"/>
      <protection hidden="1"/>
    </xf>
    <xf numFmtId="168" fontId="1" fillId="7" borderId="33" xfId="0" applyNumberFormat="1" applyFont="1" applyFill="1" applyBorder="1" applyAlignment="1" applyProtection="1">
      <alignment horizontal="center" vertical="center"/>
      <protection hidden="1"/>
    </xf>
    <xf numFmtId="0" fontId="1" fillId="7" borderId="68" xfId="0" applyNumberFormat="1" applyFont="1" applyFill="1" applyBorder="1" applyAlignment="1" applyProtection="1">
      <alignment horizontal="center" vertical="center"/>
      <protection hidden="1"/>
    </xf>
    <xf numFmtId="168" fontId="0" fillId="0" borderId="70" xfId="0" quotePrefix="1" applyNumberFormat="1" applyFill="1" applyBorder="1" applyAlignment="1" applyProtection="1">
      <alignment horizontal="center" vertical="center"/>
      <protection hidden="1"/>
    </xf>
    <xf numFmtId="168" fontId="0" fillId="0" borderId="71" xfId="0" applyNumberFormat="1" applyFill="1" applyBorder="1" applyAlignment="1" applyProtection="1">
      <alignment horizontal="center" vertical="center"/>
      <protection hidden="1"/>
    </xf>
    <xf numFmtId="168" fontId="0" fillId="0" borderId="71" xfId="0" applyNumberFormat="1" applyBorder="1" applyAlignment="1" applyProtection="1">
      <alignment horizontal="center" vertical="center"/>
      <protection hidden="1"/>
    </xf>
    <xf numFmtId="0" fontId="1" fillId="7" borderId="71" xfId="0" applyNumberFormat="1" applyFont="1" applyFill="1" applyBorder="1" applyAlignment="1" applyProtection="1">
      <alignment horizontal="center" vertical="center"/>
      <protection hidden="1"/>
    </xf>
    <xf numFmtId="168" fontId="0" fillId="0" borderId="72" xfId="0" applyNumberFormat="1" applyFill="1" applyBorder="1" applyAlignment="1" applyProtection="1">
      <alignment horizontal="center" vertical="center"/>
      <protection hidden="1"/>
    </xf>
    <xf numFmtId="0" fontId="1" fillId="7" borderId="33" xfId="0" applyNumberFormat="1" applyFont="1" applyFill="1" applyBorder="1" applyAlignment="1" applyProtection="1">
      <alignment horizontal="center" vertical="center"/>
      <protection hidden="1"/>
    </xf>
    <xf numFmtId="168" fontId="0" fillId="0" borderId="62" xfId="0" applyNumberFormat="1" applyFill="1" applyBorder="1" applyAlignment="1" applyProtection="1">
      <alignment horizontal="center" vertical="center"/>
      <protection hidden="1"/>
    </xf>
    <xf numFmtId="168" fontId="0" fillId="0" borderId="63" xfId="0" applyNumberFormat="1" applyFill="1" applyBorder="1" applyAlignment="1" applyProtection="1">
      <alignment horizontal="center" vertical="center"/>
      <protection hidden="1"/>
    </xf>
    <xf numFmtId="168" fontId="0" fillId="10" borderId="35" xfId="0" applyNumberFormat="1" applyFill="1" applyBorder="1" applyAlignment="1" applyProtection="1">
      <alignment horizontal="center" vertical="center"/>
      <protection hidden="1"/>
    </xf>
    <xf numFmtId="168" fontId="0" fillId="10" borderId="40" xfId="0" applyNumberFormat="1" applyFill="1" applyBorder="1" applyAlignment="1" applyProtection="1">
      <alignment horizontal="center" vertical="center"/>
      <protection hidden="1"/>
    </xf>
    <xf numFmtId="168" fontId="0" fillId="10" borderId="61" xfId="0" applyNumberFormat="1" applyFill="1" applyBorder="1" applyAlignment="1" applyProtection="1">
      <alignment horizontal="center" vertical="center"/>
      <protection hidden="1"/>
    </xf>
    <xf numFmtId="168" fontId="0" fillId="10" borderId="62" xfId="0" applyNumberFormat="1" applyFill="1" applyBorder="1" applyAlignment="1" applyProtection="1">
      <alignment horizontal="center" vertical="center"/>
      <protection hidden="1"/>
    </xf>
    <xf numFmtId="168" fontId="1" fillId="7" borderId="8" xfId="0" applyNumberFormat="1" applyFont="1" applyFill="1" applyBorder="1" applyAlignment="1" applyProtection="1">
      <alignment horizontal="center" vertical="center"/>
      <protection hidden="1"/>
    </xf>
    <xf numFmtId="168" fontId="0" fillId="10" borderId="60" xfId="0" applyNumberFormat="1" applyFill="1" applyBorder="1" applyAlignment="1" applyProtection="1">
      <alignment horizontal="center" vertical="center"/>
      <protection hidden="1"/>
    </xf>
    <xf numFmtId="168" fontId="0" fillId="10" borderId="63" xfId="0" applyNumberFormat="1" applyFill="1" applyBorder="1" applyAlignment="1" applyProtection="1">
      <alignment horizontal="center" vertical="center"/>
      <protection hidden="1"/>
    </xf>
    <xf numFmtId="168" fontId="0" fillId="0" borderId="73" xfId="0" applyNumberFormat="1" applyFill="1" applyBorder="1" applyAlignment="1" applyProtection="1">
      <alignment horizontal="center" vertical="center"/>
      <protection hidden="1"/>
    </xf>
    <xf numFmtId="168" fontId="10" fillId="0" borderId="66" xfId="0" applyNumberFormat="1" applyFont="1" applyFill="1" applyBorder="1" applyAlignment="1" applyProtection="1">
      <alignment horizontal="center" vertical="center"/>
      <protection hidden="1"/>
    </xf>
    <xf numFmtId="168" fontId="1" fillId="7" borderId="41" xfId="0" applyNumberFormat="1" applyFont="1" applyFill="1" applyBorder="1" applyAlignment="1" applyProtection="1">
      <alignment horizontal="center" vertical="center"/>
      <protection hidden="1"/>
    </xf>
    <xf numFmtId="168" fontId="1" fillId="7" borderId="61" xfId="0" applyNumberFormat="1" applyFont="1" applyFill="1" applyBorder="1" applyAlignment="1" applyProtection="1">
      <alignment horizontal="center" vertical="center"/>
      <protection hidden="1"/>
    </xf>
    <xf numFmtId="168" fontId="1" fillId="7" borderId="62" xfId="0" applyNumberFormat="1" applyFont="1" applyFill="1" applyBorder="1" applyAlignment="1" applyProtection="1">
      <alignment horizontal="center" vertical="center"/>
      <protection hidden="1"/>
    </xf>
    <xf numFmtId="168" fontId="1" fillId="7" borderId="47" xfId="0" applyNumberFormat="1" applyFont="1" applyFill="1" applyBorder="1" applyAlignment="1" applyProtection="1">
      <alignment horizontal="center" vertical="center"/>
      <protection hidden="1"/>
    </xf>
    <xf numFmtId="168" fontId="1" fillId="7" borderId="59" xfId="0" applyNumberFormat="1" applyFont="1" applyFill="1" applyBorder="1" applyAlignment="1" applyProtection="1">
      <alignment horizontal="center" vertical="center"/>
      <protection hidden="1"/>
    </xf>
    <xf numFmtId="168" fontId="0" fillId="10" borderId="47" xfId="0" applyNumberFormat="1" applyFill="1" applyBorder="1" applyAlignment="1" applyProtection="1">
      <alignment horizontal="center" vertical="center"/>
      <protection hidden="1"/>
    </xf>
    <xf numFmtId="168" fontId="1" fillId="7" borderId="65" xfId="0" applyNumberFormat="1" applyFont="1" applyFill="1" applyBorder="1" applyAlignment="1" applyProtection="1">
      <alignment horizontal="center" vertical="center"/>
      <protection hidden="1"/>
    </xf>
    <xf numFmtId="168" fontId="1" fillId="7" borderId="63" xfId="0" applyNumberFormat="1" applyFont="1" applyFill="1" applyBorder="1" applyAlignment="1" applyProtection="1">
      <alignment horizontal="center" vertical="center"/>
      <protection hidden="1"/>
    </xf>
    <xf numFmtId="168" fontId="0" fillId="10" borderId="64" xfId="0" applyNumberFormat="1" applyFill="1" applyBorder="1" applyAlignment="1" applyProtection="1">
      <alignment horizontal="center" vertical="center"/>
      <protection hidden="1"/>
    </xf>
    <xf numFmtId="168" fontId="0" fillId="10" borderId="42" xfId="0" applyNumberFormat="1" applyFill="1" applyBorder="1" applyAlignment="1" applyProtection="1">
      <alignment horizontal="center" vertical="center"/>
      <protection hidden="1"/>
    </xf>
    <xf numFmtId="168" fontId="0" fillId="10" borderId="36" xfId="0" applyNumberFormat="1" applyFill="1" applyBorder="1" applyAlignment="1" applyProtection="1">
      <alignment horizontal="center" vertical="center"/>
      <protection hidden="1"/>
    </xf>
    <xf numFmtId="168" fontId="0" fillId="10" borderId="59" xfId="0" applyNumberFormat="1" applyFill="1" applyBorder="1" applyAlignment="1" applyProtection="1">
      <alignment horizontal="center" vertical="center"/>
      <protection hidden="1"/>
    </xf>
    <xf numFmtId="168" fontId="11" fillId="7" borderId="33" xfId="0" applyNumberFormat="1" applyFont="1" applyFill="1" applyBorder="1" applyAlignment="1" applyProtection="1">
      <alignment horizontal="center" vertical="center"/>
      <protection hidden="1"/>
    </xf>
    <xf numFmtId="168" fontId="0" fillId="10" borderId="40" xfId="0" applyNumberFormat="1" applyFill="1" applyBorder="1" applyProtection="1">
      <protection hidden="1"/>
    </xf>
    <xf numFmtId="168" fontId="0" fillId="10" borderId="37" xfId="0" applyNumberFormat="1" applyFill="1" applyBorder="1" applyProtection="1">
      <protection hidden="1"/>
    </xf>
    <xf numFmtId="168" fontId="0" fillId="10" borderId="47" xfId="0" applyNumberFormat="1" applyFill="1" applyBorder="1" applyProtection="1">
      <protection hidden="1"/>
    </xf>
    <xf numFmtId="168" fontId="0" fillId="10" borderId="39" xfId="0" applyNumberFormat="1" applyFill="1" applyBorder="1" applyAlignment="1" applyProtection="1">
      <alignment horizontal="center" vertical="center"/>
      <protection hidden="1"/>
    </xf>
    <xf numFmtId="168" fontId="1" fillId="7" borderId="69" xfId="0" applyNumberFormat="1" applyFont="1" applyFill="1" applyBorder="1" applyAlignment="1" applyProtection="1">
      <alignment horizontal="center" vertical="center"/>
      <protection hidden="1"/>
    </xf>
    <xf numFmtId="168" fontId="0" fillId="0" borderId="3" xfId="0" applyNumberFormat="1" applyFill="1" applyBorder="1" applyAlignment="1" applyProtection="1">
      <alignment horizontal="center" vertical="center"/>
      <protection hidden="1"/>
    </xf>
    <xf numFmtId="168" fontId="0" fillId="0" borderId="29" xfId="0" applyNumberFormat="1" applyFill="1" applyBorder="1" applyAlignment="1" applyProtection="1">
      <alignment horizontal="center" vertical="center"/>
      <protection hidden="1"/>
    </xf>
    <xf numFmtId="168" fontId="0" fillId="0" borderId="29" xfId="0" applyNumberFormat="1" applyBorder="1" applyAlignment="1" applyProtection="1">
      <alignment horizontal="center" vertical="center"/>
      <protection hidden="1"/>
    </xf>
    <xf numFmtId="168" fontId="0" fillId="0" borderId="30" xfId="0" applyNumberFormat="1" applyBorder="1" applyAlignment="1" applyProtection="1">
      <alignment horizontal="center" vertical="center"/>
      <protection hidden="1"/>
    </xf>
    <xf numFmtId="168" fontId="1" fillId="7" borderId="74" xfId="0" applyNumberFormat="1" applyFont="1" applyFill="1" applyBorder="1" applyAlignment="1" applyProtection="1">
      <alignment horizontal="center" vertical="center"/>
      <protection hidden="1"/>
    </xf>
    <xf numFmtId="168" fontId="0" fillId="0" borderId="77" xfId="0" applyNumberFormat="1" applyFill="1" applyBorder="1" applyAlignment="1" applyProtection="1">
      <alignment horizontal="center" vertical="center"/>
      <protection hidden="1"/>
    </xf>
    <xf numFmtId="168" fontId="0" fillId="0" borderId="78" xfId="0" applyNumberFormat="1" applyFill="1" applyBorder="1" applyAlignment="1" applyProtection="1">
      <alignment horizontal="center" vertical="center"/>
      <protection hidden="1"/>
    </xf>
    <xf numFmtId="168" fontId="0" fillId="0" borderId="81" xfId="0" applyNumberFormat="1" applyFill="1" applyBorder="1" applyAlignment="1" applyProtection="1">
      <alignment horizontal="center" vertical="center"/>
      <protection hidden="1"/>
    </xf>
    <xf numFmtId="0" fontId="1" fillId="7" borderId="32" xfId="0" applyNumberFormat="1" applyFont="1" applyFill="1" applyBorder="1" applyAlignment="1" applyProtection="1">
      <alignment horizontal="center" vertical="center"/>
      <protection hidden="1"/>
    </xf>
    <xf numFmtId="0" fontId="1" fillId="7" borderId="43" xfId="0" applyNumberFormat="1" applyFont="1" applyFill="1" applyBorder="1" applyAlignment="1" applyProtection="1">
      <alignment horizontal="center" vertical="center"/>
      <protection hidden="1"/>
    </xf>
    <xf numFmtId="0" fontId="1" fillId="7" borderId="82" xfId="0" applyNumberFormat="1" applyFont="1" applyFill="1" applyBorder="1" applyAlignment="1" applyProtection="1">
      <alignment horizontal="center" vertical="center"/>
      <protection hidden="1"/>
    </xf>
    <xf numFmtId="49" fontId="1" fillId="0" borderId="0" xfId="0" applyNumberFormat="1" applyFont="1" applyFill="1" applyAlignment="1" applyProtection="1">
      <alignment horizontal="center" vertical="center"/>
      <protection hidden="1"/>
    </xf>
    <xf numFmtId="168" fontId="0" fillId="10" borderId="38" xfId="0" applyNumberFormat="1" applyFill="1" applyBorder="1" applyAlignment="1" applyProtection="1">
      <alignment horizontal="center" vertical="center"/>
      <protection hidden="1"/>
    </xf>
    <xf numFmtId="168" fontId="0" fillId="10" borderId="75" xfId="0" applyNumberFormat="1" applyFill="1" applyBorder="1" applyAlignment="1" applyProtection="1">
      <alignment horizontal="center" vertical="center"/>
      <protection hidden="1"/>
    </xf>
    <xf numFmtId="168" fontId="0" fillId="10" borderId="76" xfId="0" applyNumberFormat="1" applyFill="1" applyBorder="1" applyAlignment="1" applyProtection="1">
      <alignment horizontal="center" vertical="center"/>
      <protection hidden="1"/>
    </xf>
    <xf numFmtId="168" fontId="0" fillId="10" borderId="79" xfId="0" applyNumberFormat="1" applyFill="1" applyBorder="1" applyAlignment="1" applyProtection="1">
      <alignment horizontal="center" vertical="center"/>
      <protection hidden="1"/>
    </xf>
    <xf numFmtId="168" fontId="0" fillId="10" borderId="44" xfId="0" applyNumberFormat="1" applyFill="1" applyBorder="1" applyAlignment="1" applyProtection="1">
      <alignment horizontal="center" vertical="center"/>
      <protection hidden="1"/>
    </xf>
    <xf numFmtId="168" fontId="0" fillId="10" borderId="80" xfId="0" applyNumberFormat="1" applyFill="1" applyBorder="1" applyAlignment="1" applyProtection="1">
      <alignment horizontal="center" vertical="center"/>
      <protection hidden="1"/>
    </xf>
    <xf numFmtId="167" fontId="1" fillId="2" borderId="37" xfId="0" applyNumberFormat="1" applyFont="1" applyFill="1" applyBorder="1" applyAlignment="1">
      <alignment horizontal="center" vertical="center"/>
    </xf>
    <xf numFmtId="167" fontId="1" fillId="2" borderId="10" xfId="0" applyNumberFormat="1" applyFont="1" applyFill="1" applyBorder="1" applyAlignment="1">
      <alignment horizontal="center" vertical="center"/>
    </xf>
    <xf numFmtId="14" fontId="1" fillId="4" borderId="0" xfId="0" applyNumberFormat="1" applyFont="1" applyFill="1" applyBorder="1" applyAlignment="1" applyProtection="1">
      <alignment horizontal="center"/>
      <protection locked="0"/>
    </xf>
    <xf numFmtId="0" fontId="4" fillId="5" borderId="29" xfId="0" applyFont="1" applyFill="1" applyBorder="1" applyAlignment="1">
      <alignment horizontal="left" vertical="center"/>
    </xf>
    <xf numFmtId="0" fontId="4" fillId="5" borderId="3" xfId="0" applyFont="1" applyFill="1" applyBorder="1" applyAlignment="1">
      <alignment horizontal="left" vertical="center"/>
    </xf>
    <xf numFmtId="0" fontId="1" fillId="2" borderId="38" xfId="0" applyNumberFormat="1" applyFont="1" applyFill="1" applyBorder="1" applyAlignment="1">
      <alignment horizontal="center" vertical="center" wrapText="1"/>
    </xf>
    <xf numFmtId="0" fontId="1" fillId="2" borderId="10" xfId="0" applyNumberFormat="1" applyFont="1" applyFill="1" applyBorder="1" applyAlignment="1">
      <alignment horizontal="center" vertical="center" wrapText="1"/>
    </xf>
    <xf numFmtId="0" fontId="1" fillId="2" borderId="39" xfId="0" applyNumberFormat="1" applyFont="1" applyFill="1" applyBorder="1" applyAlignment="1">
      <alignment horizontal="center" vertical="center" wrapText="1"/>
    </xf>
    <xf numFmtId="0" fontId="1" fillId="2" borderId="24" xfId="0" applyNumberFormat="1" applyFont="1" applyFill="1" applyBorder="1" applyAlignment="1">
      <alignment horizontal="center" vertical="center" wrapText="1"/>
    </xf>
    <xf numFmtId="182" fontId="1" fillId="2" borderId="37" xfId="0" applyNumberFormat="1" applyFont="1" applyFill="1" applyBorder="1" applyAlignment="1">
      <alignment horizontal="center" vertical="center"/>
    </xf>
    <xf numFmtId="182" fontId="1" fillId="2" borderId="36" xfId="0" applyNumberFormat="1" applyFont="1" applyFill="1" applyBorder="1" applyAlignment="1">
      <alignment horizontal="center" vertical="center"/>
    </xf>
    <xf numFmtId="182" fontId="1" fillId="2" borderId="10" xfId="0" applyNumberFormat="1" applyFont="1" applyFill="1" applyBorder="1" applyAlignment="1">
      <alignment horizontal="center" vertical="center"/>
    </xf>
    <xf numFmtId="0" fontId="1" fillId="2" borderId="36" xfId="0" applyFont="1" applyFill="1" applyBorder="1" applyAlignment="1">
      <alignment horizontal="center" vertical="center"/>
    </xf>
    <xf numFmtId="167" fontId="1" fillId="2" borderId="36" xfId="0" applyNumberFormat="1" applyFont="1" applyFill="1" applyBorder="1" applyAlignment="1">
      <alignment horizontal="center" vertical="center"/>
    </xf>
    <xf numFmtId="49" fontId="11" fillId="2" borderId="36" xfId="0" applyNumberFormat="1" applyFont="1" applyFill="1" applyBorder="1" applyAlignment="1">
      <alignment horizontal="center" vertical="center"/>
    </xf>
    <xf numFmtId="0" fontId="4" fillId="5" borderId="31" xfId="0" applyFont="1" applyFill="1" applyBorder="1" applyAlignment="1">
      <alignment horizontal="left" vertical="center"/>
    </xf>
    <xf numFmtId="0" fontId="1" fillId="4" borderId="25" xfId="0" applyFont="1" applyFill="1" applyBorder="1" applyAlignment="1" applyProtection="1">
      <alignment horizontal="center" vertical="center"/>
      <protection locked="0"/>
    </xf>
    <xf numFmtId="168" fontId="1" fillId="4" borderId="0" xfId="0" applyNumberFormat="1" applyFont="1" applyFill="1" applyAlignment="1" applyProtection="1">
      <alignment horizontal="center" vertical="center"/>
      <protection locked="0"/>
    </xf>
    <xf numFmtId="168" fontId="1" fillId="4" borderId="0" xfId="0" applyNumberFormat="1" applyFont="1" applyFill="1" applyBorder="1" applyAlignment="1" applyProtection="1">
      <alignment horizontal="center" vertical="center"/>
      <protection locked="0"/>
    </xf>
    <xf numFmtId="0" fontId="1" fillId="4" borderId="5" xfId="0" applyNumberFormat="1" applyFont="1" applyFill="1" applyBorder="1" applyAlignment="1" applyProtection="1">
      <alignment horizontal="center"/>
      <protection locked="0"/>
    </xf>
    <xf numFmtId="165" fontId="1" fillId="4" borderId="6" xfId="0" applyNumberFormat="1" applyFont="1" applyFill="1" applyBorder="1" applyAlignment="1" applyProtection="1">
      <alignment horizontal="center" vertical="center"/>
      <protection locked="0"/>
    </xf>
    <xf numFmtId="49" fontId="1" fillId="4" borderId="24" xfId="0" applyNumberFormat="1" applyFont="1" applyFill="1" applyBorder="1" applyAlignment="1" applyProtection="1">
      <alignment horizontal="center" vertical="center"/>
      <protection locked="0"/>
    </xf>
    <xf numFmtId="0" fontId="0" fillId="2" borderId="0" xfId="0" applyFill="1" applyProtection="1">
      <protection hidden="1"/>
    </xf>
    <xf numFmtId="0" fontId="1" fillId="2" borderId="0" xfId="0" applyFont="1" applyFill="1" applyAlignment="1" applyProtection="1">
      <alignment horizontal="left"/>
      <protection hidden="1"/>
    </xf>
    <xf numFmtId="0" fontId="1" fillId="2" borderId="0" xfId="0" applyFont="1" applyFill="1" applyAlignment="1" applyProtection="1">
      <alignment horizontal="center"/>
      <protection hidden="1"/>
    </xf>
    <xf numFmtId="0" fontId="1" fillId="2" borderId="0" xfId="0" applyFont="1" applyFill="1" applyAlignment="1" applyProtection="1">
      <alignment horizontal="right"/>
      <protection hidden="1"/>
    </xf>
    <xf numFmtId="0" fontId="2" fillId="2" borderId="0" xfId="0" applyFont="1" applyFill="1" applyAlignment="1" applyProtection="1">
      <alignment horizontal="center" vertical="center"/>
      <protection hidden="1"/>
    </xf>
    <xf numFmtId="0" fontId="3" fillId="2" borderId="0" xfId="0" applyFont="1" applyFill="1" applyAlignment="1" applyProtection="1">
      <alignment horizontal="left" vertical="center"/>
      <protection hidden="1"/>
    </xf>
    <xf numFmtId="0" fontId="0" fillId="2" borderId="0" xfId="0" applyFill="1" applyAlignment="1" applyProtection="1">
      <alignment horizontal="center"/>
      <protection hidden="1"/>
    </xf>
    <xf numFmtId="0" fontId="4" fillId="2" borderId="0" xfId="0" applyFont="1" applyFill="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5" fillId="2" borderId="1" xfId="0" applyFont="1" applyFill="1" applyBorder="1" applyProtection="1">
      <protection hidden="1"/>
    </xf>
    <xf numFmtId="0" fontId="3" fillId="2" borderId="2" xfId="0" applyFont="1" applyFill="1" applyBorder="1" applyAlignment="1" applyProtection="1">
      <alignment horizontal="center" vertical="center"/>
      <protection hidden="1"/>
    </xf>
    <xf numFmtId="0" fontId="1" fillId="2" borderId="0" xfId="0" applyFont="1" applyFill="1" applyBorder="1" applyProtection="1">
      <protection hidden="1"/>
    </xf>
    <xf numFmtId="0" fontId="1" fillId="4" borderId="9" xfId="0" applyNumberFormat="1" applyFont="1" applyFill="1" applyBorder="1" applyAlignment="1" applyProtection="1">
      <alignment horizontal="center"/>
      <protection hidden="1"/>
    </xf>
    <xf numFmtId="0" fontId="0" fillId="2" borderId="0" xfId="0" applyNumberFormat="1" applyFill="1" applyBorder="1" applyAlignment="1" applyProtection="1">
      <alignment horizontal="center" vertical="center"/>
      <protection hidden="1"/>
    </xf>
    <xf numFmtId="0" fontId="0" fillId="2" borderId="0" xfId="0" applyNumberFormat="1" applyFont="1" applyFill="1" applyBorder="1" applyAlignment="1" applyProtection="1">
      <alignment vertical="center"/>
      <protection hidden="1"/>
    </xf>
    <xf numFmtId="0" fontId="8" fillId="2" borderId="0" xfId="0" applyFont="1" applyFill="1" applyAlignment="1" applyProtection="1">
      <alignment horizontal="center"/>
      <protection hidden="1"/>
    </xf>
    <xf numFmtId="0" fontId="1" fillId="2" borderId="0" xfId="0" applyNumberFormat="1" applyFont="1" applyFill="1" applyBorder="1" applyAlignment="1" applyProtection="1">
      <alignment horizontal="center"/>
      <protection hidden="1"/>
    </xf>
    <xf numFmtId="167" fontId="1" fillId="5" borderId="0" xfId="0" applyNumberFormat="1" applyFont="1" applyFill="1" applyAlignment="1" applyProtection="1">
      <alignment horizontal="center"/>
      <protection hidden="1"/>
    </xf>
    <xf numFmtId="0" fontId="6" fillId="2" borderId="0" xfId="0" applyNumberFormat="1" applyFont="1" applyFill="1" applyAlignment="1" applyProtection="1">
      <alignment horizontal="center"/>
      <protection hidden="1"/>
    </xf>
    <xf numFmtId="0" fontId="6" fillId="2" borderId="0" xfId="0" applyNumberFormat="1" applyFont="1" applyFill="1" applyBorder="1" applyAlignment="1" applyProtection="1">
      <alignment horizontal="center"/>
      <protection hidden="1"/>
    </xf>
    <xf numFmtId="164" fontId="1" fillId="2" borderId="3" xfId="0" applyNumberFormat="1" applyFont="1" applyFill="1" applyBorder="1" applyAlignment="1" applyProtection="1">
      <alignment horizontal="center"/>
      <protection hidden="1"/>
    </xf>
    <xf numFmtId="164" fontId="1" fillId="3" borderId="4" xfId="0" applyNumberFormat="1" applyFont="1" applyFill="1" applyBorder="1" applyAlignment="1" applyProtection="1">
      <alignment horizontal="center" vertical="center"/>
      <protection hidden="1"/>
    </xf>
    <xf numFmtId="0" fontId="1" fillId="2" borderId="0" xfId="0" applyNumberFormat="1" applyFont="1" applyFill="1" applyAlignment="1" applyProtection="1">
      <alignment horizontal="center"/>
      <protection hidden="1"/>
    </xf>
    <xf numFmtId="0" fontId="0" fillId="2" borderId="0" xfId="0" applyNumberFormat="1" applyFont="1" applyFill="1" applyAlignment="1" applyProtection="1">
      <alignment horizontal="center"/>
      <protection hidden="1"/>
    </xf>
    <xf numFmtId="166" fontId="1" fillId="2" borderId="7" xfId="0" applyNumberFormat="1" applyFont="1" applyFill="1" applyBorder="1" applyAlignment="1" applyProtection="1">
      <alignment horizontal="center"/>
      <protection hidden="1"/>
    </xf>
    <xf numFmtId="166" fontId="1" fillId="3" borderId="8" xfId="0" applyNumberFormat="1" applyFont="1" applyFill="1" applyBorder="1" applyAlignment="1" applyProtection="1">
      <alignment horizontal="center" vertical="center"/>
      <protection hidden="1"/>
    </xf>
    <xf numFmtId="0" fontId="1" fillId="2" borderId="7" xfId="0" applyFont="1" applyFill="1" applyBorder="1" applyAlignment="1" applyProtection="1">
      <alignment horizontal="center"/>
      <protection hidden="1"/>
    </xf>
    <xf numFmtId="167" fontId="1" fillId="2" borderId="7" xfId="0" applyNumberFormat="1" applyFont="1" applyFill="1" applyBorder="1" applyAlignment="1" applyProtection="1">
      <alignment horizontal="center"/>
      <protection hidden="1"/>
    </xf>
    <xf numFmtId="167" fontId="1" fillId="3" borderId="8" xfId="0" applyNumberFormat="1" applyFont="1" applyFill="1" applyBorder="1" applyAlignment="1" applyProtection="1">
      <alignment horizontal="center" vertical="center"/>
      <protection hidden="1"/>
    </xf>
    <xf numFmtId="167" fontId="1" fillId="2" borderId="14" xfId="0" applyNumberFormat="1" applyFont="1" applyFill="1" applyBorder="1" applyAlignment="1" applyProtection="1">
      <alignment horizontal="center"/>
      <protection hidden="1"/>
    </xf>
    <xf numFmtId="167" fontId="1" fillId="3" borderId="15" xfId="0" applyNumberFormat="1" applyFont="1" applyFill="1" applyBorder="1" applyAlignment="1" applyProtection="1">
      <alignment horizontal="center" vertical="center"/>
      <protection hidden="1"/>
    </xf>
    <xf numFmtId="0" fontId="7" fillId="2" borderId="0" xfId="0" applyFont="1" applyFill="1" applyAlignment="1" applyProtection="1">
      <alignment horizontal="center"/>
      <protection hidden="1"/>
    </xf>
    <xf numFmtId="0" fontId="7" fillId="2" borderId="0" xfId="0" applyFont="1" applyFill="1" applyAlignment="1" applyProtection="1">
      <alignment horizontal="right"/>
      <protection hidden="1"/>
    </xf>
    <xf numFmtId="0" fontId="8" fillId="2" borderId="0" xfId="0" applyFont="1" applyFill="1" applyProtection="1">
      <protection hidden="1"/>
    </xf>
    <xf numFmtId="0" fontId="1" fillId="3" borderId="19" xfId="0" applyFont="1" applyFill="1" applyBorder="1" applyAlignment="1" applyProtection="1">
      <alignment horizontal="center" vertical="center"/>
      <protection hidden="1"/>
    </xf>
    <xf numFmtId="0" fontId="1" fillId="3" borderId="20" xfId="0" applyNumberFormat="1" applyFont="1" applyFill="1" applyBorder="1" applyAlignment="1" applyProtection="1">
      <alignment horizontal="right" vertical="center"/>
      <protection hidden="1"/>
    </xf>
    <xf numFmtId="0" fontId="7" fillId="3" borderId="20" xfId="0" applyFont="1" applyFill="1" applyBorder="1" applyAlignment="1" applyProtection="1">
      <alignment horizontal="right" vertical="center"/>
      <protection hidden="1"/>
    </xf>
    <xf numFmtId="0" fontId="1" fillId="3" borderId="20" xfId="0" applyFont="1" applyFill="1" applyBorder="1" applyAlignment="1" applyProtection="1">
      <alignment horizontal="center" vertical="center"/>
      <protection hidden="1"/>
    </xf>
    <xf numFmtId="0" fontId="1" fillId="3" borderId="21" xfId="0" applyFont="1" applyFill="1" applyBorder="1" applyAlignment="1" applyProtection="1">
      <alignment horizontal="left" vertical="center"/>
      <protection hidden="1"/>
    </xf>
    <xf numFmtId="0" fontId="4" fillId="2" borderId="0" xfId="0" applyNumberFormat="1" applyFont="1" applyFill="1" applyAlignment="1" applyProtection="1">
      <alignment horizontal="center"/>
      <protection hidden="1"/>
    </xf>
    <xf numFmtId="0" fontId="9" fillId="2" borderId="0" xfId="0" applyNumberFormat="1" applyFont="1" applyFill="1" applyAlignment="1" applyProtection="1">
      <alignment horizontal="center"/>
      <protection hidden="1"/>
    </xf>
    <xf numFmtId="0" fontId="1" fillId="3" borderId="12" xfId="0" applyFont="1" applyFill="1" applyBorder="1" applyAlignment="1" applyProtection="1">
      <alignment horizontal="right" vertical="center"/>
      <protection hidden="1"/>
    </xf>
    <xf numFmtId="0" fontId="1" fillId="3" borderId="13" xfId="0" applyFont="1" applyFill="1" applyBorder="1" applyAlignment="1" applyProtection="1">
      <alignment horizontal="left" vertical="center"/>
      <protection hidden="1"/>
    </xf>
    <xf numFmtId="167" fontId="1" fillId="3" borderId="6" xfId="0" applyNumberFormat="1" applyFont="1" applyFill="1" applyBorder="1" applyAlignment="1" applyProtection="1">
      <alignment horizontal="center" vertical="center"/>
      <protection hidden="1"/>
    </xf>
    <xf numFmtId="0" fontId="1" fillId="3" borderId="16" xfId="0" applyFont="1" applyFill="1" applyBorder="1" applyAlignment="1" applyProtection="1">
      <alignment horizontal="right" vertical="center"/>
      <protection hidden="1"/>
    </xf>
    <xf numFmtId="0" fontId="1" fillId="3" borderId="17" xfId="0" applyFont="1" applyFill="1" applyBorder="1" applyAlignment="1" applyProtection="1">
      <alignment horizontal="left" vertical="center"/>
      <protection hidden="1"/>
    </xf>
    <xf numFmtId="167" fontId="1" fillId="3" borderId="18" xfId="0" applyNumberFormat="1" applyFont="1" applyFill="1" applyBorder="1" applyAlignment="1" applyProtection="1">
      <alignment horizontal="center" vertical="center"/>
      <protection hidden="1"/>
    </xf>
    <xf numFmtId="0" fontId="1" fillId="3" borderId="22" xfId="0" applyFont="1" applyFill="1" applyBorder="1" applyAlignment="1" applyProtection="1">
      <alignment horizontal="right" vertical="center"/>
      <protection hidden="1"/>
    </xf>
    <xf numFmtId="0" fontId="1" fillId="3" borderId="23" xfId="0" applyFont="1" applyFill="1" applyBorder="1" applyAlignment="1" applyProtection="1">
      <alignment horizontal="left" vertical="center"/>
      <protection hidden="1"/>
    </xf>
    <xf numFmtId="167" fontId="1" fillId="3" borderId="24" xfId="0" applyNumberFormat="1" applyFont="1" applyFill="1" applyBorder="1" applyAlignment="1" applyProtection="1">
      <alignment horizontal="center" vertical="center"/>
      <protection hidden="1"/>
    </xf>
    <xf numFmtId="0" fontId="1" fillId="3" borderId="26" xfId="0" applyFont="1" applyFill="1" applyBorder="1" applyAlignment="1" applyProtection="1">
      <alignment horizontal="center" vertical="center"/>
      <protection hidden="1"/>
    </xf>
    <xf numFmtId="167" fontId="1" fillId="3" borderId="26" xfId="0" applyNumberFormat="1" applyFont="1" applyFill="1" applyBorder="1" applyAlignment="1" applyProtection="1">
      <alignment horizontal="center" vertical="center"/>
      <protection hidden="1"/>
    </xf>
    <xf numFmtId="0" fontId="1" fillId="3" borderId="83" xfId="0" applyFont="1" applyFill="1" applyBorder="1" applyAlignment="1" applyProtection="1">
      <alignment horizontal="center" vertical="center"/>
      <protection hidden="1"/>
    </xf>
    <xf numFmtId="0" fontId="1" fillId="2" borderId="35" xfId="0" applyNumberFormat="1" applyFont="1" applyFill="1" applyBorder="1" applyAlignment="1" applyProtection="1">
      <alignment horizontal="center" vertical="center"/>
      <protection hidden="1"/>
    </xf>
    <xf numFmtId="0" fontId="1" fillId="2" borderId="36" xfId="0" applyFont="1" applyFill="1" applyBorder="1" applyAlignment="1" applyProtection="1">
      <alignment horizontal="center" vertical="center" wrapText="1"/>
      <protection hidden="1"/>
    </xf>
    <xf numFmtId="182" fontId="1" fillId="2" borderId="36" xfId="0" applyNumberFormat="1" applyFont="1" applyFill="1" applyBorder="1" applyAlignment="1" applyProtection="1">
      <alignment horizontal="center" vertical="center"/>
      <protection hidden="1"/>
    </xf>
    <xf numFmtId="0" fontId="1" fillId="2" borderId="37" xfId="0" applyFont="1" applyFill="1" applyBorder="1" applyAlignment="1" applyProtection="1">
      <alignment horizontal="center" vertical="center"/>
      <protection hidden="1"/>
    </xf>
    <xf numFmtId="167" fontId="1" fillId="2" borderId="37" xfId="0" applyNumberFormat="1" applyFont="1" applyFill="1" applyBorder="1" applyAlignment="1" applyProtection="1">
      <alignment horizontal="center" vertical="center"/>
      <protection hidden="1"/>
    </xf>
    <xf numFmtId="49" fontId="11" fillId="2" borderId="0" xfId="0" applyNumberFormat="1" applyFont="1" applyFill="1" applyAlignment="1" applyProtection="1">
      <alignment horizontal="center" vertical="center"/>
      <protection hidden="1"/>
    </xf>
    <xf numFmtId="171" fontId="1" fillId="2" borderId="36" xfId="0" applyNumberFormat="1" applyFont="1" applyFill="1" applyBorder="1" applyAlignment="1" applyProtection="1">
      <alignment horizontal="center" vertical="center" wrapText="1"/>
      <protection hidden="1"/>
    </xf>
    <xf numFmtId="0" fontId="1" fillId="2" borderId="38" xfId="0" applyNumberFormat="1" applyFont="1" applyFill="1" applyBorder="1" applyAlignment="1" applyProtection="1">
      <alignment horizontal="center" vertical="center" wrapText="1"/>
      <protection hidden="1"/>
    </xf>
    <xf numFmtId="0" fontId="1" fillId="2" borderId="39" xfId="0" applyNumberFormat="1" applyFont="1" applyFill="1" applyBorder="1" applyAlignment="1" applyProtection="1">
      <alignment horizontal="center" vertical="center" wrapText="1"/>
      <protection hidden="1"/>
    </xf>
    <xf numFmtId="0" fontId="1" fillId="2" borderId="42" xfId="0" applyFont="1" applyFill="1" applyBorder="1" applyAlignment="1" applyProtection="1">
      <alignment horizontal="center" vertical="center" wrapText="1"/>
      <protection hidden="1"/>
    </xf>
    <xf numFmtId="0" fontId="1" fillId="2" borderId="37" xfId="0" applyFont="1" applyFill="1" applyBorder="1" applyAlignment="1" applyProtection="1">
      <alignment horizontal="center" vertical="center" wrapText="1"/>
      <protection hidden="1"/>
    </xf>
    <xf numFmtId="182" fontId="1" fillId="2" borderId="37" xfId="0" applyNumberFormat="1" applyFont="1" applyFill="1" applyBorder="1" applyAlignment="1" applyProtection="1">
      <alignment horizontal="center" vertical="center"/>
      <protection hidden="1"/>
    </xf>
    <xf numFmtId="0" fontId="11" fillId="2" borderId="0" xfId="0" applyFont="1" applyFill="1" applyBorder="1" applyAlignment="1" applyProtection="1">
      <alignment horizontal="center" vertical="center"/>
      <protection hidden="1"/>
    </xf>
    <xf numFmtId="49" fontId="11" fillId="2" borderId="37" xfId="0" applyNumberFormat="1" applyFont="1" applyFill="1" applyBorder="1" applyAlignment="1" applyProtection="1">
      <alignment horizontal="center" vertical="center"/>
      <protection hidden="1"/>
    </xf>
    <xf numFmtId="171" fontId="1" fillId="2" borderId="37" xfId="0" applyNumberFormat="1" applyFont="1" applyFill="1" applyBorder="1" applyAlignment="1" applyProtection="1">
      <alignment horizontal="center" vertical="center" wrapText="1"/>
      <protection hidden="1"/>
    </xf>
    <xf numFmtId="0" fontId="1" fillId="2" borderId="45" xfId="0" applyFont="1" applyFill="1" applyBorder="1" applyAlignment="1" applyProtection="1">
      <alignment horizontal="center" vertical="center" wrapText="1"/>
      <protection hidden="1"/>
    </xf>
    <xf numFmtId="0" fontId="1" fillId="2" borderId="37" xfId="0" applyNumberFormat="1" applyFont="1" applyFill="1" applyBorder="1" applyAlignment="1" applyProtection="1">
      <alignment horizontal="center" vertical="center" wrapText="1"/>
      <protection hidden="1"/>
    </xf>
    <xf numFmtId="0" fontId="1" fillId="2" borderId="37" xfId="0" applyNumberFormat="1" applyFont="1" applyFill="1" applyBorder="1" applyAlignment="1" applyProtection="1">
      <alignment horizontal="center" vertical="center"/>
      <protection hidden="1"/>
    </xf>
    <xf numFmtId="0" fontId="1" fillId="2" borderId="56"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wrapText="1"/>
      <protection hidden="1"/>
    </xf>
    <xf numFmtId="182" fontId="1" fillId="2" borderId="10" xfId="0" applyNumberFormat="1"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167" fontId="1" fillId="2" borderId="10" xfId="0" applyNumberFormat="1" applyFont="1" applyFill="1" applyBorder="1" applyAlignment="1" applyProtection="1">
      <alignment horizontal="center" vertical="center"/>
      <protection hidden="1"/>
    </xf>
    <xf numFmtId="49" fontId="11" fillId="2" borderId="10" xfId="0" applyNumberFormat="1" applyFont="1" applyFill="1" applyBorder="1" applyAlignment="1" applyProtection="1">
      <alignment horizontal="center" vertical="center"/>
      <protection hidden="1"/>
    </xf>
    <xf numFmtId="171" fontId="1" fillId="2" borderId="10" xfId="0" applyNumberFormat="1" applyFont="1" applyFill="1" applyBorder="1" applyAlignment="1" applyProtection="1">
      <alignment horizontal="center" vertical="center" wrapText="1"/>
      <protection hidden="1"/>
    </xf>
    <xf numFmtId="0" fontId="1" fillId="2" borderId="84" xfId="0" applyNumberFormat="1" applyFont="1" applyFill="1" applyBorder="1" applyAlignment="1" applyProtection="1">
      <alignment horizontal="center" vertical="center" wrapText="1"/>
      <protection hidden="1"/>
    </xf>
    <xf numFmtId="0" fontId="1" fillId="2" borderId="24" xfId="0" applyNumberFormat="1" applyFont="1" applyFill="1" applyBorder="1" applyAlignment="1" applyProtection="1">
      <alignment horizontal="center" vertical="center" wrapText="1"/>
      <protection hidden="1"/>
    </xf>
  </cellXfs>
  <cellStyles count="1">
    <cellStyle name="Standard" xfId="0" builtinId="0"/>
  </cellStyles>
  <dxfs count="10">
    <dxf>
      <font>
        <color rgb="FF66FF33"/>
      </font>
    </dxf>
    <dxf>
      <font>
        <color theme="0"/>
      </font>
    </dxf>
    <dxf>
      <font>
        <color theme="0"/>
      </font>
    </dxf>
    <dxf>
      <font>
        <color theme="0"/>
      </font>
    </dxf>
    <dxf>
      <font>
        <color theme="0"/>
      </font>
    </dxf>
    <dxf>
      <font>
        <color theme="0"/>
      </font>
    </dxf>
    <dxf>
      <numFmt numFmtId="183" formatCode="#,##0.0000;&quot;S&quot;\ \ #,##0.00000000"/>
    </dxf>
    <dxf>
      <numFmt numFmtId="184" formatCode="&quot;N&quot;\ \ #,##0.0000;\ \ #,##0.00000000"/>
    </dxf>
    <dxf>
      <numFmt numFmtId="185" formatCode="#,##0.0000;[Red]&quot;S&quot;\ \ #,##0.00000000"/>
    </dxf>
    <dxf>
      <font>
        <color theme="0"/>
      </font>
    </dxf>
  </dxfs>
  <tableStyles count="0" defaultTableStyle="TableStyleMedium9" defaultPivotStyle="PivotStyleLight16"/>
  <colors>
    <mruColors>
      <color rgb="FFFF6600"/>
      <color rgb="FF66FF33"/>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S364"/>
  <sheetViews>
    <sheetView tabSelected="1" zoomScale="90" zoomScaleNormal="90" workbookViewId="0">
      <selection activeCell="F245" sqref="F245"/>
    </sheetView>
  </sheetViews>
  <sheetFormatPr baseColWidth="10" defaultRowHeight="15"/>
  <cols>
    <col min="1" max="1" width="8.140625" customWidth="1"/>
    <col min="2" max="2" width="20.5703125" style="73" bestFit="1" customWidth="1"/>
    <col min="3" max="3" width="9" style="23" customWidth="1"/>
    <col min="4" max="4" width="2" style="74" customWidth="1"/>
    <col min="5" max="5" width="9" style="23" customWidth="1"/>
    <col min="6" max="6" width="30.7109375" style="23" customWidth="1"/>
    <col min="7" max="7" width="12.7109375" style="23" customWidth="1"/>
    <col min="8" max="8" width="7.7109375" style="23" customWidth="1"/>
    <col min="9" max="9" width="8.140625" style="75" customWidth="1"/>
    <col min="10" max="10" width="14.7109375" style="23" customWidth="1"/>
    <col min="11" max="11" width="9.42578125" style="75" customWidth="1"/>
    <col min="12" max="12" width="10.28515625" style="75" customWidth="1"/>
    <col min="13" max="13" width="14.28515625" style="75" customWidth="1"/>
    <col min="14" max="14" width="3" customWidth="1"/>
    <col min="15" max="15" width="10" customWidth="1"/>
    <col min="16" max="16" width="8.7109375" customWidth="1"/>
    <col min="17" max="17" width="7.140625" customWidth="1"/>
    <col min="18" max="31" width="7.28515625" customWidth="1"/>
    <col min="32" max="32" width="13.28515625" customWidth="1"/>
    <col min="33" max="33" width="4.28515625" hidden="1" customWidth="1"/>
    <col min="34" max="34" width="12.7109375" hidden="1" customWidth="1"/>
    <col min="35" max="35" width="12" hidden="1" customWidth="1"/>
    <col min="36" max="36" width="10.140625" hidden="1" customWidth="1"/>
    <col min="37" max="37" width="15" hidden="1" customWidth="1"/>
    <col min="38" max="38" width="12.85546875" hidden="1" customWidth="1"/>
    <col min="39" max="39" width="11.28515625" hidden="1" customWidth="1"/>
    <col min="40" max="40" width="15" hidden="1" customWidth="1"/>
    <col min="41" max="41" width="11.5703125" hidden="1" customWidth="1"/>
    <col min="42" max="42" width="12.42578125" hidden="1" customWidth="1"/>
    <col min="43" max="44" width="12" hidden="1" customWidth="1"/>
    <col min="45" max="45" width="11.42578125" hidden="1" customWidth="1"/>
    <col min="46" max="46" width="6.28515625" hidden="1" customWidth="1"/>
    <col min="47" max="47" width="12.7109375" hidden="1" customWidth="1"/>
    <col min="48" max="48" width="28.85546875" hidden="1" customWidth="1"/>
    <col min="49" max="55" width="11.42578125" hidden="1" customWidth="1"/>
    <col min="56" max="56" width="15.5703125" hidden="1" customWidth="1"/>
    <col min="57" max="57" width="28.85546875" hidden="1" customWidth="1"/>
    <col min="58" max="83" width="11.42578125" hidden="1" customWidth="1"/>
    <col min="84" max="115" width="0" hidden="1" customWidth="1"/>
    <col min="116" max="116" width="11.42578125" hidden="1" customWidth="1"/>
    <col min="117" max="120" width="0" hidden="1" customWidth="1"/>
    <col min="121" max="121" width="4" hidden="1" customWidth="1"/>
    <col min="122" max="167" width="0" hidden="1" customWidth="1"/>
    <col min="168" max="168" width="4" hidden="1" customWidth="1"/>
    <col min="169" max="169" width="6.7109375" hidden="1" customWidth="1"/>
    <col min="170" max="172" width="8.7109375" hidden="1" customWidth="1"/>
    <col min="173" max="174" width="8.85546875" hidden="1" customWidth="1"/>
    <col min="175" max="277" width="8.7109375" hidden="1" customWidth="1"/>
    <col min="278" max="278" width="8.42578125" hidden="1" customWidth="1"/>
    <col min="279" max="281" width="0" hidden="1" customWidth="1"/>
    <col min="390" max="390" width="5.28515625" bestFit="1" customWidth="1"/>
    <col min="391" max="391" width="7" bestFit="1" customWidth="1"/>
    <col min="392" max="392" width="2" bestFit="1" customWidth="1"/>
    <col min="393" max="393" width="6.5703125" bestFit="1" customWidth="1"/>
    <col min="394" max="394" width="38.5703125" bestFit="1" customWidth="1"/>
    <col min="395" max="395" width="8.85546875" bestFit="1" customWidth="1"/>
    <col min="396" max="396" width="7.28515625" bestFit="1" customWidth="1"/>
    <col min="397" max="397" width="5.140625" bestFit="1" customWidth="1"/>
    <col min="398" max="398" width="10" bestFit="1" customWidth="1"/>
    <col min="399" max="399" width="9.7109375" bestFit="1" customWidth="1"/>
    <col min="400" max="400" width="10.42578125" bestFit="1" customWidth="1"/>
    <col min="401" max="401" width="5.140625" customWidth="1"/>
    <col min="646" max="646" width="5.28515625" bestFit="1" customWidth="1"/>
    <col min="647" max="647" width="7" bestFit="1" customWidth="1"/>
    <col min="648" max="648" width="2" bestFit="1" customWidth="1"/>
    <col min="649" max="649" width="6.5703125" bestFit="1" customWidth="1"/>
    <col min="650" max="650" width="38.5703125" bestFit="1" customWidth="1"/>
    <col min="651" max="651" width="8.85546875" bestFit="1" customWidth="1"/>
    <col min="652" max="652" width="7.28515625" bestFit="1" customWidth="1"/>
    <col min="653" max="653" width="5.140625" bestFit="1" customWidth="1"/>
    <col min="654" max="654" width="10" bestFit="1" customWidth="1"/>
    <col min="655" max="655" width="9.7109375" bestFit="1" customWidth="1"/>
    <col min="656" max="656" width="10.42578125" bestFit="1" customWidth="1"/>
    <col min="657" max="657" width="5.140625" customWidth="1"/>
    <col min="902" max="902" width="5.28515625" bestFit="1" customWidth="1"/>
    <col min="903" max="903" width="7" bestFit="1" customWidth="1"/>
    <col min="904" max="904" width="2" bestFit="1" customWidth="1"/>
    <col min="905" max="905" width="6.5703125" bestFit="1" customWidth="1"/>
    <col min="906" max="906" width="38.5703125" bestFit="1" customWidth="1"/>
    <col min="907" max="907" width="8.85546875" bestFit="1" customWidth="1"/>
    <col min="908" max="908" width="7.28515625" bestFit="1" customWidth="1"/>
    <col min="909" max="909" width="5.140625" bestFit="1" customWidth="1"/>
    <col min="910" max="910" width="10" bestFit="1" customWidth="1"/>
    <col min="911" max="911" width="9.7109375" bestFit="1" customWidth="1"/>
    <col min="912" max="912" width="10.42578125" bestFit="1" customWidth="1"/>
    <col min="913" max="913" width="5.140625" customWidth="1"/>
    <col min="1158" max="1158" width="5.28515625" bestFit="1" customWidth="1"/>
    <col min="1159" max="1159" width="7" bestFit="1" customWidth="1"/>
    <col min="1160" max="1160" width="2" bestFit="1" customWidth="1"/>
    <col min="1161" max="1161" width="6.5703125" bestFit="1" customWidth="1"/>
    <col min="1162" max="1162" width="38.5703125" bestFit="1" customWidth="1"/>
    <col min="1163" max="1163" width="8.85546875" bestFit="1" customWidth="1"/>
    <col min="1164" max="1164" width="7.28515625" bestFit="1" customWidth="1"/>
    <col min="1165" max="1165" width="5.140625" bestFit="1" customWidth="1"/>
    <col min="1166" max="1166" width="10" bestFit="1" customWidth="1"/>
    <col min="1167" max="1167" width="9.7109375" bestFit="1" customWidth="1"/>
    <col min="1168" max="1168" width="10.42578125" bestFit="1" customWidth="1"/>
    <col min="1169" max="1169" width="5.140625" customWidth="1"/>
    <col min="1414" max="1414" width="5.28515625" bestFit="1" customWidth="1"/>
    <col min="1415" max="1415" width="7" bestFit="1" customWidth="1"/>
    <col min="1416" max="1416" width="2" bestFit="1" customWidth="1"/>
    <col min="1417" max="1417" width="6.5703125" bestFit="1" customWidth="1"/>
    <col min="1418" max="1418" width="38.5703125" bestFit="1" customWidth="1"/>
    <col min="1419" max="1419" width="8.85546875" bestFit="1" customWidth="1"/>
    <col min="1420" max="1420" width="7.28515625" bestFit="1" customWidth="1"/>
    <col min="1421" max="1421" width="5.140625" bestFit="1" customWidth="1"/>
    <col min="1422" max="1422" width="10" bestFit="1" customWidth="1"/>
    <col min="1423" max="1423" width="9.7109375" bestFit="1" customWidth="1"/>
    <col min="1424" max="1424" width="10.42578125" bestFit="1" customWidth="1"/>
    <col min="1425" max="1425" width="5.140625" customWidth="1"/>
    <col min="1670" max="1670" width="5.28515625" bestFit="1" customWidth="1"/>
    <col min="1671" max="1671" width="7" bestFit="1" customWidth="1"/>
    <col min="1672" max="1672" width="2" bestFit="1" customWidth="1"/>
    <col min="1673" max="1673" width="6.5703125" bestFit="1" customWidth="1"/>
    <col min="1674" max="1674" width="38.5703125" bestFit="1" customWidth="1"/>
    <col min="1675" max="1675" width="8.85546875" bestFit="1" customWidth="1"/>
    <col min="1676" max="1676" width="7.28515625" bestFit="1" customWidth="1"/>
    <col min="1677" max="1677" width="5.140625" bestFit="1" customWidth="1"/>
    <col min="1678" max="1678" width="10" bestFit="1" customWidth="1"/>
    <col min="1679" max="1679" width="9.7109375" bestFit="1" customWidth="1"/>
    <col min="1680" max="1680" width="10.42578125" bestFit="1" customWidth="1"/>
    <col min="1681" max="1681" width="5.140625" customWidth="1"/>
    <col min="1926" max="1926" width="5.28515625" bestFit="1" customWidth="1"/>
    <col min="1927" max="1927" width="7" bestFit="1" customWidth="1"/>
    <col min="1928" max="1928" width="2" bestFit="1" customWidth="1"/>
    <col min="1929" max="1929" width="6.5703125" bestFit="1" customWidth="1"/>
    <col min="1930" max="1930" width="38.5703125" bestFit="1" customWidth="1"/>
    <col min="1931" max="1931" width="8.85546875" bestFit="1" customWidth="1"/>
    <col min="1932" max="1932" width="7.28515625" bestFit="1" customWidth="1"/>
    <col min="1933" max="1933" width="5.140625" bestFit="1" customWidth="1"/>
    <col min="1934" max="1934" width="10" bestFit="1" customWidth="1"/>
    <col min="1935" max="1935" width="9.7109375" bestFit="1" customWidth="1"/>
    <col min="1936" max="1936" width="10.42578125" bestFit="1" customWidth="1"/>
    <col min="1937" max="1937" width="5.140625" customWidth="1"/>
    <col min="2182" max="2182" width="5.28515625" bestFit="1" customWidth="1"/>
    <col min="2183" max="2183" width="7" bestFit="1" customWidth="1"/>
    <col min="2184" max="2184" width="2" bestFit="1" customWidth="1"/>
    <col min="2185" max="2185" width="6.5703125" bestFit="1" customWidth="1"/>
    <col min="2186" max="2186" width="38.5703125" bestFit="1" customWidth="1"/>
    <col min="2187" max="2187" width="8.85546875" bestFit="1" customWidth="1"/>
    <col min="2188" max="2188" width="7.28515625" bestFit="1" customWidth="1"/>
    <col min="2189" max="2189" width="5.140625" bestFit="1" customWidth="1"/>
    <col min="2190" max="2190" width="10" bestFit="1" customWidth="1"/>
    <col min="2191" max="2191" width="9.7109375" bestFit="1" customWidth="1"/>
    <col min="2192" max="2192" width="10.42578125" bestFit="1" customWidth="1"/>
    <col min="2193" max="2193" width="5.140625" customWidth="1"/>
    <col min="2438" max="2438" width="5.28515625" bestFit="1" customWidth="1"/>
    <col min="2439" max="2439" width="7" bestFit="1" customWidth="1"/>
    <col min="2440" max="2440" width="2" bestFit="1" customWidth="1"/>
    <col min="2441" max="2441" width="6.5703125" bestFit="1" customWidth="1"/>
    <col min="2442" max="2442" width="38.5703125" bestFit="1" customWidth="1"/>
    <col min="2443" max="2443" width="8.85546875" bestFit="1" customWidth="1"/>
    <col min="2444" max="2444" width="7.28515625" bestFit="1" customWidth="1"/>
    <col min="2445" max="2445" width="5.140625" bestFit="1" customWidth="1"/>
    <col min="2446" max="2446" width="10" bestFit="1" customWidth="1"/>
    <col min="2447" max="2447" width="9.7109375" bestFit="1" customWidth="1"/>
    <col min="2448" max="2448" width="10.42578125" bestFit="1" customWidth="1"/>
    <col min="2449" max="2449" width="5.140625" customWidth="1"/>
    <col min="2694" max="2694" width="5.28515625" bestFit="1" customWidth="1"/>
    <col min="2695" max="2695" width="7" bestFit="1" customWidth="1"/>
    <col min="2696" max="2696" width="2" bestFit="1" customWidth="1"/>
    <col min="2697" max="2697" width="6.5703125" bestFit="1" customWidth="1"/>
    <col min="2698" max="2698" width="38.5703125" bestFit="1" customWidth="1"/>
    <col min="2699" max="2699" width="8.85546875" bestFit="1" customWidth="1"/>
    <col min="2700" max="2700" width="7.28515625" bestFit="1" customWidth="1"/>
    <col min="2701" max="2701" width="5.140625" bestFit="1" customWidth="1"/>
    <col min="2702" max="2702" width="10" bestFit="1" customWidth="1"/>
    <col min="2703" max="2703" width="9.7109375" bestFit="1" customWidth="1"/>
    <col min="2704" max="2704" width="10.42578125" bestFit="1" customWidth="1"/>
    <col min="2705" max="2705" width="5.140625" customWidth="1"/>
    <col min="2950" max="2950" width="5.28515625" bestFit="1" customWidth="1"/>
    <col min="2951" max="2951" width="7" bestFit="1" customWidth="1"/>
    <col min="2952" max="2952" width="2" bestFit="1" customWidth="1"/>
    <col min="2953" max="2953" width="6.5703125" bestFit="1" customWidth="1"/>
    <col min="2954" max="2954" width="38.5703125" bestFit="1" customWidth="1"/>
    <col min="2955" max="2955" width="8.85546875" bestFit="1" customWidth="1"/>
    <col min="2956" max="2956" width="7.28515625" bestFit="1" customWidth="1"/>
    <col min="2957" max="2957" width="5.140625" bestFit="1" customWidth="1"/>
    <col min="2958" max="2958" width="10" bestFit="1" customWidth="1"/>
    <col min="2959" max="2959" width="9.7109375" bestFit="1" customWidth="1"/>
    <col min="2960" max="2960" width="10.42578125" bestFit="1" customWidth="1"/>
    <col min="2961" max="2961" width="5.140625" customWidth="1"/>
    <col min="3206" max="3206" width="5.28515625" bestFit="1" customWidth="1"/>
    <col min="3207" max="3207" width="7" bestFit="1" customWidth="1"/>
    <col min="3208" max="3208" width="2" bestFit="1" customWidth="1"/>
    <col min="3209" max="3209" width="6.5703125" bestFit="1" customWidth="1"/>
    <col min="3210" max="3210" width="38.5703125" bestFit="1" customWidth="1"/>
    <col min="3211" max="3211" width="8.85546875" bestFit="1" customWidth="1"/>
    <col min="3212" max="3212" width="7.28515625" bestFit="1" customWidth="1"/>
    <col min="3213" max="3213" width="5.140625" bestFit="1" customWidth="1"/>
    <col min="3214" max="3214" width="10" bestFit="1" customWidth="1"/>
    <col min="3215" max="3215" width="9.7109375" bestFit="1" customWidth="1"/>
    <col min="3216" max="3216" width="10.42578125" bestFit="1" customWidth="1"/>
    <col min="3217" max="3217" width="5.140625" customWidth="1"/>
    <col min="3462" max="3462" width="5.28515625" bestFit="1" customWidth="1"/>
    <col min="3463" max="3463" width="7" bestFit="1" customWidth="1"/>
    <col min="3464" max="3464" width="2" bestFit="1" customWidth="1"/>
    <col min="3465" max="3465" width="6.5703125" bestFit="1" customWidth="1"/>
    <col min="3466" max="3466" width="38.5703125" bestFit="1" customWidth="1"/>
    <col min="3467" max="3467" width="8.85546875" bestFit="1" customWidth="1"/>
    <col min="3468" max="3468" width="7.28515625" bestFit="1" customWidth="1"/>
    <col min="3469" max="3469" width="5.140625" bestFit="1" customWidth="1"/>
    <col min="3470" max="3470" width="10" bestFit="1" customWidth="1"/>
    <col min="3471" max="3471" width="9.7109375" bestFit="1" customWidth="1"/>
    <col min="3472" max="3472" width="10.42578125" bestFit="1" customWidth="1"/>
    <col min="3473" max="3473" width="5.140625" customWidth="1"/>
    <col min="3718" max="3718" width="5.28515625" bestFit="1" customWidth="1"/>
    <col min="3719" max="3719" width="7" bestFit="1" customWidth="1"/>
    <col min="3720" max="3720" width="2" bestFit="1" customWidth="1"/>
    <col min="3721" max="3721" width="6.5703125" bestFit="1" customWidth="1"/>
    <col min="3722" max="3722" width="38.5703125" bestFit="1" customWidth="1"/>
    <col min="3723" max="3723" width="8.85546875" bestFit="1" customWidth="1"/>
    <col min="3724" max="3724" width="7.28515625" bestFit="1" customWidth="1"/>
    <col min="3725" max="3725" width="5.140625" bestFit="1" customWidth="1"/>
    <col min="3726" max="3726" width="10" bestFit="1" customWidth="1"/>
    <col min="3727" max="3727" width="9.7109375" bestFit="1" customWidth="1"/>
    <col min="3728" max="3728" width="10.42578125" bestFit="1" customWidth="1"/>
    <col min="3729" max="3729" width="5.140625" customWidth="1"/>
    <col min="3974" max="3974" width="5.28515625" bestFit="1" customWidth="1"/>
    <col min="3975" max="3975" width="7" bestFit="1" customWidth="1"/>
    <col min="3976" max="3976" width="2" bestFit="1" customWidth="1"/>
    <col min="3977" max="3977" width="6.5703125" bestFit="1" customWidth="1"/>
    <col min="3978" max="3978" width="38.5703125" bestFit="1" customWidth="1"/>
    <col min="3979" max="3979" width="8.85546875" bestFit="1" customWidth="1"/>
    <col min="3980" max="3980" width="7.28515625" bestFit="1" customWidth="1"/>
    <col min="3981" max="3981" width="5.140625" bestFit="1" customWidth="1"/>
    <col min="3982" max="3982" width="10" bestFit="1" customWidth="1"/>
    <col min="3983" max="3983" width="9.7109375" bestFit="1" customWidth="1"/>
    <col min="3984" max="3984" width="10.42578125" bestFit="1" customWidth="1"/>
    <col min="3985" max="3985" width="5.140625" customWidth="1"/>
    <col min="4230" max="4230" width="5.28515625" bestFit="1" customWidth="1"/>
    <col min="4231" max="4231" width="7" bestFit="1" customWidth="1"/>
    <col min="4232" max="4232" width="2" bestFit="1" customWidth="1"/>
    <col min="4233" max="4233" width="6.5703125" bestFit="1" customWidth="1"/>
    <col min="4234" max="4234" width="38.5703125" bestFit="1" customWidth="1"/>
    <col min="4235" max="4235" width="8.85546875" bestFit="1" customWidth="1"/>
    <col min="4236" max="4236" width="7.28515625" bestFit="1" customWidth="1"/>
    <col min="4237" max="4237" width="5.140625" bestFit="1" customWidth="1"/>
    <col min="4238" max="4238" width="10" bestFit="1" customWidth="1"/>
    <col min="4239" max="4239" width="9.7109375" bestFit="1" customWidth="1"/>
    <col min="4240" max="4240" width="10.42578125" bestFit="1" customWidth="1"/>
    <col min="4241" max="4241" width="5.140625" customWidth="1"/>
    <col min="4486" max="4486" width="5.28515625" bestFit="1" customWidth="1"/>
    <col min="4487" max="4487" width="7" bestFit="1" customWidth="1"/>
    <col min="4488" max="4488" width="2" bestFit="1" customWidth="1"/>
    <col min="4489" max="4489" width="6.5703125" bestFit="1" customWidth="1"/>
    <col min="4490" max="4490" width="38.5703125" bestFit="1" customWidth="1"/>
    <col min="4491" max="4491" width="8.85546875" bestFit="1" customWidth="1"/>
    <col min="4492" max="4492" width="7.28515625" bestFit="1" customWidth="1"/>
    <col min="4493" max="4493" width="5.140625" bestFit="1" customWidth="1"/>
    <col min="4494" max="4494" width="10" bestFit="1" customWidth="1"/>
    <col min="4495" max="4495" width="9.7109375" bestFit="1" customWidth="1"/>
    <col min="4496" max="4496" width="10.42578125" bestFit="1" customWidth="1"/>
    <col min="4497" max="4497" width="5.140625" customWidth="1"/>
    <col min="4742" max="4742" width="5.28515625" bestFit="1" customWidth="1"/>
    <col min="4743" max="4743" width="7" bestFit="1" customWidth="1"/>
    <col min="4744" max="4744" width="2" bestFit="1" customWidth="1"/>
    <col min="4745" max="4745" width="6.5703125" bestFit="1" customWidth="1"/>
    <col min="4746" max="4746" width="38.5703125" bestFit="1" customWidth="1"/>
    <col min="4747" max="4747" width="8.85546875" bestFit="1" customWidth="1"/>
    <col min="4748" max="4748" width="7.28515625" bestFit="1" customWidth="1"/>
    <col min="4749" max="4749" width="5.140625" bestFit="1" customWidth="1"/>
    <col min="4750" max="4750" width="10" bestFit="1" customWidth="1"/>
    <col min="4751" max="4751" width="9.7109375" bestFit="1" customWidth="1"/>
    <col min="4752" max="4752" width="10.42578125" bestFit="1" customWidth="1"/>
    <col min="4753" max="4753" width="5.140625" customWidth="1"/>
    <col min="4998" max="4998" width="5.28515625" bestFit="1" customWidth="1"/>
    <col min="4999" max="4999" width="7" bestFit="1" customWidth="1"/>
    <col min="5000" max="5000" width="2" bestFit="1" customWidth="1"/>
    <col min="5001" max="5001" width="6.5703125" bestFit="1" customWidth="1"/>
    <col min="5002" max="5002" width="38.5703125" bestFit="1" customWidth="1"/>
    <col min="5003" max="5003" width="8.85546875" bestFit="1" customWidth="1"/>
    <col min="5004" max="5004" width="7.28515625" bestFit="1" customWidth="1"/>
    <col min="5005" max="5005" width="5.140625" bestFit="1" customWidth="1"/>
    <col min="5006" max="5006" width="10" bestFit="1" customWidth="1"/>
    <col min="5007" max="5007" width="9.7109375" bestFit="1" customWidth="1"/>
    <col min="5008" max="5008" width="10.42578125" bestFit="1" customWidth="1"/>
    <col min="5009" max="5009" width="5.140625" customWidth="1"/>
    <col min="5254" max="5254" width="5.28515625" bestFit="1" customWidth="1"/>
    <col min="5255" max="5255" width="7" bestFit="1" customWidth="1"/>
    <col min="5256" max="5256" width="2" bestFit="1" customWidth="1"/>
    <col min="5257" max="5257" width="6.5703125" bestFit="1" customWidth="1"/>
    <col min="5258" max="5258" width="38.5703125" bestFit="1" customWidth="1"/>
    <col min="5259" max="5259" width="8.85546875" bestFit="1" customWidth="1"/>
    <col min="5260" max="5260" width="7.28515625" bestFit="1" customWidth="1"/>
    <col min="5261" max="5261" width="5.140625" bestFit="1" customWidth="1"/>
    <col min="5262" max="5262" width="10" bestFit="1" customWidth="1"/>
    <col min="5263" max="5263" width="9.7109375" bestFit="1" customWidth="1"/>
    <col min="5264" max="5264" width="10.42578125" bestFit="1" customWidth="1"/>
    <col min="5265" max="5265" width="5.140625" customWidth="1"/>
    <col min="5510" max="5510" width="5.28515625" bestFit="1" customWidth="1"/>
    <col min="5511" max="5511" width="7" bestFit="1" customWidth="1"/>
    <col min="5512" max="5512" width="2" bestFit="1" customWidth="1"/>
    <col min="5513" max="5513" width="6.5703125" bestFit="1" customWidth="1"/>
    <col min="5514" max="5514" width="38.5703125" bestFit="1" customWidth="1"/>
    <col min="5515" max="5515" width="8.85546875" bestFit="1" customWidth="1"/>
    <col min="5516" max="5516" width="7.28515625" bestFit="1" customWidth="1"/>
    <col min="5517" max="5517" width="5.140625" bestFit="1" customWidth="1"/>
    <col min="5518" max="5518" width="10" bestFit="1" customWidth="1"/>
    <col min="5519" max="5519" width="9.7109375" bestFit="1" customWidth="1"/>
    <col min="5520" max="5520" width="10.42578125" bestFit="1" customWidth="1"/>
    <col min="5521" max="5521" width="5.140625" customWidth="1"/>
    <col min="5766" max="5766" width="5.28515625" bestFit="1" customWidth="1"/>
    <col min="5767" max="5767" width="7" bestFit="1" customWidth="1"/>
    <col min="5768" max="5768" width="2" bestFit="1" customWidth="1"/>
    <col min="5769" max="5769" width="6.5703125" bestFit="1" customWidth="1"/>
    <col min="5770" max="5770" width="38.5703125" bestFit="1" customWidth="1"/>
    <col min="5771" max="5771" width="8.85546875" bestFit="1" customWidth="1"/>
    <col min="5772" max="5772" width="7.28515625" bestFit="1" customWidth="1"/>
    <col min="5773" max="5773" width="5.140625" bestFit="1" customWidth="1"/>
    <col min="5774" max="5774" width="10" bestFit="1" customWidth="1"/>
    <col min="5775" max="5775" width="9.7109375" bestFit="1" customWidth="1"/>
    <col min="5776" max="5776" width="10.42578125" bestFit="1" customWidth="1"/>
    <col min="5777" max="5777" width="5.140625" customWidth="1"/>
    <col min="6022" max="6022" width="5.28515625" bestFit="1" customWidth="1"/>
    <col min="6023" max="6023" width="7" bestFit="1" customWidth="1"/>
    <col min="6024" max="6024" width="2" bestFit="1" customWidth="1"/>
    <col min="6025" max="6025" width="6.5703125" bestFit="1" customWidth="1"/>
    <col min="6026" max="6026" width="38.5703125" bestFit="1" customWidth="1"/>
    <col min="6027" max="6027" width="8.85546875" bestFit="1" customWidth="1"/>
    <col min="6028" max="6028" width="7.28515625" bestFit="1" customWidth="1"/>
    <col min="6029" max="6029" width="5.140625" bestFit="1" customWidth="1"/>
    <col min="6030" max="6030" width="10" bestFit="1" customWidth="1"/>
    <col min="6031" max="6031" width="9.7109375" bestFit="1" customWidth="1"/>
    <col min="6032" max="6032" width="10.42578125" bestFit="1" customWidth="1"/>
    <col min="6033" max="6033" width="5.140625" customWidth="1"/>
    <col min="6278" max="6278" width="5.28515625" bestFit="1" customWidth="1"/>
    <col min="6279" max="6279" width="7" bestFit="1" customWidth="1"/>
    <col min="6280" max="6280" width="2" bestFit="1" customWidth="1"/>
    <col min="6281" max="6281" width="6.5703125" bestFit="1" customWidth="1"/>
    <col min="6282" max="6282" width="38.5703125" bestFit="1" customWidth="1"/>
    <col min="6283" max="6283" width="8.85546875" bestFit="1" customWidth="1"/>
    <col min="6284" max="6284" width="7.28515625" bestFit="1" customWidth="1"/>
    <col min="6285" max="6285" width="5.140625" bestFit="1" customWidth="1"/>
    <col min="6286" max="6286" width="10" bestFit="1" customWidth="1"/>
    <col min="6287" max="6287" width="9.7109375" bestFit="1" customWidth="1"/>
    <col min="6288" max="6288" width="10.42578125" bestFit="1" customWidth="1"/>
    <col min="6289" max="6289" width="5.140625" customWidth="1"/>
    <col min="6534" max="6534" width="5.28515625" bestFit="1" customWidth="1"/>
    <col min="6535" max="6535" width="7" bestFit="1" customWidth="1"/>
    <col min="6536" max="6536" width="2" bestFit="1" customWidth="1"/>
    <col min="6537" max="6537" width="6.5703125" bestFit="1" customWidth="1"/>
    <col min="6538" max="6538" width="38.5703125" bestFit="1" customWidth="1"/>
    <col min="6539" max="6539" width="8.85546875" bestFit="1" customWidth="1"/>
    <col min="6540" max="6540" width="7.28515625" bestFit="1" customWidth="1"/>
    <col min="6541" max="6541" width="5.140625" bestFit="1" customWidth="1"/>
    <col min="6542" max="6542" width="10" bestFit="1" customWidth="1"/>
    <col min="6543" max="6543" width="9.7109375" bestFit="1" customWidth="1"/>
    <col min="6544" max="6544" width="10.42578125" bestFit="1" customWidth="1"/>
    <col min="6545" max="6545" width="5.140625" customWidth="1"/>
    <col min="6790" max="6790" width="5.28515625" bestFit="1" customWidth="1"/>
    <col min="6791" max="6791" width="7" bestFit="1" customWidth="1"/>
    <col min="6792" max="6792" width="2" bestFit="1" customWidth="1"/>
    <col min="6793" max="6793" width="6.5703125" bestFit="1" customWidth="1"/>
    <col min="6794" max="6794" width="38.5703125" bestFit="1" customWidth="1"/>
    <col min="6795" max="6795" width="8.85546875" bestFit="1" customWidth="1"/>
    <col min="6796" max="6796" width="7.28515625" bestFit="1" customWidth="1"/>
    <col min="6797" max="6797" width="5.140625" bestFit="1" customWidth="1"/>
    <col min="6798" max="6798" width="10" bestFit="1" customWidth="1"/>
    <col min="6799" max="6799" width="9.7109375" bestFit="1" customWidth="1"/>
    <col min="6800" max="6800" width="10.42578125" bestFit="1" customWidth="1"/>
    <col min="6801" max="6801" width="5.140625" customWidth="1"/>
    <col min="7046" max="7046" width="5.28515625" bestFit="1" customWidth="1"/>
    <col min="7047" max="7047" width="7" bestFit="1" customWidth="1"/>
    <col min="7048" max="7048" width="2" bestFit="1" customWidth="1"/>
    <col min="7049" max="7049" width="6.5703125" bestFit="1" customWidth="1"/>
    <col min="7050" max="7050" width="38.5703125" bestFit="1" customWidth="1"/>
    <col min="7051" max="7051" width="8.85546875" bestFit="1" customWidth="1"/>
    <col min="7052" max="7052" width="7.28515625" bestFit="1" customWidth="1"/>
    <col min="7053" max="7053" width="5.140625" bestFit="1" customWidth="1"/>
    <col min="7054" max="7054" width="10" bestFit="1" customWidth="1"/>
    <col min="7055" max="7055" width="9.7109375" bestFit="1" customWidth="1"/>
    <col min="7056" max="7056" width="10.42578125" bestFit="1" customWidth="1"/>
    <col min="7057" max="7057" width="5.140625" customWidth="1"/>
    <col min="7302" max="7302" width="5.28515625" bestFit="1" customWidth="1"/>
    <col min="7303" max="7303" width="7" bestFit="1" customWidth="1"/>
    <col min="7304" max="7304" width="2" bestFit="1" customWidth="1"/>
    <col min="7305" max="7305" width="6.5703125" bestFit="1" customWidth="1"/>
    <col min="7306" max="7306" width="38.5703125" bestFit="1" customWidth="1"/>
    <col min="7307" max="7307" width="8.85546875" bestFit="1" customWidth="1"/>
    <col min="7308" max="7308" width="7.28515625" bestFit="1" customWidth="1"/>
    <col min="7309" max="7309" width="5.140625" bestFit="1" customWidth="1"/>
    <col min="7310" max="7310" width="10" bestFit="1" customWidth="1"/>
    <col min="7311" max="7311" width="9.7109375" bestFit="1" customWidth="1"/>
    <col min="7312" max="7312" width="10.42578125" bestFit="1" customWidth="1"/>
    <col min="7313" max="7313" width="5.140625" customWidth="1"/>
    <col min="7558" max="7558" width="5.28515625" bestFit="1" customWidth="1"/>
    <col min="7559" max="7559" width="7" bestFit="1" customWidth="1"/>
    <col min="7560" max="7560" width="2" bestFit="1" customWidth="1"/>
    <col min="7561" max="7561" width="6.5703125" bestFit="1" customWidth="1"/>
    <col min="7562" max="7562" width="38.5703125" bestFit="1" customWidth="1"/>
    <col min="7563" max="7563" width="8.85546875" bestFit="1" customWidth="1"/>
    <col min="7564" max="7564" width="7.28515625" bestFit="1" customWidth="1"/>
    <col min="7565" max="7565" width="5.140625" bestFit="1" customWidth="1"/>
    <col min="7566" max="7566" width="10" bestFit="1" customWidth="1"/>
    <col min="7567" max="7567" width="9.7109375" bestFit="1" customWidth="1"/>
    <col min="7568" max="7568" width="10.42578125" bestFit="1" customWidth="1"/>
    <col min="7569" max="7569" width="5.140625" customWidth="1"/>
    <col min="7814" max="7814" width="5.28515625" bestFit="1" customWidth="1"/>
    <col min="7815" max="7815" width="7" bestFit="1" customWidth="1"/>
    <col min="7816" max="7816" width="2" bestFit="1" customWidth="1"/>
    <col min="7817" max="7817" width="6.5703125" bestFit="1" customWidth="1"/>
    <col min="7818" max="7818" width="38.5703125" bestFit="1" customWidth="1"/>
    <col min="7819" max="7819" width="8.85546875" bestFit="1" customWidth="1"/>
    <col min="7820" max="7820" width="7.28515625" bestFit="1" customWidth="1"/>
    <col min="7821" max="7821" width="5.140625" bestFit="1" customWidth="1"/>
    <col min="7822" max="7822" width="10" bestFit="1" customWidth="1"/>
    <col min="7823" max="7823" width="9.7109375" bestFit="1" customWidth="1"/>
    <col min="7824" max="7824" width="10.42578125" bestFit="1" customWidth="1"/>
    <col min="7825" max="7825" width="5.140625" customWidth="1"/>
    <col min="8070" max="8070" width="5.28515625" bestFit="1" customWidth="1"/>
    <col min="8071" max="8071" width="7" bestFit="1" customWidth="1"/>
    <col min="8072" max="8072" width="2" bestFit="1" customWidth="1"/>
    <col min="8073" max="8073" width="6.5703125" bestFit="1" customWidth="1"/>
    <col min="8074" max="8074" width="38.5703125" bestFit="1" customWidth="1"/>
    <col min="8075" max="8075" width="8.85546875" bestFit="1" customWidth="1"/>
    <col min="8076" max="8076" width="7.28515625" bestFit="1" customWidth="1"/>
    <col min="8077" max="8077" width="5.140625" bestFit="1" customWidth="1"/>
    <col min="8078" max="8078" width="10" bestFit="1" customWidth="1"/>
    <col min="8079" max="8079" width="9.7109375" bestFit="1" customWidth="1"/>
    <col min="8080" max="8080" width="10.42578125" bestFit="1" customWidth="1"/>
    <col min="8081" max="8081" width="5.140625" customWidth="1"/>
    <col min="8326" max="8326" width="5.28515625" bestFit="1" customWidth="1"/>
    <col min="8327" max="8327" width="7" bestFit="1" customWidth="1"/>
    <col min="8328" max="8328" width="2" bestFit="1" customWidth="1"/>
    <col min="8329" max="8329" width="6.5703125" bestFit="1" customWidth="1"/>
    <col min="8330" max="8330" width="38.5703125" bestFit="1" customWidth="1"/>
    <col min="8331" max="8331" width="8.85546875" bestFit="1" customWidth="1"/>
    <col min="8332" max="8332" width="7.28515625" bestFit="1" customWidth="1"/>
    <col min="8333" max="8333" width="5.140625" bestFit="1" customWidth="1"/>
    <col min="8334" max="8334" width="10" bestFit="1" customWidth="1"/>
    <col min="8335" max="8335" width="9.7109375" bestFit="1" customWidth="1"/>
    <col min="8336" max="8336" width="10.42578125" bestFit="1" customWidth="1"/>
    <col min="8337" max="8337" width="5.140625" customWidth="1"/>
    <col min="8582" max="8582" width="5.28515625" bestFit="1" customWidth="1"/>
    <col min="8583" max="8583" width="7" bestFit="1" customWidth="1"/>
    <col min="8584" max="8584" width="2" bestFit="1" customWidth="1"/>
    <col min="8585" max="8585" width="6.5703125" bestFit="1" customWidth="1"/>
    <col min="8586" max="8586" width="38.5703125" bestFit="1" customWidth="1"/>
    <col min="8587" max="8587" width="8.85546875" bestFit="1" customWidth="1"/>
    <col min="8588" max="8588" width="7.28515625" bestFit="1" customWidth="1"/>
    <col min="8589" max="8589" width="5.140625" bestFit="1" customWidth="1"/>
    <col min="8590" max="8590" width="10" bestFit="1" customWidth="1"/>
    <col min="8591" max="8591" width="9.7109375" bestFit="1" customWidth="1"/>
    <col min="8592" max="8592" width="10.42578125" bestFit="1" customWidth="1"/>
    <col min="8593" max="8593" width="5.140625" customWidth="1"/>
    <col min="8838" max="8838" width="5.28515625" bestFit="1" customWidth="1"/>
    <col min="8839" max="8839" width="7" bestFit="1" customWidth="1"/>
    <col min="8840" max="8840" width="2" bestFit="1" customWidth="1"/>
    <col min="8841" max="8841" width="6.5703125" bestFit="1" customWidth="1"/>
    <col min="8842" max="8842" width="38.5703125" bestFit="1" customWidth="1"/>
    <col min="8843" max="8843" width="8.85546875" bestFit="1" customWidth="1"/>
    <col min="8844" max="8844" width="7.28515625" bestFit="1" customWidth="1"/>
    <col min="8845" max="8845" width="5.140625" bestFit="1" customWidth="1"/>
    <col min="8846" max="8846" width="10" bestFit="1" customWidth="1"/>
    <col min="8847" max="8847" width="9.7109375" bestFit="1" customWidth="1"/>
    <col min="8848" max="8848" width="10.42578125" bestFit="1" customWidth="1"/>
    <col min="8849" max="8849" width="5.140625" customWidth="1"/>
    <col min="9094" max="9094" width="5.28515625" bestFit="1" customWidth="1"/>
    <col min="9095" max="9095" width="7" bestFit="1" customWidth="1"/>
    <col min="9096" max="9096" width="2" bestFit="1" customWidth="1"/>
    <col min="9097" max="9097" width="6.5703125" bestFit="1" customWidth="1"/>
    <col min="9098" max="9098" width="38.5703125" bestFit="1" customWidth="1"/>
    <col min="9099" max="9099" width="8.85546875" bestFit="1" customWidth="1"/>
    <col min="9100" max="9100" width="7.28515625" bestFit="1" customWidth="1"/>
    <col min="9101" max="9101" width="5.140625" bestFit="1" customWidth="1"/>
    <col min="9102" max="9102" width="10" bestFit="1" customWidth="1"/>
    <col min="9103" max="9103" width="9.7109375" bestFit="1" customWidth="1"/>
    <col min="9104" max="9104" width="10.42578125" bestFit="1" customWidth="1"/>
    <col min="9105" max="9105" width="5.140625" customWidth="1"/>
    <col min="9350" max="9350" width="5.28515625" bestFit="1" customWidth="1"/>
    <col min="9351" max="9351" width="7" bestFit="1" customWidth="1"/>
    <col min="9352" max="9352" width="2" bestFit="1" customWidth="1"/>
    <col min="9353" max="9353" width="6.5703125" bestFit="1" customWidth="1"/>
    <col min="9354" max="9354" width="38.5703125" bestFit="1" customWidth="1"/>
    <col min="9355" max="9355" width="8.85546875" bestFit="1" customWidth="1"/>
    <col min="9356" max="9356" width="7.28515625" bestFit="1" customWidth="1"/>
    <col min="9357" max="9357" width="5.140625" bestFit="1" customWidth="1"/>
    <col min="9358" max="9358" width="10" bestFit="1" customWidth="1"/>
    <col min="9359" max="9359" width="9.7109375" bestFit="1" customWidth="1"/>
    <col min="9360" max="9360" width="10.42578125" bestFit="1" customWidth="1"/>
    <col min="9361" max="9361" width="5.140625" customWidth="1"/>
    <col min="9606" max="9606" width="5.28515625" bestFit="1" customWidth="1"/>
    <col min="9607" max="9607" width="7" bestFit="1" customWidth="1"/>
    <col min="9608" max="9608" width="2" bestFit="1" customWidth="1"/>
    <col min="9609" max="9609" width="6.5703125" bestFit="1" customWidth="1"/>
    <col min="9610" max="9610" width="38.5703125" bestFit="1" customWidth="1"/>
    <col min="9611" max="9611" width="8.85546875" bestFit="1" customWidth="1"/>
    <col min="9612" max="9612" width="7.28515625" bestFit="1" customWidth="1"/>
    <col min="9613" max="9613" width="5.140625" bestFit="1" customWidth="1"/>
    <col min="9614" max="9614" width="10" bestFit="1" customWidth="1"/>
    <col min="9615" max="9615" width="9.7109375" bestFit="1" customWidth="1"/>
    <col min="9616" max="9616" width="10.42578125" bestFit="1" customWidth="1"/>
    <col min="9617" max="9617" width="5.140625" customWidth="1"/>
    <col min="9862" max="9862" width="5.28515625" bestFit="1" customWidth="1"/>
    <col min="9863" max="9863" width="7" bestFit="1" customWidth="1"/>
    <col min="9864" max="9864" width="2" bestFit="1" customWidth="1"/>
    <col min="9865" max="9865" width="6.5703125" bestFit="1" customWidth="1"/>
    <col min="9866" max="9866" width="38.5703125" bestFit="1" customWidth="1"/>
    <col min="9867" max="9867" width="8.85546875" bestFit="1" customWidth="1"/>
    <col min="9868" max="9868" width="7.28515625" bestFit="1" customWidth="1"/>
    <col min="9869" max="9869" width="5.140625" bestFit="1" customWidth="1"/>
    <col min="9870" max="9870" width="10" bestFit="1" customWidth="1"/>
    <col min="9871" max="9871" width="9.7109375" bestFit="1" customWidth="1"/>
    <col min="9872" max="9872" width="10.42578125" bestFit="1" customWidth="1"/>
    <col min="9873" max="9873" width="5.140625" customWidth="1"/>
    <col min="10118" max="10118" width="5.28515625" bestFit="1" customWidth="1"/>
    <col min="10119" max="10119" width="7" bestFit="1" customWidth="1"/>
    <col min="10120" max="10120" width="2" bestFit="1" customWidth="1"/>
    <col min="10121" max="10121" width="6.5703125" bestFit="1" customWidth="1"/>
    <col min="10122" max="10122" width="38.5703125" bestFit="1" customWidth="1"/>
    <col min="10123" max="10123" width="8.85546875" bestFit="1" customWidth="1"/>
    <col min="10124" max="10124" width="7.28515625" bestFit="1" customWidth="1"/>
    <col min="10125" max="10125" width="5.140625" bestFit="1" customWidth="1"/>
    <col min="10126" max="10126" width="10" bestFit="1" customWidth="1"/>
    <col min="10127" max="10127" width="9.7109375" bestFit="1" customWidth="1"/>
    <col min="10128" max="10128" width="10.42578125" bestFit="1" customWidth="1"/>
    <col min="10129" max="10129" width="5.140625" customWidth="1"/>
    <col min="10374" max="10374" width="5.28515625" bestFit="1" customWidth="1"/>
    <col min="10375" max="10375" width="7" bestFit="1" customWidth="1"/>
    <col min="10376" max="10376" width="2" bestFit="1" customWidth="1"/>
    <col min="10377" max="10377" width="6.5703125" bestFit="1" customWidth="1"/>
    <col min="10378" max="10378" width="38.5703125" bestFit="1" customWidth="1"/>
    <col min="10379" max="10379" width="8.85546875" bestFit="1" customWidth="1"/>
    <col min="10380" max="10380" width="7.28515625" bestFit="1" customWidth="1"/>
    <col min="10381" max="10381" width="5.140625" bestFit="1" customWidth="1"/>
    <col min="10382" max="10382" width="10" bestFit="1" customWidth="1"/>
    <col min="10383" max="10383" width="9.7109375" bestFit="1" customWidth="1"/>
    <col min="10384" max="10384" width="10.42578125" bestFit="1" customWidth="1"/>
    <col min="10385" max="10385" width="5.140625" customWidth="1"/>
    <col min="10630" max="10630" width="5.28515625" bestFit="1" customWidth="1"/>
    <col min="10631" max="10631" width="7" bestFit="1" customWidth="1"/>
    <col min="10632" max="10632" width="2" bestFit="1" customWidth="1"/>
    <col min="10633" max="10633" width="6.5703125" bestFit="1" customWidth="1"/>
    <col min="10634" max="10634" width="38.5703125" bestFit="1" customWidth="1"/>
    <col min="10635" max="10635" width="8.85546875" bestFit="1" customWidth="1"/>
    <col min="10636" max="10636" width="7.28515625" bestFit="1" customWidth="1"/>
    <col min="10637" max="10637" width="5.140625" bestFit="1" customWidth="1"/>
    <col min="10638" max="10638" width="10" bestFit="1" customWidth="1"/>
    <col min="10639" max="10639" width="9.7109375" bestFit="1" customWidth="1"/>
    <col min="10640" max="10640" width="10.42578125" bestFit="1" customWidth="1"/>
    <col min="10641" max="10641" width="5.140625" customWidth="1"/>
    <col min="10886" max="10886" width="5.28515625" bestFit="1" customWidth="1"/>
    <col min="10887" max="10887" width="7" bestFit="1" customWidth="1"/>
    <col min="10888" max="10888" width="2" bestFit="1" customWidth="1"/>
    <col min="10889" max="10889" width="6.5703125" bestFit="1" customWidth="1"/>
    <col min="10890" max="10890" width="38.5703125" bestFit="1" customWidth="1"/>
    <col min="10891" max="10891" width="8.85546875" bestFit="1" customWidth="1"/>
    <col min="10892" max="10892" width="7.28515625" bestFit="1" customWidth="1"/>
    <col min="10893" max="10893" width="5.140625" bestFit="1" customWidth="1"/>
    <col min="10894" max="10894" width="10" bestFit="1" customWidth="1"/>
    <col min="10895" max="10895" width="9.7109375" bestFit="1" customWidth="1"/>
    <col min="10896" max="10896" width="10.42578125" bestFit="1" customWidth="1"/>
    <col min="10897" max="10897" width="5.140625" customWidth="1"/>
    <col min="11142" max="11142" width="5.28515625" bestFit="1" customWidth="1"/>
    <col min="11143" max="11143" width="7" bestFit="1" customWidth="1"/>
    <col min="11144" max="11144" width="2" bestFit="1" customWidth="1"/>
    <col min="11145" max="11145" width="6.5703125" bestFit="1" customWidth="1"/>
    <col min="11146" max="11146" width="38.5703125" bestFit="1" customWidth="1"/>
    <col min="11147" max="11147" width="8.85546875" bestFit="1" customWidth="1"/>
    <col min="11148" max="11148" width="7.28515625" bestFit="1" customWidth="1"/>
    <col min="11149" max="11149" width="5.140625" bestFit="1" customWidth="1"/>
    <col min="11150" max="11150" width="10" bestFit="1" customWidth="1"/>
    <col min="11151" max="11151" width="9.7109375" bestFit="1" customWidth="1"/>
    <col min="11152" max="11152" width="10.42578125" bestFit="1" customWidth="1"/>
    <col min="11153" max="11153" width="5.140625" customWidth="1"/>
    <col min="11398" max="11398" width="5.28515625" bestFit="1" customWidth="1"/>
    <col min="11399" max="11399" width="7" bestFit="1" customWidth="1"/>
    <col min="11400" max="11400" width="2" bestFit="1" customWidth="1"/>
    <col min="11401" max="11401" width="6.5703125" bestFit="1" customWidth="1"/>
    <col min="11402" max="11402" width="38.5703125" bestFit="1" customWidth="1"/>
    <col min="11403" max="11403" width="8.85546875" bestFit="1" customWidth="1"/>
    <col min="11404" max="11404" width="7.28515625" bestFit="1" customWidth="1"/>
    <col min="11405" max="11405" width="5.140625" bestFit="1" customWidth="1"/>
    <col min="11406" max="11406" width="10" bestFit="1" customWidth="1"/>
    <col min="11407" max="11407" width="9.7109375" bestFit="1" customWidth="1"/>
    <col min="11408" max="11408" width="10.42578125" bestFit="1" customWidth="1"/>
    <col min="11409" max="11409" width="5.140625" customWidth="1"/>
    <col min="11654" max="11654" width="5.28515625" bestFit="1" customWidth="1"/>
    <col min="11655" max="11655" width="7" bestFit="1" customWidth="1"/>
    <col min="11656" max="11656" width="2" bestFit="1" customWidth="1"/>
    <col min="11657" max="11657" width="6.5703125" bestFit="1" customWidth="1"/>
    <col min="11658" max="11658" width="38.5703125" bestFit="1" customWidth="1"/>
    <col min="11659" max="11659" width="8.85546875" bestFit="1" customWidth="1"/>
    <col min="11660" max="11660" width="7.28515625" bestFit="1" customWidth="1"/>
    <col min="11661" max="11661" width="5.140625" bestFit="1" customWidth="1"/>
    <col min="11662" max="11662" width="10" bestFit="1" customWidth="1"/>
    <col min="11663" max="11663" width="9.7109375" bestFit="1" customWidth="1"/>
    <col min="11664" max="11664" width="10.42578125" bestFit="1" customWidth="1"/>
    <col min="11665" max="11665" width="5.140625" customWidth="1"/>
    <col min="11910" max="11910" width="5.28515625" bestFit="1" customWidth="1"/>
    <col min="11911" max="11911" width="7" bestFit="1" customWidth="1"/>
    <col min="11912" max="11912" width="2" bestFit="1" customWidth="1"/>
    <col min="11913" max="11913" width="6.5703125" bestFit="1" customWidth="1"/>
    <col min="11914" max="11914" width="38.5703125" bestFit="1" customWidth="1"/>
    <col min="11915" max="11915" width="8.85546875" bestFit="1" customWidth="1"/>
    <col min="11916" max="11916" width="7.28515625" bestFit="1" customWidth="1"/>
    <col min="11917" max="11917" width="5.140625" bestFit="1" customWidth="1"/>
    <col min="11918" max="11918" width="10" bestFit="1" customWidth="1"/>
    <col min="11919" max="11919" width="9.7109375" bestFit="1" customWidth="1"/>
    <col min="11920" max="11920" width="10.42578125" bestFit="1" customWidth="1"/>
    <col min="11921" max="11921" width="5.140625" customWidth="1"/>
    <col min="12166" max="12166" width="5.28515625" bestFit="1" customWidth="1"/>
    <col min="12167" max="12167" width="7" bestFit="1" customWidth="1"/>
    <col min="12168" max="12168" width="2" bestFit="1" customWidth="1"/>
    <col min="12169" max="12169" width="6.5703125" bestFit="1" customWidth="1"/>
    <col min="12170" max="12170" width="38.5703125" bestFit="1" customWidth="1"/>
    <col min="12171" max="12171" width="8.85546875" bestFit="1" customWidth="1"/>
    <col min="12172" max="12172" width="7.28515625" bestFit="1" customWidth="1"/>
    <col min="12173" max="12173" width="5.140625" bestFit="1" customWidth="1"/>
    <col min="12174" max="12174" width="10" bestFit="1" customWidth="1"/>
    <col min="12175" max="12175" width="9.7109375" bestFit="1" customWidth="1"/>
    <col min="12176" max="12176" width="10.42578125" bestFit="1" customWidth="1"/>
    <col min="12177" max="12177" width="5.140625" customWidth="1"/>
    <col min="12422" max="12422" width="5.28515625" bestFit="1" customWidth="1"/>
    <col min="12423" max="12423" width="7" bestFit="1" customWidth="1"/>
    <col min="12424" max="12424" width="2" bestFit="1" customWidth="1"/>
    <col min="12425" max="12425" width="6.5703125" bestFit="1" customWidth="1"/>
    <col min="12426" max="12426" width="38.5703125" bestFit="1" customWidth="1"/>
    <col min="12427" max="12427" width="8.85546875" bestFit="1" customWidth="1"/>
    <col min="12428" max="12428" width="7.28515625" bestFit="1" customWidth="1"/>
    <col min="12429" max="12429" width="5.140625" bestFit="1" customWidth="1"/>
    <col min="12430" max="12430" width="10" bestFit="1" customWidth="1"/>
    <col min="12431" max="12431" width="9.7109375" bestFit="1" customWidth="1"/>
    <col min="12432" max="12432" width="10.42578125" bestFit="1" customWidth="1"/>
    <col min="12433" max="12433" width="5.140625" customWidth="1"/>
    <col min="12678" max="12678" width="5.28515625" bestFit="1" customWidth="1"/>
    <col min="12679" max="12679" width="7" bestFit="1" customWidth="1"/>
    <col min="12680" max="12680" width="2" bestFit="1" customWidth="1"/>
    <col min="12681" max="12681" width="6.5703125" bestFit="1" customWidth="1"/>
    <col min="12682" max="12682" width="38.5703125" bestFit="1" customWidth="1"/>
    <col min="12683" max="12683" width="8.85546875" bestFit="1" customWidth="1"/>
    <col min="12684" max="12684" width="7.28515625" bestFit="1" customWidth="1"/>
    <col min="12685" max="12685" width="5.140625" bestFit="1" customWidth="1"/>
    <col min="12686" max="12686" width="10" bestFit="1" customWidth="1"/>
    <col min="12687" max="12687" width="9.7109375" bestFit="1" customWidth="1"/>
    <col min="12688" max="12688" width="10.42578125" bestFit="1" customWidth="1"/>
    <col min="12689" max="12689" width="5.140625" customWidth="1"/>
    <col min="12934" max="12934" width="5.28515625" bestFit="1" customWidth="1"/>
    <col min="12935" max="12935" width="7" bestFit="1" customWidth="1"/>
    <col min="12936" max="12936" width="2" bestFit="1" customWidth="1"/>
    <col min="12937" max="12937" width="6.5703125" bestFit="1" customWidth="1"/>
    <col min="12938" max="12938" width="38.5703125" bestFit="1" customWidth="1"/>
    <col min="12939" max="12939" width="8.85546875" bestFit="1" customWidth="1"/>
    <col min="12940" max="12940" width="7.28515625" bestFit="1" customWidth="1"/>
    <col min="12941" max="12941" width="5.140625" bestFit="1" customWidth="1"/>
    <col min="12942" max="12942" width="10" bestFit="1" customWidth="1"/>
    <col min="12943" max="12943" width="9.7109375" bestFit="1" customWidth="1"/>
    <col min="12944" max="12944" width="10.42578125" bestFit="1" customWidth="1"/>
    <col min="12945" max="12945" width="5.140625" customWidth="1"/>
    <col min="13190" max="13190" width="5.28515625" bestFit="1" customWidth="1"/>
    <col min="13191" max="13191" width="7" bestFit="1" customWidth="1"/>
    <col min="13192" max="13192" width="2" bestFit="1" customWidth="1"/>
    <col min="13193" max="13193" width="6.5703125" bestFit="1" customWidth="1"/>
    <col min="13194" max="13194" width="38.5703125" bestFit="1" customWidth="1"/>
    <col min="13195" max="13195" width="8.85546875" bestFit="1" customWidth="1"/>
    <col min="13196" max="13196" width="7.28515625" bestFit="1" customWidth="1"/>
    <col min="13197" max="13197" width="5.140625" bestFit="1" customWidth="1"/>
    <col min="13198" max="13198" width="10" bestFit="1" customWidth="1"/>
    <col min="13199" max="13199" width="9.7109375" bestFit="1" customWidth="1"/>
    <col min="13200" max="13200" width="10.42578125" bestFit="1" customWidth="1"/>
    <col min="13201" max="13201" width="5.140625" customWidth="1"/>
    <col min="13446" max="13446" width="5.28515625" bestFit="1" customWidth="1"/>
    <col min="13447" max="13447" width="7" bestFit="1" customWidth="1"/>
    <col min="13448" max="13448" width="2" bestFit="1" customWidth="1"/>
    <col min="13449" max="13449" width="6.5703125" bestFit="1" customWidth="1"/>
    <col min="13450" max="13450" width="38.5703125" bestFit="1" customWidth="1"/>
    <col min="13451" max="13451" width="8.85546875" bestFit="1" customWidth="1"/>
    <col min="13452" max="13452" width="7.28515625" bestFit="1" customWidth="1"/>
    <col min="13453" max="13453" width="5.140625" bestFit="1" customWidth="1"/>
    <col min="13454" max="13454" width="10" bestFit="1" customWidth="1"/>
    <col min="13455" max="13455" width="9.7109375" bestFit="1" customWidth="1"/>
    <col min="13456" max="13456" width="10.42578125" bestFit="1" customWidth="1"/>
    <col min="13457" max="13457" width="5.140625" customWidth="1"/>
    <col min="13702" max="13702" width="5.28515625" bestFit="1" customWidth="1"/>
    <col min="13703" max="13703" width="7" bestFit="1" customWidth="1"/>
    <col min="13704" max="13704" width="2" bestFit="1" customWidth="1"/>
    <col min="13705" max="13705" width="6.5703125" bestFit="1" customWidth="1"/>
    <col min="13706" max="13706" width="38.5703125" bestFit="1" customWidth="1"/>
    <col min="13707" max="13707" width="8.85546875" bestFit="1" customWidth="1"/>
    <col min="13708" max="13708" width="7.28515625" bestFit="1" customWidth="1"/>
    <col min="13709" max="13709" width="5.140625" bestFit="1" customWidth="1"/>
    <col min="13710" max="13710" width="10" bestFit="1" customWidth="1"/>
    <col min="13711" max="13711" width="9.7109375" bestFit="1" customWidth="1"/>
    <col min="13712" max="13712" width="10.42578125" bestFit="1" customWidth="1"/>
    <col min="13713" max="13713" width="5.140625" customWidth="1"/>
    <col min="13958" max="13958" width="5.28515625" bestFit="1" customWidth="1"/>
    <col min="13959" max="13959" width="7" bestFit="1" customWidth="1"/>
    <col min="13960" max="13960" width="2" bestFit="1" customWidth="1"/>
    <col min="13961" max="13961" width="6.5703125" bestFit="1" customWidth="1"/>
    <col min="13962" max="13962" width="38.5703125" bestFit="1" customWidth="1"/>
    <col min="13963" max="13963" width="8.85546875" bestFit="1" customWidth="1"/>
    <col min="13964" max="13964" width="7.28515625" bestFit="1" customWidth="1"/>
    <col min="13965" max="13965" width="5.140625" bestFit="1" customWidth="1"/>
    <col min="13966" max="13966" width="10" bestFit="1" customWidth="1"/>
    <col min="13967" max="13967" width="9.7109375" bestFit="1" customWidth="1"/>
    <col min="13968" max="13968" width="10.42578125" bestFit="1" customWidth="1"/>
    <col min="13969" max="13969" width="5.140625" customWidth="1"/>
    <col min="14214" max="14214" width="5.28515625" bestFit="1" customWidth="1"/>
    <col min="14215" max="14215" width="7" bestFit="1" customWidth="1"/>
    <col min="14216" max="14216" width="2" bestFit="1" customWidth="1"/>
    <col min="14217" max="14217" width="6.5703125" bestFit="1" customWidth="1"/>
    <col min="14218" max="14218" width="38.5703125" bestFit="1" customWidth="1"/>
    <col min="14219" max="14219" width="8.85546875" bestFit="1" customWidth="1"/>
    <col min="14220" max="14220" width="7.28515625" bestFit="1" customWidth="1"/>
    <col min="14221" max="14221" width="5.140625" bestFit="1" customWidth="1"/>
    <col min="14222" max="14222" width="10" bestFit="1" customWidth="1"/>
    <col min="14223" max="14223" width="9.7109375" bestFit="1" customWidth="1"/>
    <col min="14224" max="14224" width="10.42578125" bestFit="1" customWidth="1"/>
    <col min="14225" max="14225" width="5.140625" customWidth="1"/>
    <col min="14470" max="14470" width="5.28515625" bestFit="1" customWidth="1"/>
    <col min="14471" max="14471" width="7" bestFit="1" customWidth="1"/>
    <col min="14472" max="14472" width="2" bestFit="1" customWidth="1"/>
    <col min="14473" max="14473" width="6.5703125" bestFit="1" customWidth="1"/>
    <col min="14474" max="14474" width="38.5703125" bestFit="1" customWidth="1"/>
    <col min="14475" max="14475" width="8.85546875" bestFit="1" customWidth="1"/>
    <col min="14476" max="14476" width="7.28515625" bestFit="1" customWidth="1"/>
    <col min="14477" max="14477" width="5.140625" bestFit="1" customWidth="1"/>
    <col min="14478" max="14478" width="10" bestFit="1" customWidth="1"/>
    <col min="14479" max="14479" width="9.7109375" bestFit="1" customWidth="1"/>
    <col min="14480" max="14480" width="10.42578125" bestFit="1" customWidth="1"/>
    <col min="14481" max="14481" width="5.140625" customWidth="1"/>
    <col min="14726" max="14726" width="5.28515625" bestFit="1" customWidth="1"/>
    <col min="14727" max="14727" width="7" bestFit="1" customWidth="1"/>
    <col min="14728" max="14728" width="2" bestFit="1" customWidth="1"/>
    <col min="14729" max="14729" width="6.5703125" bestFit="1" customWidth="1"/>
    <col min="14730" max="14730" width="38.5703125" bestFit="1" customWidth="1"/>
    <col min="14731" max="14731" width="8.85546875" bestFit="1" customWidth="1"/>
    <col min="14732" max="14732" width="7.28515625" bestFit="1" customWidth="1"/>
    <col min="14733" max="14733" width="5.140625" bestFit="1" customWidth="1"/>
    <col min="14734" max="14734" width="10" bestFit="1" customWidth="1"/>
    <col min="14735" max="14735" width="9.7109375" bestFit="1" customWidth="1"/>
    <col min="14736" max="14736" width="10.42578125" bestFit="1" customWidth="1"/>
    <col min="14737" max="14737" width="5.140625" customWidth="1"/>
    <col min="14982" max="14982" width="5.28515625" bestFit="1" customWidth="1"/>
    <col min="14983" max="14983" width="7" bestFit="1" customWidth="1"/>
    <col min="14984" max="14984" width="2" bestFit="1" customWidth="1"/>
    <col min="14985" max="14985" width="6.5703125" bestFit="1" customWidth="1"/>
    <col min="14986" max="14986" width="38.5703125" bestFit="1" customWidth="1"/>
    <col min="14987" max="14987" width="8.85546875" bestFit="1" customWidth="1"/>
    <col min="14988" max="14988" width="7.28515625" bestFit="1" customWidth="1"/>
    <col min="14989" max="14989" width="5.140625" bestFit="1" customWidth="1"/>
    <col min="14990" max="14990" width="10" bestFit="1" customWidth="1"/>
    <col min="14991" max="14991" width="9.7109375" bestFit="1" customWidth="1"/>
    <col min="14992" max="14992" width="10.42578125" bestFit="1" customWidth="1"/>
    <col min="14993" max="14993" width="5.140625" customWidth="1"/>
    <col min="15238" max="15238" width="5.28515625" bestFit="1" customWidth="1"/>
    <col min="15239" max="15239" width="7" bestFit="1" customWidth="1"/>
    <col min="15240" max="15240" width="2" bestFit="1" customWidth="1"/>
    <col min="15241" max="15241" width="6.5703125" bestFit="1" customWidth="1"/>
    <col min="15242" max="15242" width="38.5703125" bestFit="1" customWidth="1"/>
    <col min="15243" max="15243" width="8.85546875" bestFit="1" customWidth="1"/>
    <col min="15244" max="15244" width="7.28515625" bestFit="1" customWidth="1"/>
    <col min="15245" max="15245" width="5.140625" bestFit="1" customWidth="1"/>
    <col min="15246" max="15246" width="10" bestFit="1" customWidth="1"/>
    <col min="15247" max="15247" width="9.7109375" bestFit="1" customWidth="1"/>
    <col min="15248" max="15248" width="10.42578125" bestFit="1" customWidth="1"/>
    <col min="15249" max="15249" width="5.140625" customWidth="1"/>
    <col min="15494" max="15494" width="5.28515625" bestFit="1" customWidth="1"/>
    <col min="15495" max="15495" width="7" bestFit="1" customWidth="1"/>
    <col min="15496" max="15496" width="2" bestFit="1" customWidth="1"/>
    <col min="15497" max="15497" width="6.5703125" bestFit="1" customWidth="1"/>
    <col min="15498" max="15498" width="38.5703125" bestFit="1" customWidth="1"/>
    <col min="15499" max="15499" width="8.85546875" bestFit="1" customWidth="1"/>
    <col min="15500" max="15500" width="7.28515625" bestFit="1" customWidth="1"/>
    <col min="15501" max="15501" width="5.140625" bestFit="1" customWidth="1"/>
    <col min="15502" max="15502" width="10" bestFit="1" customWidth="1"/>
    <col min="15503" max="15503" width="9.7109375" bestFit="1" customWidth="1"/>
    <col min="15504" max="15504" width="10.42578125" bestFit="1" customWidth="1"/>
    <col min="15505" max="15505" width="5.140625" customWidth="1"/>
    <col min="15750" max="15750" width="5.28515625" bestFit="1" customWidth="1"/>
    <col min="15751" max="15751" width="7" bestFit="1" customWidth="1"/>
    <col min="15752" max="15752" width="2" bestFit="1" customWidth="1"/>
    <col min="15753" max="15753" width="6.5703125" bestFit="1" customWidth="1"/>
    <col min="15754" max="15754" width="38.5703125" bestFit="1" customWidth="1"/>
    <col min="15755" max="15755" width="8.85546875" bestFit="1" customWidth="1"/>
    <col min="15756" max="15756" width="7.28515625" bestFit="1" customWidth="1"/>
    <col min="15757" max="15757" width="5.140625" bestFit="1" customWidth="1"/>
    <col min="15758" max="15758" width="10" bestFit="1" customWidth="1"/>
    <col min="15759" max="15759" width="9.7109375" bestFit="1" customWidth="1"/>
    <col min="15760" max="15760" width="10.42578125" bestFit="1" customWidth="1"/>
    <col min="15761" max="15761" width="5.140625" customWidth="1"/>
    <col min="16006" max="16006" width="5.28515625" bestFit="1" customWidth="1"/>
    <col min="16007" max="16007" width="7" bestFit="1" customWidth="1"/>
    <col min="16008" max="16008" width="2" bestFit="1" customWidth="1"/>
    <col min="16009" max="16009" width="6.5703125" bestFit="1" customWidth="1"/>
    <col min="16010" max="16010" width="38.5703125" bestFit="1" customWidth="1"/>
    <col min="16011" max="16011" width="8.85546875" bestFit="1" customWidth="1"/>
    <col min="16012" max="16012" width="7.28515625" bestFit="1" customWidth="1"/>
    <col min="16013" max="16013" width="5.140625" bestFit="1" customWidth="1"/>
    <col min="16014" max="16014" width="10" bestFit="1" customWidth="1"/>
    <col min="16015" max="16015" width="9.7109375" bestFit="1" customWidth="1"/>
    <col min="16016" max="16016" width="10.42578125" bestFit="1" customWidth="1"/>
    <col min="16017" max="16017" width="5.140625" customWidth="1"/>
  </cols>
  <sheetData>
    <row r="1" spans="1:278" ht="21.75" thickBot="1">
      <c r="A1" s="336"/>
      <c r="B1" s="337"/>
      <c r="C1" s="338"/>
      <c r="D1" s="339"/>
      <c r="E1" s="338"/>
      <c r="F1" s="340" t="s">
        <v>296</v>
      </c>
      <c r="G1" s="341" t="str">
        <f>F122</f>
        <v>created by Jürgen Reinhardt</v>
      </c>
      <c r="H1" s="338"/>
      <c r="I1" s="342"/>
      <c r="J1" s="338"/>
      <c r="K1" s="342"/>
      <c r="L1" s="343" t="s">
        <v>0</v>
      </c>
      <c r="M1" s="343"/>
      <c r="N1" s="336"/>
      <c r="O1" s="344" t="s">
        <v>503</v>
      </c>
      <c r="P1" s="345"/>
      <c r="Q1" s="346"/>
      <c r="R1" s="2"/>
      <c r="S1" s="2"/>
      <c r="T1" s="2"/>
      <c r="U1" s="2"/>
      <c r="V1" s="2"/>
      <c r="W1" s="2"/>
      <c r="X1" s="2"/>
      <c r="Y1" s="2"/>
      <c r="Z1" s="2"/>
      <c r="AA1" s="2"/>
      <c r="AB1" s="2"/>
      <c r="AC1" s="2"/>
      <c r="AD1" s="2"/>
      <c r="AE1" s="2"/>
      <c r="AF1" s="3"/>
      <c r="AG1" s="1"/>
      <c r="BH1" s="1"/>
      <c r="BI1" s="1"/>
      <c r="BJ1" s="1"/>
      <c r="BK1" s="1"/>
      <c r="BL1" s="1"/>
      <c r="BM1" s="1"/>
      <c r="BN1" s="1"/>
      <c r="BO1" s="1"/>
      <c r="BP1" s="1"/>
      <c r="BQ1" s="1"/>
      <c r="BR1" s="1"/>
      <c r="BS1" s="1"/>
      <c r="CF1" s="1"/>
      <c r="CG1" s="1"/>
      <c r="CH1" s="1"/>
      <c r="CI1" s="1"/>
      <c r="CJ1" s="1"/>
      <c r="CK1" s="1"/>
      <c r="CL1" s="1"/>
      <c r="CM1" s="1"/>
      <c r="CN1" s="1"/>
    </row>
    <row r="2" spans="1:278" ht="16.5" customHeight="1" thickTop="1" thickBot="1">
      <c r="A2" s="356" t="s">
        <v>1</v>
      </c>
      <c r="B2" s="357">
        <f ca="1">$F$179</f>
        <v>2457310.1327664354</v>
      </c>
      <c r="C2" s="338"/>
      <c r="D2" s="339"/>
      <c r="E2" s="358"/>
      <c r="F2" s="359"/>
      <c r="G2" s="338"/>
      <c r="H2" s="359"/>
      <c r="I2" s="359"/>
      <c r="J2" s="359"/>
      <c r="K2" s="342"/>
      <c r="L2" s="333" t="s">
        <v>2</v>
      </c>
      <c r="M2" s="334">
        <v>0.40178240740740739</v>
      </c>
      <c r="N2" s="4"/>
      <c r="O2" s="347" t="s">
        <v>504</v>
      </c>
      <c r="P2" s="6"/>
      <c r="Q2" s="5"/>
      <c r="R2" s="6"/>
      <c r="S2" s="6"/>
      <c r="T2" s="6"/>
      <c r="U2" s="6"/>
      <c r="V2" s="6"/>
      <c r="W2" s="6"/>
      <c r="X2" s="6"/>
      <c r="Y2" s="6"/>
      <c r="Z2" s="6"/>
      <c r="AA2" s="6"/>
      <c r="AB2" s="6"/>
      <c r="AC2" s="6"/>
      <c r="AD2" s="6"/>
      <c r="AE2" s="6"/>
      <c r="AF2" s="2"/>
      <c r="AG2" s="4"/>
      <c r="AH2" s="7">
        <f>IF($L$2="W",$M$2*24,($M$2*24)*-1)</f>
        <v>-9.642777777777777</v>
      </c>
      <c r="BH2" s="1"/>
      <c r="BI2" s="1"/>
      <c r="BJ2" s="1"/>
      <c r="BK2" s="1"/>
      <c r="BL2" s="1"/>
      <c r="BM2" s="1"/>
      <c r="BN2" s="1"/>
      <c r="BO2" s="1"/>
      <c r="BP2" s="1"/>
      <c r="BQ2" s="1"/>
      <c r="BR2" s="1"/>
      <c r="BS2" s="1"/>
      <c r="CF2" s="1"/>
      <c r="CG2" s="1"/>
      <c r="CH2" s="1"/>
      <c r="CI2" s="1"/>
      <c r="CJ2" s="1"/>
      <c r="CK2" s="1"/>
      <c r="CL2" s="1"/>
      <c r="CM2" s="1"/>
      <c r="CN2" s="1"/>
    </row>
    <row r="3" spans="1:278" ht="16.5" customHeight="1" thickBot="1">
      <c r="A3" s="360" t="s">
        <v>3</v>
      </c>
      <c r="B3" s="361">
        <f ca="1">$L$125</f>
        <v>42291.632766435185</v>
      </c>
      <c r="C3" s="338"/>
      <c r="D3" s="339"/>
      <c r="E3" s="358"/>
      <c r="F3" s="359"/>
      <c r="G3" s="353">
        <f ca="1">$J$126</f>
        <v>42291.716099768521</v>
      </c>
      <c r="H3" s="354" t="s">
        <v>4</v>
      </c>
      <c r="I3" s="355" t="s">
        <v>5</v>
      </c>
      <c r="J3" s="331">
        <v>0.70564814814814814</v>
      </c>
      <c r="K3" s="349"/>
      <c r="L3" s="348" t="str">
        <f>IF(VALUE($AH$3)&gt;0,"N","S")</f>
        <v>N</v>
      </c>
      <c r="M3" s="335" t="s">
        <v>295</v>
      </c>
      <c r="N3" s="4"/>
      <c r="O3" s="5"/>
      <c r="P3" s="6"/>
      <c r="Q3" s="8"/>
      <c r="R3" s="2"/>
      <c r="S3" s="2"/>
      <c r="T3" s="2"/>
      <c r="U3" s="2"/>
      <c r="V3" s="2"/>
      <c r="W3" s="2"/>
      <c r="X3" s="2"/>
      <c r="Y3" s="2"/>
      <c r="Z3" s="2"/>
      <c r="AA3" s="2"/>
      <c r="AB3" s="2"/>
      <c r="AC3" s="2"/>
      <c r="AD3" s="2"/>
      <c r="AE3" s="2"/>
      <c r="AF3" s="2"/>
      <c r="AG3" s="4"/>
      <c r="AH3" s="9">
        <f>IF(LEFT($M$3,1)="-",0-MID($M$3,2,15)*24,MID($M$3,1,15)*24)</f>
        <v>48.63333333333334</v>
      </c>
      <c r="AI3" s="10"/>
      <c r="AJ3" s="10"/>
      <c r="BH3" s="1"/>
      <c r="BI3" s="1"/>
      <c r="BJ3" s="1"/>
      <c r="BK3" s="1"/>
      <c r="BL3" s="1"/>
      <c r="BM3" s="1"/>
      <c r="BN3" s="1"/>
      <c r="BO3" s="1"/>
      <c r="BP3" s="1"/>
      <c r="BQ3" s="1"/>
      <c r="BR3" s="1"/>
      <c r="BS3" s="1"/>
      <c r="CF3" s="1"/>
      <c r="CG3" s="1"/>
      <c r="CH3" s="1"/>
      <c r="CI3" s="1"/>
      <c r="CJ3" s="1"/>
      <c r="CK3" s="1"/>
      <c r="CL3" s="1"/>
      <c r="CM3" s="1"/>
      <c r="CN3" s="1"/>
    </row>
    <row r="4" spans="1:278" ht="16.5" customHeight="1" thickBot="1">
      <c r="A4" s="362" t="str">
        <f ca="1">$H$126</f>
        <v>MESZ</v>
      </c>
      <c r="B4" s="361">
        <f ca="1">J126</f>
        <v>42291.716099768521</v>
      </c>
      <c r="C4" s="338"/>
      <c r="D4" s="339"/>
      <c r="E4" s="338"/>
      <c r="F4" s="338"/>
      <c r="G4" s="353">
        <f ca="1">$F$160</f>
        <v>42407.633445548992</v>
      </c>
      <c r="H4" s="354" t="s">
        <v>4</v>
      </c>
      <c r="I4" s="355" t="s">
        <v>5</v>
      </c>
      <c r="J4" s="332">
        <v>0.70486111111111116</v>
      </c>
      <c r="K4" s="350"/>
      <c r="L4" s="342"/>
      <c r="M4" s="342"/>
      <c r="N4" s="1"/>
      <c r="O4" s="5"/>
      <c r="P4" s="8"/>
      <c r="Q4" s="5"/>
      <c r="R4" s="2"/>
      <c r="S4" s="2"/>
      <c r="T4" s="2"/>
      <c r="U4" s="2"/>
      <c r="V4" s="2"/>
      <c r="W4" s="2"/>
      <c r="X4" s="2"/>
      <c r="Y4" s="2"/>
      <c r="Z4" s="2"/>
      <c r="AA4" s="2"/>
      <c r="AB4" s="2"/>
      <c r="AC4" s="2"/>
      <c r="AD4" s="2"/>
      <c r="AE4" s="2"/>
      <c r="AF4" s="2"/>
      <c r="AG4" s="1"/>
      <c r="AO4" t="s">
        <v>6</v>
      </c>
      <c r="BH4" s="1"/>
      <c r="BI4" s="1"/>
      <c r="BJ4" s="1"/>
      <c r="BK4" s="1"/>
      <c r="BL4" s="1"/>
      <c r="BM4" s="1"/>
      <c r="BN4" s="1"/>
      <c r="BO4" s="1"/>
      <c r="BP4" s="1"/>
      <c r="BQ4" s="1"/>
      <c r="BR4" s="1"/>
      <c r="BS4" s="1"/>
      <c r="CF4" s="1"/>
      <c r="CG4" s="1"/>
      <c r="CH4" s="1"/>
      <c r="CI4" s="1"/>
      <c r="CJ4" s="1"/>
      <c r="CK4" s="1"/>
      <c r="CL4" s="1"/>
      <c r="CM4" s="1"/>
      <c r="CN4" s="1"/>
    </row>
    <row r="5" spans="1:278" ht="16.5" customHeight="1" thickTop="1" thickBot="1">
      <c r="A5" s="363" t="s">
        <v>7</v>
      </c>
      <c r="B5" s="364">
        <f ca="1">$M$124</f>
        <v>42291.659551929013</v>
      </c>
      <c r="C5" s="338"/>
      <c r="D5" s="339"/>
      <c r="E5" s="338"/>
      <c r="F5" s="359"/>
      <c r="G5" s="358"/>
      <c r="H5" s="377" t="s">
        <v>8</v>
      </c>
      <c r="I5" s="378" t="s">
        <v>9</v>
      </c>
      <c r="J5" s="379" t="str">
        <f>$M$171</f>
        <v>zirkumpolar</v>
      </c>
      <c r="K5" s="342"/>
      <c r="L5" s="352" t="s">
        <v>10</v>
      </c>
      <c r="M5" s="316">
        <f>DATE(2015,3,31)-(WEEKDAY(DATE(2015,3,31))-1)</f>
        <v>42092</v>
      </c>
      <c r="N5" s="1"/>
      <c r="O5" s="5"/>
      <c r="P5" s="8"/>
      <c r="Q5" s="5"/>
      <c r="R5" s="2"/>
      <c r="S5" s="2"/>
      <c r="T5" s="2"/>
      <c r="U5" s="2"/>
      <c r="V5" s="2"/>
      <c r="W5" s="2"/>
      <c r="X5" s="2"/>
      <c r="Y5" s="2"/>
      <c r="Z5" s="2"/>
      <c r="AA5" s="2"/>
      <c r="AB5" s="2"/>
      <c r="AC5" s="2"/>
      <c r="AD5" s="2"/>
      <c r="AE5" s="2"/>
      <c r="AF5" s="2"/>
      <c r="AG5" s="1"/>
      <c r="AI5" s="11"/>
      <c r="AJ5" s="12"/>
      <c r="BH5" s="1"/>
      <c r="BI5" s="1"/>
      <c r="BJ5" s="1"/>
      <c r="BK5" s="1"/>
      <c r="BL5" s="1"/>
      <c r="BM5" s="1"/>
      <c r="BN5" s="1"/>
      <c r="BO5" s="1" t="s">
        <v>218</v>
      </c>
      <c r="BP5" s="1"/>
      <c r="BQ5" s="1"/>
      <c r="BR5" s="1"/>
      <c r="BS5" s="1"/>
      <c r="CF5" s="1"/>
      <c r="CG5" s="1"/>
      <c r="CH5" s="1"/>
      <c r="CI5" s="1"/>
      <c r="CJ5" s="1"/>
      <c r="CK5" s="1"/>
      <c r="CL5" s="1"/>
      <c r="CM5" s="1"/>
      <c r="CN5" s="1"/>
      <c r="HX5" s="211"/>
      <c r="HY5" s="211"/>
      <c r="HZ5" s="211"/>
      <c r="IA5" s="211"/>
      <c r="IB5" s="211"/>
      <c r="IC5" s="211"/>
      <c r="ID5" s="211"/>
      <c r="IE5" s="211"/>
      <c r="IF5" s="211"/>
      <c r="IG5" s="211"/>
      <c r="IH5" s="211"/>
      <c r="II5" s="211"/>
      <c r="IJ5" s="211"/>
      <c r="IK5" s="211"/>
      <c r="IL5" s="211"/>
      <c r="IM5" s="211"/>
      <c r="IN5" s="211"/>
      <c r="IO5" s="211"/>
      <c r="IP5" s="211"/>
      <c r="IQ5" s="211"/>
      <c r="IR5" s="211"/>
      <c r="IS5" s="211"/>
      <c r="IT5" s="211"/>
      <c r="IU5" s="211"/>
      <c r="IV5" s="211"/>
      <c r="IW5" s="211"/>
      <c r="IX5" s="211"/>
      <c r="IY5" s="211"/>
      <c r="IZ5" s="211"/>
      <c r="JA5" s="211"/>
      <c r="JB5" s="211"/>
      <c r="JC5" s="211"/>
      <c r="JD5" s="211"/>
      <c r="JE5" s="211"/>
      <c r="JF5" s="211"/>
      <c r="JG5" s="211"/>
      <c r="JH5" s="211"/>
      <c r="JI5" s="211"/>
      <c r="JJ5" s="211"/>
      <c r="JK5" s="211"/>
      <c r="JL5" s="211"/>
      <c r="JM5" s="211"/>
      <c r="JN5" s="211"/>
      <c r="JO5" s="211"/>
      <c r="JP5" s="211"/>
      <c r="JQ5" s="211"/>
    </row>
    <row r="6" spans="1:278" s="14" customFormat="1" ht="16.5" customHeight="1" thickBot="1">
      <c r="A6" s="365" t="s">
        <v>12</v>
      </c>
      <c r="B6" s="366">
        <f ca="1">$J$131</f>
        <v>42407.722612215657</v>
      </c>
      <c r="C6" s="367"/>
      <c r="D6" s="368"/>
      <c r="E6" s="367"/>
      <c r="F6" s="351"/>
      <c r="G6" s="375"/>
      <c r="H6" s="380" t="s">
        <v>13</v>
      </c>
      <c r="I6" s="381" t="s">
        <v>9</v>
      </c>
      <c r="J6" s="382">
        <f>$M$170</f>
        <v>7.8703703703697503E-4</v>
      </c>
      <c r="K6" s="351"/>
      <c r="L6" s="352" t="s">
        <v>14</v>
      </c>
      <c r="M6" s="316">
        <f>DATE(2015,10,31)-(WEEKDAY(DATE(2015,10,31))-1)</f>
        <v>42302</v>
      </c>
      <c r="N6" s="13"/>
      <c r="O6" s="5"/>
      <c r="P6" s="8"/>
      <c r="Q6" s="5"/>
      <c r="R6" s="2"/>
      <c r="S6" s="2"/>
      <c r="T6" s="2"/>
      <c r="U6" s="2"/>
      <c r="V6" s="2"/>
      <c r="W6" s="2"/>
      <c r="X6" s="2"/>
      <c r="Y6" s="2"/>
      <c r="Z6" s="2"/>
      <c r="AA6" s="2"/>
      <c r="AB6" s="2"/>
      <c r="AC6" s="2"/>
      <c r="AD6" s="2"/>
      <c r="AE6" s="2"/>
      <c r="AF6" s="2"/>
      <c r="AG6" s="13"/>
      <c r="AI6" s="11"/>
      <c r="AJ6" s="11"/>
      <c r="AK6" s="15"/>
      <c r="AL6" s="16"/>
      <c r="AM6" s="17"/>
      <c r="AN6" s="17"/>
      <c r="AO6" s="17"/>
      <c r="AP6" s="17"/>
      <c r="BH6" s="13"/>
      <c r="BI6" s="13"/>
      <c r="BJ6" s="13"/>
      <c r="BK6" s="13"/>
      <c r="BL6" s="13"/>
      <c r="BM6" s="13"/>
      <c r="BN6" s="13"/>
      <c r="BO6" s="13" t="s">
        <v>207</v>
      </c>
      <c r="BP6" s="13"/>
      <c r="BQ6" s="13"/>
      <c r="BR6" s="13"/>
      <c r="BS6" s="13"/>
      <c r="BY6" s="14" t="s">
        <v>232</v>
      </c>
      <c r="CF6" s="13"/>
      <c r="CG6" s="13"/>
      <c r="CH6" s="13"/>
      <c r="CI6" s="13"/>
      <c r="CJ6" s="13"/>
      <c r="CK6" s="13"/>
      <c r="CL6" s="13"/>
      <c r="CM6" s="13"/>
      <c r="CN6" s="13"/>
      <c r="HX6" s="238"/>
      <c r="HY6" s="238"/>
      <c r="HZ6" s="238"/>
      <c r="IA6" s="238"/>
      <c r="IB6" s="238"/>
      <c r="IC6" s="238"/>
      <c r="ID6" s="238"/>
      <c r="IE6" s="238"/>
      <c r="IF6" s="238"/>
      <c r="IG6" s="238"/>
      <c r="IH6" s="238"/>
      <c r="II6" s="238"/>
      <c r="IJ6" s="238"/>
      <c r="IK6" s="238"/>
      <c r="IL6" s="238"/>
      <c r="IM6" s="238"/>
      <c r="IN6" s="238"/>
      <c r="IO6" s="238"/>
      <c r="IP6" s="238"/>
      <c r="IQ6" s="238"/>
      <c r="IR6" s="238"/>
      <c r="IS6" s="238"/>
      <c r="IT6" s="238"/>
      <c r="IU6" s="238"/>
      <c r="IV6" s="238"/>
      <c r="IW6" s="238"/>
      <c r="IX6" s="238"/>
      <c r="IY6" s="238"/>
      <c r="IZ6" s="238"/>
      <c r="JA6" s="238"/>
      <c r="JB6" s="238"/>
      <c r="JC6" s="238"/>
      <c r="JD6" s="238"/>
      <c r="JE6" s="238"/>
      <c r="JF6" s="238"/>
      <c r="JG6" s="238"/>
      <c r="JH6" s="238"/>
      <c r="JI6" s="238"/>
      <c r="JJ6" s="238"/>
      <c r="JK6" s="238"/>
      <c r="JL6" s="238"/>
      <c r="JM6" s="238"/>
      <c r="JN6" s="238"/>
      <c r="JO6" s="238"/>
      <c r="JP6" s="238"/>
      <c r="JQ6" s="238"/>
    </row>
    <row r="7" spans="1:278" s="14" customFormat="1" ht="16.5" customHeight="1" thickTop="1" thickBot="1">
      <c r="A7" s="369"/>
      <c r="B7" s="370" t="str">
        <f ca="1">$K$148</f>
        <v>28°40'17"</v>
      </c>
      <c r="C7" s="371" t="s">
        <v>15</v>
      </c>
      <c r="D7" s="372" t="s">
        <v>16</v>
      </c>
      <c r="E7" s="373" t="s">
        <v>17</v>
      </c>
      <c r="F7" s="374" t="s">
        <v>18</v>
      </c>
      <c r="G7" s="376"/>
      <c r="H7" s="383" t="s">
        <v>19</v>
      </c>
      <c r="I7" s="384" t="s">
        <v>9</v>
      </c>
      <c r="J7" s="385" t="str">
        <f>$M$172</f>
        <v>zirkumpolar</v>
      </c>
      <c r="K7" s="351"/>
      <c r="L7" s="351"/>
      <c r="M7" s="351"/>
      <c r="N7" s="13"/>
      <c r="O7" s="5"/>
      <c r="P7" s="8"/>
      <c r="Q7" s="8"/>
      <c r="R7" s="2"/>
      <c r="S7" s="2"/>
      <c r="T7" s="2"/>
      <c r="U7" s="2"/>
      <c r="V7" s="2"/>
      <c r="W7" s="2"/>
      <c r="X7" s="2"/>
      <c r="Y7" s="2"/>
      <c r="Z7" s="2"/>
      <c r="AA7" s="2"/>
      <c r="AB7" s="2"/>
      <c r="AC7" s="2"/>
      <c r="AD7" s="2"/>
      <c r="AE7" s="2"/>
      <c r="AF7" s="2"/>
      <c r="AG7" s="13"/>
      <c r="AI7" s="11"/>
      <c r="AJ7" s="11"/>
      <c r="AL7" s="19"/>
      <c r="AM7" s="19"/>
      <c r="AN7" s="20"/>
      <c r="AO7" s="19"/>
      <c r="AP7" s="19"/>
      <c r="AS7" s="21"/>
      <c r="AT7" s="21"/>
      <c r="AU7" s="21"/>
      <c r="AV7"/>
      <c r="AW7"/>
      <c r="AX7"/>
      <c r="AY7">
        <f>AY8*-1</f>
        <v>9.8784028987912997E-3</v>
      </c>
      <c r="AZ7"/>
      <c r="BA7"/>
      <c r="BB7"/>
      <c r="BC7" s="10"/>
      <c r="BD7" s="10"/>
      <c r="BE7" s="10"/>
      <c r="BH7" s="246" t="s">
        <v>189</v>
      </c>
      <c r="BI7" s="246" t="s">
        <v>183</v>
      </c>
      <c r="BJ7" s="246" t="s">
        <v>197</v>
      </c>
      <c r="BK7" s="246" t="s">
        <v>195</v>
      </c>
      <c r="BL7" s="246" t="s">
        <v>204</v>
      </c>
      <c r="BM7" s="246" t="s">
        <v>203</v>
      </c>
      <c r="BN7" s="246" t="s">
        <v>217</v>
      </c>
      <c r="BO7" s="246" t="s">
        <v>202</v>
      </c>
      <c r="BP7" s="246" t="s">
        <v>198</v>
      </c>
      <c r="BQ7" s="246" t="s">
        <v>212</v>
      </c>
      <c r="BR7" s="246" t="s">
        <v>214</v>
      </c>
      <c r="BS7" s="246" t="s">
        <v>220</v>
      </c>
      <c r="BT7" s="247" t="s">
        <v>210</v>
      </c>
      <c r="BU7" s="247" t="s">
        <v>211</v>
      </c>
      <c r="BV7" s="247" t="s">
        <v>206</v>
      </c>
      <c r="BW7" s="247" t="s">
        <v>205</v>
      </c>
      <c r="BX7" s="247" t="s">
        <v>215</v>
      </c>
      <c r="BY7" s="247" t="s">
        <v>213</v>
      </c>
      <c r="BZ7" s="247" t="s">
        <v>216</v>
      </c>
      <c r="CA7" s="247" t="s">
        <v>231</v>
      </c>
      <c r="CB7" s="247" t="s">
        <v>229</v>
      </c>
      <c r="CC7" s="247" t="s">
        <v>233</v>
      </c>
      <c r="CD7" s="247" t="s">
        <v>228</v>
      </c>
      <c r="CE7" s="247" t="s">
        <v>230</v>
      </c>
      <c r="CF7" s="246" t="s">
        <v>245</v>
      </c>
      <c r="CG7" s="246" t="s">
        <v>243</v>
      </c>
      <c r="CH7" s="246" t="s">
        <v>244</v>
      </c>
      <c r="CI7" s="248" t="s">
        <v>234</v>
      </c>
      <c r="CJ7" s="246" t="s">
        <v>239</v>
      </c>
      <c r="CK7" s="246" t="s">
        <v>250</v>
      </c>
      <c r="CL7" s="246" t="s">
        <v>251</v>
      </c>
      <c r="CM7" s="248" t="s">
        <v>254</v>
      </c>
      <c r="CN7" s="248" t="s">
        <v>257</v>
      </c>
      <c r="CO7" s="248" t="s">
        <v>259</v>
      </c>
      <c r="CP7" s="248" t="s">
        <v>264</v>
      </c>
      <c r="CQ7" s="248" t="s">
        <v>265</v>
      </c>
      <c r="CR7" s="248" t="s">
        <v>266</v>
      </c>
      <c r="CS7" s="248" t="s">
        <v>268</v>
      </c>
      <c r="CT7" s="248" t="s">
        <v>269</v>
      </c>
      <c r="CU7" s="248" t="s">
        <v>270</v>
      </c>
      <c r="CV7" s="248" t="s">
        <v>271</v>
      </c>
      <c r="CW7" s="248" t="s">
        <v>272</v>
      </c>
      <c r="CX7" s="248" t="s">
        <v>273</v>
      </c>
      <c r="CY7" s="248" t="s">
        <v>274</v>
      </c>
      <c r="CZ7" s="248" t="s">
        <v>275</v>
      </c>
      <c r="DA7" s="248" t="s">
        <v>276</v>
      </c>
      <c r="DB7" s="248" t="s">
        <v>277</v>
      </c>
      <c r="DC7" s="248" t="s">
        <v>278</v>
      </c>
      <c r="DD7" s="248" t="s">
        <v>279</v>
      </c>
      <c r="DE7" s="248" t="s">
        <v>280</v>
      </c>
      <c r="DF7" s="248" t="s">
        <v>281</v>
      </c>
      <c r="DG7" s="248" t="s">
        <v>282</v>
      </c>
      <c r="DH7" s="248" t="s">
        <v>283</v>
      </c>
      <c r="DI7" s="248" t="s">
        <v>284</v>
      </c>
      <c r="DJ7" s="248" t="s">
        <v>285</v>
      </c>
      <c r="DK7" s="248" t="s">
        <v>286</v>
      </c>
      <c r="DL7" s="248" t="s">
        <v>287</v>
      </c>
      <c r="DM7" s="248" t="s">
        <v>288</v>
      </c>
      <c r="DN7" s="248" t="s">
        <v>289</v>
      </c>
      <c r="DO7" s="248" t="s">
        <v>290</v>
      </c>
      <c r="DP7" s="248" t="s">
        <v>291</v>
      </c>
      <c r="DQ7" s="247"/>
      <c r="DR7" s="247" t="s">
        <v>267</v>
      </c>
      <c r="DS7" s="247" t="s">
        <v>263</v>
      </c>
      <c r="DT7" s="247" t="s">
        <v>262</v>
      </c>
      <c r="DU7" s="247" t="s">
        <v>261</v>
      </c>
      <c r="DV7" s="247" t="s">
        <v>260</v>
      </c>
      <c r="DW7" s="247" t="s">
        <v>258</v>
      </c>
      <c r="DX7" s="247" t="s">
        <v>256</v>
      </c>
      <c r="DY7" s="247" t="s">
        <v>255</v>
      </c>
      <c r="DZ7" s="247" t="s">
        <v>292</v>
      </c>
      <c r="EA7" s="247" t="s">
        <v>253</v>
      </c>
      <c r="EB7" s="247" t="s">
        <v>252</v>
      </c>
      <c r="EC7" s="247" t="s">
        <v>240</v>
      </c>
      <c r="ED7" s="247" t="s">
        <v>247</v>
      </c>
      <c r="EE7" s="247" t="s">
        <v>235</v>
      </c>
      <c r="EF7" s="247" t="s">
        <v>238</v>
      </c>
      <c r="EG7" s="247" t="s">
        <v>249</v>
      </c>
      <c r="EH7" s="247" t="s">
        <v>241</v>
      </c>
      <c r="EI7" s="247" t="s">
        <v>248</v>
      </c>
      <c r="EJ7" s="247" t="s">
        <v>236</v>
      </c>
      <c r="EK7" s="247" t="s">
        <v>237</v>
      </c>
      <c r="EL7" s="247" t="s">
        <v>246</v>
      </c>
      <c r="EM7" s="247" t="s">
        <v>242</v>
      </c>
      <c r="EN7" s="247" t="s">
        <v>227</v>
      </c>
      <c r="EO7" s="247" t="s">
        <v>225</v>
      </c>
      <c r="EP7" s="247" t="s">
        <v>222</v>
      </c>
      <c r="EQ7" s="247" t="s">
        <v>226</v>
      </c>
      <c r="ER7" s="247" t="s">
        <v>224</v>
      </c>
      <c r="ES7" s="247" t="s">
        <v>223</v>
      </c>
      <c r="ET7" s="247" t="s">
        <v>200</v>
      </c>
      <c r="EU7" s="247" t="s">
        <v>201</v>
      </c>
      <c r="EV7" s="247" t="s">
        <v>199</v>
      </c>
      <c r="EW7" s="247" t="s">
        <v>221</v>
      </c>
      <c r="EX7" s="247" t="s">
        <v>209</v>
      </c>
      <c r="EY7" s="247" t="s">
        <v>208</v>
      </c>
      <c r="EZ7" s="247" t="s">
        <v>219</v>
      </c>
      <c r="FA7" s="247" t="s">
        <v>191</v>
      </c>
      <c r="FB7" s="247" t="s">
        <v>196</v>
      </c>
      <c r="FC7" s="247" t="s">
        <v>190</v>
      </c>
      <c r="FD7" s="247" t="s">
        <v>194</v>
      </c>
      <c r="FE7" s="247" t="s">
        <v>192</v>
      </c>
      <c r="FF7" s="247" t="s">
        <v>193</v>
      </c>
      <c r="FG7" s="247" t="s">
        <v>185</v>
      </c>
      <c r="FH7" s="247" t="s">
        <v>187</v>
      </c>
      <c r="FI7" s="247" t="s">
        <v>186</v>
      </c>
      <c r="FJ7" s="247" t="s">
        <v>182</v>
      </c>
      <c r="FK7" s="247" t="s">
        <v>188</v>
      </c>
    </row>
    <row r="8" spans="1:278" s="15" customFormat="1" ht="16.5" customHeight="1" thickTop="1" thickBot="1">
      <c r="A8" s="330">
        <v>3</v>
      </c>
      <c r="B8" s="386" t="str">
        <f>IF($A$8="","",VLOOKUP($A$8,$A$10:$M$119,2,FALSE))</f>
        <v>zirkumpolar</v>
      </c>
      <c r="C8" s="386">
        <f>IF($A$8="","",VLOOKUP($A$8,$A$10:$M$119,3,FALSE))</f>
        <v>60</v>
      </c>
      <c r="D8" s="386" t="str">
        <f>IF($A$8="","",VLOOKUP($A$8,$A$10:$M$119,4,FALSE))</f>
        <v>x</v>
      </c>
      <c r="E8" s="386">
        <f>IF($A$8="","",VLOOKUP($A$8,$A$10:$M$119,5,FALSE))</f>
        <v>60</v>
      </c>
      <c r="F8" s="386" t="str">
        <f>IF($A$8="","",VLOOKUP($A$8,$A$10:$M$119,6,FALSE))</f>
        <v>PK 131.5+02.6</v>
      </c>
      <c r="G8" s="387">
        <f>IF($A$8="","",VLOOKUP($A$8,$A$10:$M$119,7,FALSE))</f>
        <v>8.9166666666666672E-2</v>
      </c>
      <c r="H8" s="386" t="str">
        <f>IF($A$8="","",VLOOKUP($A$8,$A$10:$M$119,8,FALSE))</f>
        <v>63:55</v>
      </c>
      <c r="I8" s="386">
        <f>IF($A$8="","",VLOOKUP($A$8,$A$10:$M$119,9,FALSE))</f>
        <v>18.2</v>
      </c>
      <c r="J8" s="386" t="str">
        <f>IF($A$8="","",VLOOKUP($A$8,$A$10:$M$119,10,FALSE))</f>
        <v>Cas</v>
      </c>
      <c r="K8" s="386" t="str">
        <f>IF($A$8="","",VLOOKUP($A$8,$A$10:$M$119,11,FALSE))</f>
        <v>PN</v>
      </c>
      <c r="L8" s="386">
        <f>IF($A$8="","",VLOOKUP($A$8,$A$10:$M$119,12,FALSE))</f>
        <v>3</v>
      </c>
      <c r="M8" s="388">
        <f>IF($A$8="","",VLOOKUP($A$8,$A$10:$M$119,13,FALSE))</f>
        <v>17.600000000000001</v>
      </c>
      <c r="N8" s="22"/>
      <c r="O8" s="5"/>
      <c r="P8" s="5"/>
      <c r="Q8" s="5"/>
      <c r="R8" s="2"/>
      <c r="S8" s="2"/>
      <c r="T8" s="2"/>
      <c r="U8" s="2"/>
      <c r="V8" s="2"/>
      <c r="W8" s="2"/>
      <c r="X8" s="2"/>
      <c r="Y8" s="2"/>
      <c r="Z8" s="2"/>
      <c r="AA8" s="2"/>
      <c r="AB8" s="2"/>
      <c r="AC8" s="2"/>
      <c r="AD8" s="2"/>
      <c r="AE8" s="2"/>
      <c r="AF8" s="2"/>
      <c r="AG8" s="22"/>
      <c r="AH8" s="23" t="s">
        <v>20</v>
      </c>
      <c r="AI8" s="23" t="s">
        <v>21</v>
      </c>
      <c r="AJ8" s="23" t="s">
        <v>22</v>
      </c>
      <c r="AK8" s="24" t="s">
        <v>23</v>
      </c>
      <c r="AL8" s="24" t="s">
        <v>24</v>
      </c>
      <c r="AM8" s="19"/>
      <c r="AN8" s="20"/>
      <c r="AO8" s="20"/>
      <c r="AP8" s="20"/>
      <c r="AS8" s="25" t="s">
        <v>25</v>
      </c>
      <c r="AT8" s="26" t="str">
        <f>$L$3</f>
        <v>N</v>
      </c>
      <c r="AU8" s="27">
        <f>$AH$3</f>
        <v>48.63333333333334</v>
      </c>
      <c r="AV8" s="28">
        <f>IF($L$3="N",AU8-90,AU8+90)</f>
        <v>-41.36666666666666</v>
      </c>
      <c r="AW8" s="29"/>
      <c r="AX8" s="30"/>
      <c r="AY8" s="30">
        <f>SIN(AY9*PI()/180)</f>
        <v>-9.8784028987912997E-3</v>
      </c>
      <c r="AZ8" s="30">
        <f t="shared" ref="AZ8:BB8" si="0">SIN(AZ9*PI()/180)</f>
        <v>5.2335956242943828E-2</v>
      </c>
      <c r="BA8" s="30">
        <f t="shared" si="0"/>
        <v>0.49999999999999994</v>
      </c>
      <c r="BB8" s="30">
        <f t="shared" si="0"/>
        <v>0.8660254037844386</v>
      </c>
      <c r="BC8" s="10"/>
      <c r="BD8" s="10"/>
      <c r="BE8" s="10"/>
      <c r="BH8" s="1"/>
      <c r="BI8" s="1"/>
      <c r="BJ8" s="1"/>
      <c r="BK8" s="1"/>
      <c r="BL8" s="1"/>
      <c r="BM8" s="1"/>
      <c r="BN8" s="22"/>
      <c r="BO8" s="1"/>
      <c r="BP8" s="1"/>
      <c r="BQ8" s="22"/>
      <c r="BR8" s="22"/>
      <c r="BS8" s="22"/>
      <c r="BW8"/>
      <c r="CF8" s="22"/>
      <c r="CG8" s="22"/>
      <c r="CH8" s="22"/>
      <c r="CI8" s="22"/>
      <c r="CJ8" s="22"/>
      <c r="CK8" s="22"/>
      <c r="CL8" s="22"/>
      <c r="CM8" s="22"/>
      <c r="CN8" s="22"/>
      <c r="DP8" s="245"/>
    </row>
    <row r="9" spans="1:278" s="14" customFormat="1" ht="20.25" thickTop="1" thickBot="1">
      <c r="A9" s="318" t="s">
        <v>297</v>
      </c>
      <c r="B9" s="31" t="s">
        <v>26</v>
      </c>
      <c r="C9" s="31" t="s">
        <v>27</v>
      </c>
      <c r="D9" s="31"/>
      <c r="E9" s="31" t="s">
        <v>28</v>
      </c>
      <c r="F9" s="31" t="s">
        <v>29</v>
      </c>
      <c r="G9" s="31" t="s">
        <v>30</v>
      </c>
      <c r="H9" s="317" t="s">
        <v>22</v>
      </c>
      <c r="I9" s="317" t="s">
        <v>31</v>
      </c>
      <c r="J9" s="31" t="s">
        <v>32</v>
      </c>
      <c r="K9" s="32" t="s">
        <v>33</v>
      </c>
      <c r="L9" s="317" t="s">
        <v>303</v>
      </c>
      <c r="M9" s="329" t="s">
        <v>304</v>
      </c>
      <c r="N9" s="13"/>
      <c r="O9" s="33"/>
      <c r="P9" s="5"/>
      <c r="Q9" s="5"/>
      <c r="R9" s="34"/>
      <c r="S9" s="34"/>
      <c r="T9" s="34"/>
      <c r="U9" s="34"/>
      <c r="V9" s="34"/>
      <c r="W9" s="34"/>
      <c r="X9" s="34"/>
      <c r="Y9" s="34"/>
      <c r="Z9" s="34"/>
      <c r="AA9" s="34"/>
      <c r="AB9" s="34"/>
      <c r="AC9" s="34"/>
      <c r="AD9" s="34"/>
      <c r="AE9" s="34"/>
      <c r="AF9" s="34"/>
      <c r="AG9" s="13"/>
      <c r="AL9" s="35"/>
      <c r="AM9" s="35"/>
      <c r="AN9" s="35"/>
      <c r="AO9" s="20"/>
      <c r="AP9" s="20"/>
      <c r="AS9" s="36" t="s">
        <v>34</v>
      </c>
      <c r="AT9" s="37" t="str">
        <f>$M$3</f>
        <v>48:38</v>
      </c>
      <c r="AU9" s="38">
        <f>$AH$3</f>
        <v>48.63333333333334</v>
      </c>
      <c r="AV9" s="39">
        <f>IF($L$3="N",90-AU8,AU9+90)</f>
        <v>41.36666666666666</v>
      </c>
      <c r="AW9" s="40">
        <f>AV9*-1</f>
        <v>-41.36666666666666</v>
      </c>
      <c r="AX9" s="30"/>
      <c r="AY9" s="41">
        <v>-0.56599999999999995</v>
      </c>
      <c r="AZ9" s="10">
        <v>3</v>
      </c>
      <c r="BA9" s="10">
        <v>30</v>
      </c>
      <c r="BB9" s="10">
        <v>60</v>
      </c>
      <c r="BC9"/>
      <c r="BD9" s="10"/>
      <c r="BE9"/>
      <c r="BF9" s="210"/>
      <c r="BG9" s="210"/>
      <c r="BH9" s="211">
        <v>2</v>
      </c>
      <c r="BI9" s="211">
        <v>3</v>
      </c>
      <c r="BJ9" s="211">
        <v>4</v>
      </c>
      <c r="BK9" s="211">
        <v>5</v>
      </c>
      <c r="BL9" s="211">
        <v>6</v>
      </c>
      <c r="BM9" s="211">
        <v>7</v>
      </c>
      <c r="BN9" s="211">
        <v>8</v>
      </c>
      <c r="BO9" s="211">
        <v>9</v>
      </c>
      <c r="BP9" s="211">
        <v>10</v>
      </c>
      <c r="BQ9" s="211">
        <v>11</v>
      </c>
      <c r="BR9" s="211">
        <v>12</v>
      </c>
      <c r="BS9" s="211">
        <v>13</v>
      </c>
      <c r="BT9" s="211">
        <v>14</v>
      </c>
      <c r="BU9" s="211">
        <v>15</v>
      </c>
      <c r="BV9" s="211">
        <v>16</v>
      </c>
      <c r="BW9" s="211">
        <v>17</v>
      </c>
      <c r="BX9" s="211">
        <v>18</v>
      </c>
      <c r="BY9" s="211">
        <v>19</v>
      </c>
      <c r="BZ9" s="211">
        <v>20</v>
      </c>
      <c r="CA9" s="211">
        <v>21</v>
      </c>
      <c r="CB9" s="211">
        <v>22</v>
      </c>
      <c r="CC9" s="211">
        <v>23</v>
      </c>
      <c r="CD9" s="211">
        <v>24</v>
      </c>
      <c r="CE9" s="211">
        <v>25</v>
      </c>
      <c r="CF9" s="211">
        <v>26</v>
      </c>
      <c r="CG9" s="211">
        <v>27</v>
      </c>
      <c r="CH9" s="211">
        <v>28</v>
      </c>
      <c r="CI9" s="211">
        <v>29</v>
      </c>
      <c r="CJ9" s="211">
        <v>30</v>
      </c>
      <c r="CK9" s="211">
        <v>31</v>
      </c>
      <c r="CL9" s="211">
        <v>32</v>
      </c>
      <c r="CM9" s="211">
        <v>33</v>
      </c>
      <c r="CN9" s="211">
        <v>34</v>
      </c>
      <c r="CO9" s="211">
        <v>35</v>
      </c>
      <c r="CP9" s="211">
        <v>36</v>
      </c>
      <c r="CQ9" s="211">
        <v>37</v>
      </c>
      <c r="CR9" s="211">
        <v>38</v>
      </c>
      <c r="CS9" s="211">
        <v>39</v>
      </c>
      <c r="CT9" s="211">
        <v>40</v>
      </c>
      <c r="CU9" s="211">
        <v>41</v>
      </c>
      <c r="CV9" s="211">
        <v>42</v>
      </c>
      <c r="CW9" s="211">
        <v>43</v>
      </c>
      <c r="CX9" s="211">
        <v>44</v>
      </c>
      <c r="CY9" s="211">
        <v>45</v>
      </c>
      <c r="CZ9" s="211">
        <v>46</v>
      </c>
      <c r="DA9" s="211">
        <v>47</v>
      </c>
      <c r="DB9" s="211">
        <v>48</v>
      </c>
      <c r="DC9" s="211">
        <v>49</v>
      </c>
      <c r="DD9" s="211">
        <v>50</v>
      </c>
      <c r="DE9" s="211">
        <v>51</v>
      </c>
      <c r="DF9" s="211">
        <v>52</v>
      </c>
      <c r="DG9" s="211">
        <v>53</v>
      </c>
      <c r="DH9" s="211">
        <v>54</v>
      </c>
      <c r="DI9" s="211">
        <v>55</v>
      </c>
      <c r="DJ9" s="211">
        <v>56</v>
      </c>
      <c r="DK9" s="211">
        <v>57</v>
      </c>
      <c r="DL9" s="211">
        <v>58</v>
      </c>
      <c r="DM9" s="211">
        <v>59</v>
      </c>
      <c r="DN9" s="211">
        <v>60</v>
      </c>
      <c r="DO9" s="211">
        <v>61</v>
      </c>
      <c r="DP9" s="211">
        <v>62</v>
      </c>
      <c r="DQ9" s="211">
        <v>63</v>
      </c>
      <c r="DR9" s="211">
        <v>64</v>
      </c>
      <c r="DS9" s="211">
        <v>65</v>
      </c>
      <c r="DT9" s="211">
        <v>66</v>
      </c>
      <c r="DU9" s="211">
        <v>67</v>
      </c>
      <c r="DV9" s="211">
        <v>68</v>
      </c>
      <c r="DW9" s="211">
        <v>69</v>
      </c>
      <c r="DX9" s="211">
        <v>70</v>
      </c>
      <c r="DY9" s="211">
        <v>71</v>
      </c>
      <c r="DZ9" s="211">
        <v>72</v>
      </c>
      <c r="EA9" s="211">
        <v>73</v>
      </c>
      <c r="EB9" s="211">
        <v>74</v>
      </c>
      <c r="EC9" s="211">
        <v>75</v>
      </c>
      <c r="ED9" s="211">
        <v>76</v>
      </c>
      <c r="EE9" s="211">
        <v>77</v>
      </c>
      <c r="EF9" s="211">
        <v>78</v>
      </c>
      <c r="EG9" s="211">
        <v>79</v>
      </c>
      <c r="EH9" s="211">
        <v>80</v>
      </c>
      <c r="EI9" s="211">
        <v>81</v>
      </c>
      <c r="EJ9" s="211">
        <v>82</v>
      </c>
      <c r="EK9" s="211">
        <v>83</v>
      </c>
      <c r="EL9" s="211">
        <v>84</v>
      </c>
      <c r="EM9" s="211">
        <v>85</v>
      </c>
      <c r="EN9" s="211">
        <v>86</v>
      </c>
      <c r="EO9" s="211">
        <v>87</v>
      </c>
      <c r="EP9" s="211">
        <v>88</v>
      </c>
      <c r="EQ9" s="211">
        <v>89</v>
      </c>
      <c r="ER9" s="211">
        <v>90</v>
      </c>
      <c r="ES9" s="211">
        <v>91</v>
      </c>
      <c r="ET9" s="211">
        <v>92</v>
      </c>
      <c r="EU9" s="211">
        <v>93</v>
      </c>
      <c r="EV9" s="211">
        <v>94</v>
      </c>
      <c r="EW9" s="211">
        <v>95</v>
      </c>
      <c r="EX9" s="211">
        <v>96</v>
      </c>
      <c r="EY9" s="211">
        <v>97</v>
      </c>
      <c r="EZ9" s="211">
        <v>98</v>
      </c>
      <c r="FA9" s="211">
        <v>99</v>
      </c>
      <c r="FB9" s="211">
        <v>100</v>
      </c>
      <c r="FC9" s="211">
        <v>101</v>
      </c>
      <c r="FD9" s="211">
        <v>102</v>
      </c>
      <c r="FE9" s="211">
        <v>103</v>
      </c>
      <c r="FF9" s="211">
        <v>104</v>
      </c>
      <c r="FG9" s="211">
        <v>105</v>
      </c>
      <c r="FH9" s="211">
        <v>106</v>
      </c>
      <c r="FI9" s="211">
        <v>107</v>
      </c>
      <c r="FJ9" s="211">
        <v>108</v>
      </c>
      <c r="FK9" s="211">
        <v>109</v>
      </c>
      <c r="FL9" s="212"/>
      <c r="FM9" s="212"/>
      <c r="FN9" s="238" t="s">
        <v>144</v>
      </c>
      <c r="FO9" s="238" t="s">
        <v>72</v>
      </c>
      <c r="FP9" s="238" t="s">
        <v>129</v>
      </c>
      <c r="FQ9" s="238" t="s">
        <v>117</v>
      </c>
      <c r="FR9" s="238" t="s">
        <v>128</v>
      </c>
      <c r="FS9" s="238" t="s">
        <v>127</v>
      </c>
      <c r="FT9" s="238" t="s">
        <v>161</v>
      </c>
      <c r="FU9" s="238" t="s">
        <v>126</v>
      </c>
      <c r="FV9" s="238" t="s">
        <v>82</v>
      </c>
      <c r="FW9" s="238" t="s">
        <v>153</v>
      </c>
      <c r="FX9" s="238" t="s">
        <v>155</v>
      </c>
      <c r="FY9" s="238" t="s">
        <v>169</v>
      </c>
      <c r="FZ9" s="238" t="s">
        <v>150</v>
      </c>
      <c r="GA9" s="238" t="s">
        <v>152</v>
      </c>
      <c r="GB9" s="238" t="s">
        <v>134</v>
      </c>
      <c r="GC9" s="238" t="s">
        <v>133</v>
      </c>
      <c r="GD9" s="238" t="s">
        <v>156</v>
      </c>
      <c r="GE9" s="238" t="s">
        <v>154</v>
      </c>
      <c r="GF9" s="238" t="s">
        <v>157</v>
      </c>
      <c r="GG9" s="238" t="s">
        <v>163</v>
      </c>
      <c r="GH9" s="238" t="s">
        <v>140</v>
      </c>
      <c r="GI9" s="238" t="s">
        <v>164</v>
      </c>
      <c r="GJ9" s="238" t="s">
        <v>121</v>
      </c>
      <c r="GK9" s="238" t="s">
        <v>151</v>
      </c>
      <c r="GL9" s="238" t="s">
        <v>138</v>
      </c>
      <c r="GM9" s="238" t="s">
        <v>112</v>
      </c>
      <c r="GN9" s="238" t="s">
        <v>132</v>
      </c>
      <c r="GO9" s="238" t="s">
        <v>68</v>
      </c>
      <c r="GP9" s="238" t="s">
        <v>94</v>
      </c>
      <c r="GQ9" s="238" t="s">
        <v>113</v>
      </c>
      <c r="GR9" s="238" t="s">
        <v>103</v>
      </c>
      <c r="GS9" s="238" t="s">
        <v>70</v>
      </c>
      <c r="GT9" s="238" t="s">
        <v>124</v>
      </c>
      <c r="GU9" s="238" t="s">
        <v>100</v>
      </c>
      <c r="GV9" s="238" t="s">
        <v>105</v>
      </c>
      <c r="GW9" s="238" t="s">
        <v>125</v>
      </c>
      <c r="GX9" s="238" t="s">
        <v>104</v>
      </c>
      <c r="GY9" s="238" t="s">
        <v>106</v>
      </c>
      <c r="GZ9" s="238" t="s">
        <v>80</v>
      </c>
      <c r="HA9" s="238" t="s">
        <v>96</v>
      </c>
      <c r="HB9" s="238" t="s">
        <v>99</v>
      </c>
      <c r="HC9" s="238" t="s">
        <v>160</v>
      </c>
      <c r="HD9" s="238" t="s">
        <v>98</v>
      </c>
      <c r="HE9" s="238" t="s">
        <v>174</v>
      </c>
      <c r="HF9" s="238" t="s">
        <v>131</v>
      </c>
      <c r="HG9" s="238" t="s">
        <v>101</v>
      </c>
      <c r="HH9" s="238" t="s">
        <v>158</v>
      </c>
      <c r="HI9" s="238" t="s">
        <v>119</v>
      </c>
      <c r="HJ9" s="238" t="s">
        <v>170</v>
      </c>
      <c r="HK9" s="238" t="s">
        <v>107</v>
      </c>
      <c r="HL9" s="238" t="s">
        <v>142</v>
      </c>
      <c r="HM9" s="238" t="s">
        <v>173</v>
      </c>
      <c r="HN9" s="238" t="s">
        <v>165</v>
      </c>
      <c r="HO9" s="238" t="s">
        <v>162</v>
      </c>
      <c r="HP9" s="238" t="s">
        <v>172</v>
      </c>
      <c r="HQ9" s="238" t="s">
        <v>166</v>
      </c>
      <c r="HR9" s="238" t="s">
        <v>108</v>
      </c>
      <c r="HS9" s="238" t="s">
        <v>167</v>
      </c>
      <c r="HT9" s="238" t="s">
        <v>120</v>
      </c>
      <c r="HU9" s="238" t="s">
        <v>147</v>
      </c>
      <c r="HV9" s="238" t="s">
        <v>148</v>
      </c>
      <c r="HW9" s="213">
        <v>90</v>
      </c>
      <c r="HX9" s="238" t="s">
        <v>74</v>
      </c>
      <c r="HY9" s="238" t="s">
        <v>136</v>
      </c>
      <c r="HZ9" s="238" t="s">
        <v>137</v>
      </c>
      <c r="IA9" s="238" t="s">
        <v>73</v>
      </c>
      <c r="IB9" s="238" t="s">
        <v>123</v>
      </c>
      <c r="IC9" s="238" t="s">
        <v>122</v>
      </c>
      <c r="ID9" s="238" t="s">
        <v>130</v>
      </c>
      <c r="IE9" s="238" t="s">
        <v>149</v>
      </c>
      <c r="IF9" s="238" t="s">
        <v>135</v>
      </c>
      <c r="IG9" s="238" t="s">
        <v>71</v>
      </c>
      <c r="IH9" s="238" t="s">
        <v>86</v>
      </c>
      <c r="II9" s="238" t="s">
        <v>95</v>
      </c>
      <c r="IJ9" s="238" t="s">
        <v>145</v>
      </c>
      <c r="IK9" s="238" t="s">
        <v>75</v>
      </c>
      <c r="IL9" s="238" t="s">
        <v>89</v>
      </c>
      <c r="IM9" s="238" t="s">
        <v>159</v>
      </c>
      <c r="IN9" s="238" t="s">
        <v>97</v>
      </c>
      <c r="IO9" s="238" t="s">
        <v>146</v>
      </c>
      <c r="IP9" s="238" t="s">
        <v>87</v>
      </c>
      <c r="IQ9" s="238" t="s">
        <v>88</v>
      </c>
      <c r="IR9" s="238" t="s">
        <v>141</v>
      </c>
      <c r="IS9" s="238" t="s">
        <v>109</v>
      </c>
      <c r="IT9" s="238" t="s">
        <v>92</v>
      </c>
      <c r="IU9" s="238" t="s">
        <v>90</v>
      </c>
      <c r="IV9" s="238" t="s">
        <v>76</v>
      </c>
      <c r="IW9" s="238" t="s">
        <v>91</v>
      </c>
      <c r="IX9" s="238" t="s">
        <v>85</v>
      </c>
      <c r="IY9" s="238" t="s">
        <v>84</v>
      </c>
      <c r="IZ9" s="238" t="s">
        <v>114</v>
      </c>
      <c r="JA9" s="238" t="s">
        <v>115</v>
      </c>
      <c r="JB9" s="238" t="s">
        <v>83</v>
      </c>
      <c r="JC9" s="238" t="s">
        <v>171</v>
      </c>
      <c r="JD9" s="238" t="s">
        <v>38</v>
      </c>
      <c r="JE9" s="238" t="s">
        <v>139</v>
      </c>
      <c r="JF9" s="238" t="s">
        <v>168</v>
      </c>
      <c r="JG9" s="238" t="s">
        <v>93</v>
      </c>
      <c r="JH9" s="238" t="s">
        <v>118</v>
      </c>
      <c r="JI9" s="238" t="s">
        <v>78</v>
      </c>
      <c r="JJ9" s="238" t="s">
        <v>116</v>
      </c>
      <c r="JK9" s="238" t="s">
        <v>110</v>
      </c>
      <c r="JL9" s="238" t="s">
        <v>111</v>
      </c>
      <c r="JM9" s="238" t="s">
        <v>77</v>
      </c>
      <c r="JN9" s="238" t="s">
        <v>81</v>
      </c>
      <c r="JO9" s="238" t="s">
        <v>79</v>
      </c>
      <c r="JP9" s="238" t="s">
        <v>69</v>
      </c>
      <c r="JQ9" s="238" t="s">
        <v>143</v>
      </c>
      <c r="JR9" s="215"/>
    </row>
    <row r="10" spans="1:278" ht="15.75" customHeight="1" thickBot="1">
      <c r="A10" s="389">
        <v>1</v>
      </c>
      <c r="B10" s="390" t="str">
        <f t="shared" ref="B10:B41" si="1">IF(A10="","",VLOOKUP(A10,$AT$10:$BE$119,12,FALSE))</f>
        <v>zirkumpolar</v>
      </c>
      <c r="C10" s="391">
        <v>47</v>
      </c>
      <c r="D10" s="392" t="s">
        <v>35</v>
      </c>
      <c r="E10" s="391">
        <v>47</v>
      </c>
      <c r="F10" s="390" t="s">
        <v>298</v>
      </c>
      <c r="G10" s="393">
        <v>6.875E-3</v>
      </c>
      <c r="H10" s="394" t="s">
        <v>299</v>
      </c>
      <c r="I10" s="395">
        <v>18.3</v>
      </c>
      <c r="J10" s="390" t="s">
        <v>300</v>
      </c>
      <c r="K10" s="390" t="s">
        <v>11</v>
      </c>
      <c r="L10" s="396">
        <v>2</v>
      </c>
      <c r="M10" s="397">
        <v>18.3</v>
      </c>
      <c r="N10" s="1"/>
      <c r="O10" s="5"/>
      <c r="P10" s="34"/>
      <c r="Q10" s="34"/>
      <c r="R10" s="34"/>
      <c r="S10" s="34"/>
      <c r="T10" s="34"/>
      <c r="U10" s="34"/>
      <c r="V10" s="34"/>
      <c r="W10" s="34"/>
      <c r="X10" s="34"/>
      <c r="Y10" s="34"/>
      <c r="Z10" s="34"/>
      <c r="AA10" s="34"/>
      <c r="AB10" s="34"/>
      <c r="AC10" s="34"/>
      <c r="AD10" s="34"/>
      <c r="AE10" s="34"/>
      <c r="AF10" s="34"/>
      <c r="AG10" s="1"/>
      <c r="AH10" s="10">
        <f>G10*24</f>
        <v>0.16500000000000001</v>
      </c>
      <c r="AI10" s="10">
        <f t="shared" ref="AI10:AI41" si="2">AH10*15</f>
        <v>2.4750000000000001</v>
      </c>
      <c r="AJ10" s="44">
        <f>IF(LEFT(H10,1)="-",0-MID(H10,2,15)*24,MID(H10,1,15)*24)</f>
        <v>68.900000000000006</v>
      </c>
      <c r="AK10" s="19">
        <f>VALUE(AJ10)</f>
        <v>68.900000000000006</v>
      </c>
      <c r="AL10" s="19">
        <f>ABS(AK10)</f>
        <v>68.900000000000006</v>
      </c>
      <c r="AM10" s="19">
        <f t="shared" ref="AM10:AM41" ca="1" si="3">COS($AH$3*PI()/180)*COS(AJ10*PI()/180)*COS(AR10*PI()/180)+SIN($AH$3*PI()/180)*SIN(AJ10*PI()/180)</f>
        <v>0.64935451935461941</v>
      </c>
      <c r="AN10" s="45">
        <f ca="1">ASIN(AM10)*180/PI()</f>
        <v>40.492953061425816</v>
      </c>
      <c r="AO10" s="20" t="str">
        <f t="shared" ref="AO10:AO72" ca="1" si="4">TRUNC(AN10)&amp;"°"&amp;ABS(TRUNC((AN10-TRUNC(AN10))*60))&amp;"'"&amp;ABS(ROUND(((AN10-TRUNC(AN10))*60-TRUNC((AN10-TRUNC(AN10))*60))*60,0))&amp;""""</f>
        <v>40°29'35"</v>
      </c>
      <c r="AP10" s="46">
        <f ca="1">IF($B$6&lt;G10,1+$B$6-G10,$B$6-G10)</f>
        <v>42407.715737215658</v>
      </c>
      <c r="AQ10" s="20">
        <f ca="1">IF($B$6&lt;G10,1+$B$6-G10,$B$6-G10)</f>
        <v>42407.715737215658</v>
      </c>
      <c r="AR10" s="10">
        <f ca="1">AQ10*24*15</f>
        <v>15266777.665397638</v>
      </c>
      <c r="AT10" s="47">
        <v>1</v>
      </c>
      <c r="AU10" s="48">
        <f>VALUE(AJ10)</f>
        <v>68.900000000000006</v>
      </c>
      <c r="AV10" s="49" t="str">
        <f>IF($AT$8="S","",IF($AV$8&lt;AU10,"","nie sichtbar"))</f>
        <v/>
      </c>
      <c r="AW10" s="49" t="str">
        <f>IF($AT$8="N","",IF($AV$8&gt;AU10,"","nie sichtbar"))</f>
        <v/>
      </c>
      <c r="AX10" s="50" t="str">
        <f t="shared" ref="AX10:AX72" si="5">IF(AV10="",AW10,IF(AW10="",AV10))</f>
        <v/>
      </c>
      <c r="AY10" s="51" t="str">
        <f>IF($AT$8="S","",IF(AU10&gt;$AV$9,"zirkumpolar",""))</f>
        <v>zirkumpolar</v>
      </c>
      <c r="AZ10" s="52" t="str">
        <f>IF($AT$8="N","",IF(AU10&gt;$AW$9,"","zirkumpolar"))</f>
        <v/>
      </c>
      <c r="BA10" s="53" t="str">
        <f>IF(AY10="",AZ10,IF(AZ10="",AY10))</f>
        <v>zirkumpolar</v>
      </c>
      <c r="BB10" s="53" t="str">
        <f>IF(AX10="",BA10,IF(BA10="",AX10))</f>
        <v>zirkumpolar</v>
      </c>
      <c r="BC10" s="48" t="str">
        <f>IF(BB10="zirkumpolar","zirkumpolar",IF(BB10="nie sichtbar","nie sichtbar",""))</f>
        <v>zirkumpolar</v>
      </c>
      <c r="BD10" s="48" t="str">
        <f ca="1">IF(AN10&gt;$BB$9,"sehr gut sichtbar",IF(AN10&gt;$BA$9,"gut sichtbar",IF(AN10&gt;$AZ$9,"sichtbar",IF(AN10&gt;$AY$9,"geht auf",IF(AN10&lt;$AY$7,"unter Horizont")))))</f>
        <v>gut sichtbar</v>
      </c>
      <c r="BE10" s="54" t="str">
        <f t="shared" ref="BE10:BE72" si="6">IF(BC10="",BD10,IF(BC10="zirkumpolar","zirkumpolar",IF(BC10="nie sichtbar","nie sichtbar",BD10)))</f>
        <v>zirkumpolar</v>
      </c>
      <c r="BF10" s="213" t="s">
        <v>175</v>
      </c>
      <c r="BG10" s="214"/>
      <c r="BH10" s="238" t="s">
        <v>144</v>
      </c>
      <c r="BI10" s="238" t="s">
        <v>72</v>
      </c>
      <c r="BJ10" s="238" t="s">
        <v>129</v>
      </c>
      <c r="BK10" s="238" t="s">
        <v>117</v>
      </c>
      <c r="BL10" s="238" t="s">
        <v>128</v>
      </c>
      <c r="BM10" s="238" t="s">
        <v>127</v>
      </c>
      <c r="BN10" s="238" t="s">
        <v>161</v>
      </c>
      <c r="BO10" s="238" t="s">
        <v>126</v>
      </c>
      <c r="BP10" s="238" t="s">
        <v>82</v>
      </c>
      <c r="BQ10" s="238" t="s">
        <v>153</v>
      </c>
      <c r="BR10" s="238" t="s">
        <v>155</v>
      </c>
      <c r="BS10" s="238" t="s">
        <v>169</v>
      </c>
      <c r="BT10" s="238" t="s">
        <v>150</v>
      </c>
      <c r="BU10" s="238" t="s">
        <v>152</v>
      </c>
      <c r="BV10" s="238" t="s">
        <v>134</v>
      </c>
      <c r="BW10" s="238" t="s">
        <v>133</v>
      </c>
      <c r="BX10" s="238" t="s">
        <v>156</v>
      </c>
      <c r="BY10" s="238" t="s">
        <v>154</v>
      </c>
      <c r="BZ10" s="238" t="s">
        <v>157</v>
      </c>
      <c r="CA10" s="238" t="s">
        <v>163</v>
      </c>
      <c r="CB10" s="238" t="s">
        <v>140</v>
      </c>
      <c r="CC10" s="238" t="s">
        <v>164</v>
      </c>
      <c r="CD10" s="238" t="s">
        <v>121</v>
      </c>
      <c r="CE10" s="238" t="s">
        <v>151</v>
      </c>
      <c r="CF10" s="238" t="s">
        <v>138</v>
      </c>
      <c r="CG10" s="238" t="s">
        <v>112</v>
      </c>
      <c r="CH10" s="238" t="s">
        <v>132</v>
      </c>
      <c r="CI10" s="238" t="s">
        <v>68</v>
      </c>
      <c r="CJ10" s="238" t="s">
        <v>94</v>
      </c>
      <c r="CK10" s="238" t="s">
        <v>113</v>
      </c>
      <c r="CL10" s="238" t="s">
        <v>103</v>
      </c>
      <c r="CM10" s="238" t="s">
        <v>70</v>
      </c>
      <c r="CN10" s="238" t="s">
        <v>124</v>
      </c>
      <c r="CO10" s="238" t="s">
        <v>100</v>
      </c>
      <c r="CP10" s="238" t="s">
        <v>105</v>
      </c>
      <c r="CQ10" s="238" t="s">
        <v>125</v>
      </c>
      <c r="CR10" s="238" t="s">
        <v>104</v>
      </c>
      <c r="CS10" s="238" t="s">
        <v>106</v>
      </c>
      <c r="CT10" s="238" t="s">
        <v>80</v>
      </c>
      <c r="CU10" s="238" t="s">
        <v>96</v>
      </c>
      <c r="CV10" s="238" t="s">
        <v>99</v>
      </c>
      <c r="CW10" s="238" t="s">
        <v>160</v>
      </c>
      <c r="CX10" s="238" t="s">
        <v>98</v>
      </c>
      <c r="CY10" s="238" t="s">
        <v>174</v>
      </c>
      <c r="CZ10" s="238" t="s">
        <v>131</v>
      </c>
      <c r="DA10" s="238" t="s">
        <v>101</v>
      </c>
      <c r="DB10" s="238" t="s">
        <v>158</v>
      </c>
      <c r="DC10" s="238" t="s">
        <v>119</v>
      </c>
      <c r="DD10" s="238" t="s">
        <v>170</v>
      </c>
      <c r="DE10" s="238" t="s">
        <v>107</v>
      </c>
      <c r="DF10" s="238" t="s">
        <v>142</v>
      </c>
      <c r="DG10" s="238" t="s">
        <v>173</v>
      </c>
      <c r="DH10" s="238" t="s">
        <v>165</v>
      </c>
      <c r="DI10" s="238" t="s">
        <v>162</v>
      </c>
      <c r="DJ10" s="238" t="s">
        <v>172</v>
      </c>
      <c r="DK10" s="238" t="s">
        <v>166</v>
      </c>
      <c r="DL10" s="238" t="s">
        <v>108</v>
      </c>
      <c r="DM10" s="238" t="s">
        <v>167</v>
      </c>
      <c r="DN10" s="238" t="s">
        <v>120</v>
      </c>
      <c r="DO10" s="238" t="s">
        <v>147</v>
      </c>
      <c r="DP10" s="238" t="s">
        <v>148</v>
      </c>
      <c r="DQ10" s="213">
        <v>90</v>
      </c>
      <c r="DR10" s="238" t="s">
        <v>74</v>
      </c>
      <c r="DS10" s="238" t="s">
        <v>136</v>
      </c>
      <c r="DT10" s="238" t="s">
        <v>137</v>
      </c>
      <c r="DU10" s="238" t="s">
        <v>73</v>
      </c>
      <c r="DV10" s="238" t="s">
        <v>123</v>
      </c>
      <c r="DW10" s="238" t="s">
        <v>122</v>
      </c>
      <c r="DX10" s="238" t="s">
        <v>130</v>
      </c>
      <c r="DY10" s="238" t="s">
        <v>149</v>
      </c>
      <c r="DZ10" s="238" t="s">
        <v>135</v>
      </c>
      <c r="EA10" s="238" t="s">
        <v>71</v>
      </c>
      <c r="EB10" s="238" t="s">
        <v>86</v>
      </c>
      <c r="EC10" s="238" t="s">
        <v>95</v>
      </c>
      <c r="ED10" s="238" t="s">
        <v>145</v>
      </c>
      <c r="EE10" s="238" t="s">
        <v>75</v>
      </c>
      <c r="EF10" s="238" t="s">
        <v>89</v>
      </c>
      <c r="EG10" s="238" t="s">
        <v>159</v>
      </c>
      <c r="EH10" s="238" t="s">
        <v>97</v>
      </c>
      <c r="EI10" s="238" t="s">
        <v>146</v>
      </c>
      <c r="EJ10" s="238" t="s">
        <v>87</v>
      </c>
      <c r="EK10" s="238" t="s">
        <v>88</v>
      </c>
      <c r="EL10" s="238" t="s">
        <v>141</v>
      </c>
      <c r="EM10" s="238" t="s">
        <v>109</v>
      </c>
      <c r="EN10" s="238" t="s">
        <v>92</v>
      </c>
      <c r="EO10" s="238" t="s">
        <v>90</v>
      </c>
      <c r="EP10" s="238" t="s">
        <v>76</v>
      </c>
      <c r="EQ10" s="238" t="s">
        <v>91</v>
      </c>
      <c r="ER10" s="238" t="s">
        <v>85</v>
      </c>
      <c r="ES10" s="238" t="s">
        <v>84</v>
      </c>
      <c r="ET10" s="238" t="s">
        <v>114</v>
      </c>
      <c r="EU10" s="238" t="s">
        <v>115</v>
      </c>
      <c r="EV10" s="238" t="s">
        <v>83</v>
      </c>
      <c r="EW10" s="238" t="s">
        <v>171</v>
      </c>
      <c r="EX10" s="238" t="s">
        <v>38</v>
      </c>
      <c r="EY10" s="238" t="s">
        <v>139</v>
      </c>
      <c r="EZ10" s="238" t="s">
        <v>168</v>
      </c>
      <c r="FA10" s="238" t="s">
        <v>93</v>
      </c>
      <c r="FB10" s="238" t="s">
        <v>118</v>
      </c>
      <c r="FC10" s="238" t="s">
        <v>78</v>
      </c>
      <c r="FD10" s="238" t="s">
        <v>116</v>
      </c>
      <c r="FE10" s="238" t="s">
        <v>110</v>
      </c>
      <c r="FF10" s="238" t="s">
        <v>111</v>
      </c>
      <c r="FG10" s="238" t="s">
        <v>77</v>
      </c>
      <c r="FH10" s="238" t="s">
        <v>81</v>
      </c>
      <c r="FI10" s="238" t="s">
        <v>79</v>
      </c>
      <c r="FJ10" s="238" t="s">
        <v>69</v>
      </c>
      <c r="FK10" s="238" t="s">
        <v>143</v>
      </c>
      <c r="FL10" s="216"/>
      <c r="FM10" s="216"/>
      <c r="FN10" s="216">
        <v>2</v>
      </c>
      <c r="FO10" s="216">
        <v>3</v>
      </c>
      <c r="FP10" s="216">
        <v>4</v>
      </c>
      <c r="FQ10" s="216">
        <v>5</v>
      </c>
      <c r="FR10" s="216">
        <v>6</v>
      </c>
      <c r="FS10" s="216">
        <v>7</v>
      </c>
      <c r="FT10" s="216">
        <v>8</v>
      </c>
      <c r="FU10" s="216">
        <v>9</v>
      </c>
      <c r="FV10" s="216">
        <v>10</v>
      </c>
      <c r="FW10" s="216">
        <v>11</v>
      </c>
      <c r="FX10" s="216">
        <v>12</v>
      </c>
      <c r="FY10" s="216">
        <v>13</v>
      </c>
      <c r="FZ10" s="216">
        <v>14</v>
      </c>
      <c r="GA10" s="216">
        <v>15</v>
      </c>
      <c r="GB10" s="216">
        <v>16</v>
      </c>
      <c r="GC10" s="216">
        <v>17</v>
      </c>
      <c r="GD10" s="216">
        <v>18</v>
      </c>
      <c r="GE10" s="216">
        <v>19</v>
      </c>
      <c r="GF10" s="216">
        <v>20</v>
      </c>
      <c r="GG10" s="216">
        <v>21</v>
      </c>
      <c r="GH10" s="216">
        <v>22</v>
      </c>
      <c r="GI10" s="216">
        <v>23</v>
      </c>
      <c r="GJ10" s="216">
        <v>24</v>
      </c>
      <c r="GK10" s="216">
        <v>25</v>
      </c>
      <c r="GL10" s="216">
        <v>26</v>
      </c>
      <c r="GM10" s="216">
        <v>27</v>
      </c>
      <c r="GN10" s="216">
        <v>28</v>
      </c>
      <c r="GO10" s="216">
        <v>29</v>
      </c>
      <c r="GP10" s="216">
        <v>30</v>
      </c>
      <c r="GQ10" s="216">
        <v>31</v>
      </c>
      <c r="GR10" s="216">
        <v>32</v>
      </c>
      <c r="GS10" s="216">
        <v>33</v>
      </c>
      <c r="GT10" s="216">
        <v>34</v>
      </c>
      <c r="GU10" s="216">
        <v>35</v>
      </c>
      <c r="GV10" s="216">
        <v>36</v>
      </c>
      <c r="GW10" s="216">
        <v>37</v>
      </c>
      <c r="GX10" s="216">
        <v>38</v>
      </c>
      <c r="GY10" s="216">
        <v>39</v>
      </c>
      <c r="GZ10" s="216">
        <v>40</v>
      </c>
      <c r="HA10" s="216">
        <v>41</v>
      </c>
      <c r="HB10" s="216">
        <v>42</v>
      </c>
      <c r="HC10" s="216">
        <v>43</v>
      </c>
      <c r="HD10" s="216">
        <v>44</v>
      </c>
      <c r="HE10" s="216">
        <v>45</v>
      </c>
      <c r="HF10" s="216">
        <v>46</v>
      </c>
      <c r="HG10" s="216">
        <v>47</v>
      </c>
      <c r="HH10" s="216">
        <v>48</v>
      </c>
      <c r="HI10" s="216">
        <v>49</v>
      </c>
      <c r="HJ10" s="216">
        <v>50</v>
      </c>
      <c r="HK10" s="216">
        <v>51</v>
      </c>
      <c r="HL10" s="216">
        <v>52</v>
      </c>
      <c r="HM10" s="216">
        <v>53</v>
      </c>
      <c r="HN10" s="216">
        <v>54</v>
      </c>
      <c r="HO10" s="216">
        <v>55</v>
      </c>
      <c r="HP10" s="216">
        <v>56</v>
      </c>
      <c r="HQ10" s="216">
        <v>57</v>
      </c>
      <c r="HR10" s="216">
        <v>58</v>
      </c>
      <c r="HS10" s="216">
        <v>59</v>
      </c>
      <c r="HT10" s="216">
        <v>60</v>
      </c>
      <c r="HU10" s="216">
        <v>61</v>
      </c>
      <c r="HV10" s="216">
        <v>62</v>
      </c>
      <c r="HW10" s="216"/>
      <c r="HX10" s="216">
        <v>64</v>
      </c>
      <c r="HY10" s="216">
        <v>65</v>
      </c>
      <c r="HZ10" s="216">
        <v>66</v>
      </c>
      <c r="IA10" s="216">
        <v>67</v>
      </c>
      <c r="IB10" s="216">
        <v>68</v>
      </c>
      <c r="IC10" s="216">
        <v>69</v>
      </c>
      <c r="ID10" s="216">
        <v>70</v>
      </c>
      <c r="IE10" s="216">
        <v>71</v>
      </c>
      <c r="IF10" s="216">
        <v>72</v>
      </c>
      <c r="IG10" s="216">
        <v>73</v>
      </c>
      <c r="IH10" s="216">
        <v>74</v>
      </c>
      <c r="II10" s="216">
        <v>75</v>
      </c>
      <c r="IJ10" s="216">
        <v>76</v>
      </c>
      <c r="IK10" s="216">
        <v>77</v>
      </c>
      <c r="IL10" s="216">
        <v>78</v>
      </c>
      <c r="IM10" s="216">
        <v>79</v>
      </c>
      <c r="IN10" s="216">
        <v>80</v>
      </c>
      <c r="IO10" s="216">
        <v>81</v>
      </c>
      <c r="IP10" s="216">
        <v>82</v>
      </c>
      <c r="IQ10" s="216">
        <v>83</v>
      </c>
      <c r="IR10" s="216">
        <v>84</v>
      </c>
      <c r="IS10" s="216">
        <v>85</v>
      </c>
      <c r="IT10" s="216">
        <v>86</v>
      </c>
      <c r="IU10" s="216">
        <v>87</v>
      </c>
      <c r="IV10" s="216">
        <v>88</v>
      </c>
      <c r="IW10" s="216">
        <v>89</v>
      </c>
      <c r="IX10" s="216">
        <v>90</v>
      </c>
      <c r="IY10" s="216">
        <v>91</v>
      </c>
      <c r="IZ10" s="216">
        <v>92</v>
      </c>
      <c r="JA10" s="216">
        <v>93</v>
      </c>
      <c r="JB10" s="216">
        <v>94</v>
      </c>
      <c r="JC10" s="216">
        <v>95</v>
      </c>
      <c r="JD10" s="216">
        <v>96</v>
      </c>
      <c r="JE10" s="216">
        <v>97</v>
      </c>
      <c r="JF10" s="216">
        <v>98</v>
      </c>
      <c r="JG10" s="216">
        <v>99</v>
      </c>
      <c r="JH10" s="216">
        <v>100</v>
      </c>
      <c r="JI10" s="216">
        <v>101</v>
      </c>
      <c r="JJ10" s="216">
        <v>102</v>
      </c>
      <c r="JK10" s="216">
        <v>103</v>
      </c>
      <c r="JL10" s="216">
        <v>104</v>
      </c>
      <c r="JM10" s="216">
        <v>105</v>
      </c>
      <c r="JN10" s="216">
        <v>106</v>
      </c>
      <c r="JO10" s="216">
        <v>107</v>
      </c>
      <c r="JP10" s="216">
        <v>108</v>
      </c>
      <c r="JQ10" s="216">
        <v>109</v>
      </c>
      <c r="JR10" s="225"/>
    </row>
    <row r="11" spans="1:278" ht="16.5" thickTop="1" thickBot="1">
      <c r="A11" s="398">
        <v>2</v>
      </c>
      <c r="B11" s="399" t="str">
        <f t="shared" si="1"/>
        <v>zirkumpolar</v>
      </c>
      <c r="C11" s="400">
        <v>36</v>
      </c>
      <c r="D11" s="392" t="s">
        <v>35</v>
      </c>
      <c r="E11" s="400">
        <v>36</v>
      </c>
      <c r="F11" s="401" t="s">
        <v>301</v>
      </c>
      <c r="G11" s="393">
        <v>2.9652777777777778E-2</v>
      </c>
      <c r="H11" s="402" t="s">
        <v>302</v>
      </c>
      <c r="I11" s="403">
        <v>16.3</v>
      </c>
      <c r="J11" s="399" t="s">
        <v>37</v>
      </c>
      <c r="K11" s="399" t="s">
        <v>11</v>
      </c>
      <c r="L11" s="396">
        <v>2</v>
      </c>
      <c r="M11" s="397">
        <v>19.8</v>
      </c>
      <c r="N11" s="1"/>
      <c r="O11" s="34"/>
      <c r="P11" s="34"/>
      <c r="Q11" s="34"/>
      <c r="R11" s="34"/>
      <c r="S11" s="34"/>
      <c r="T11" s="34"/>
      <c r="U11" s="34"/>
      <c r="V11" s="34"/>
      <c r="W11" s="34"/>
      <c r="X11" s="34"/>
      <c r="Y11" s="34"/>
      <c r="Z11" s="34"/>
      <c r="AA11" s="34"/>
      <c r="AB11" s="34"/>
      <c r="AC11" s="34"/>
      <c r="AD11" s="34"/>
      <c r="AE11" s="34"/>
      <c r="AF11" s="34"/>
      <c r="AG11" s="1"/>
      <c r="AH11" s="10">
        <f t="shared" ref="AH11:AH73" si="7">G11*24</f>
        <v>0.71166666666666667</v>
      </c>
      <c r="AI11" s="10">
        <f t="shared" si="2"/>
        <v>10.675000000000001</v>
      </c>
      <c r="AJ11" s="44">
        <f t="shared" ref="AJ11:AJ73" si="8">IF(LEFT(H11,1)="-",0-MID(H11,2,15)*24,MID(H11,1,15)*24)</f>
        <v>57.683333333333337</v>
      </c>
      <c r="AK11" s="19">
        <f t="shared" ref="AK11:AK73" si="9">VALUE(AJ11)</f>
        <v>57.683333333333337</v>
      </c>
      <c r="AL11" s="19">
        <f>ABS(AK11)</f>
        <v>57.683333333333337</v>
      </c>
      <c r="AM11" s="19">
        <f t="shared" ca="1" si="3"/>
        <v>0.51031959689929296</v>
      </c>
      <c r="AN11" s="45">
        <f t="shared" ref="AN11:AN73" ca="1" si="10">ASIN(AM11)*180/PI()</f>
        <v>30.685120275178193</v>
      </c>
      <c r="AO11" s="55" t="str">
        <f t="shared" ca="1" si="4"/>
        <v>30°41'6"</v>
      </c>
      <c r="AP11" s="46">
        <f t="shared" ref="AP11:AP73" ca="1" si="11">IF($B$6&lt;G11,1+$B$6-G11,$B$6-G11)</f>
        <v>42407.692959437882</v>
      </c>
      <c r="AQ11" s="20">
        <f ca="1">IF($B$6&lt;G11,1+$B$6-G11,$B$6-G11)</f>
        <v>42407.692959437882</v>
      </c>
      <c r="AR11" s="10">
        <f ca="1">AQ11*24*15</f>
        <v>15266769.465397637</v>
      </c>
      <c r="AS11" s="56" t="s">
        <v>2</v>
      </c>
      <c r="AT11" s="57">
        <v>2</v>
      </c>
      <c r="AU11" s="58">
        <f>VALUE(AJ11)</f>
        <v>57.683333333333337</v>
      </c>
      <c r="AV11" s="59" t="str">
        <f t="shared" ref="AV11:AV73" si="12">IF($AT$8="S","",IF($AV$8&lt;AU11,"","nie sichtbar"))</f>
        <v/>
      </c>
      <c r="AW11" s="60" t="str">
        <f t="shared" ref="AW11:AW73" si="13">IF($AT$8="N","",IF($AV$8&gt;AU11,"","nie sichtbar"))</f>
        <v/>
      </c>
      <c r="AX11" s="61" t="str">
        <f t="shared" si="5"/>
        <v/>
      </c>
      <c r="AY11" s="62" t="str">
        <f>IF($AT$8="S","",IF(AU11&gt;$AV$9,"zirkumpolar",""))</f>
        <v>zirkumpolar</v>
      </c>
      <c r="AZ11" s="61" t="str">
        <f>IF($AT$8="N","",IF(AU11&gt;$AW$9,"","zirkumpolar"))</f>
        <v/>
      </c>
      <c r="BA11" s="58" t="str">
        <f>IF(AY11="",AZ11,IF(AZ11="",AY11))</f>
        <v>zirkumpolar</v>
      </c>
      <c r="BB11" s="58" t="str">
        <f>IF(AX11="",BA11,IF(BA11="",AX11))</f>
        <v>zirkumpolar</v>
      </c>
      <c r="BC11" s="58" t="str">
        <f>IF(BB11="zirkumpolar","zirkumpolar",IF(BB11="nie sichtbar","nie sichtbar",""))</f>
        <v>zirkumpolar</v>
      </c>
      <c r="BD11" s="58" t="str">
        <f ca="1">IF(AN11&gt;$BB$9,"sehr gut sichtbar",IF(AN11&gt;$BA$9,"gut sichtbar",IF(AN11&gt;$AZ$9,"sichtbar",IF(AN11&gt;$AY$9,"geht auf",IF(AN11&lt;$AY$7,"unter Horizont")))))</f>
        <v>gut sichtbar</v>
      </c>
      <c r="BE11" s="63" t="str">
        <f t="shared" si="6"/>
        <v>zirkumpolar</v>
      </c>
      <c r="BF11" s="215">
        <v>90</v>
      </c>
      <c r="BG11" s="214">
        <f>BF11</f>
        <v>90</v>
      </c>
      <c r="BH11" s="261"/>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3"/>
      <c r="CF11" s="263"/>
      <c r="CG11" s="263"/>
      <c r="CH11" s="263"/>
      <c r="CI11" s="263"/>
      <c r="CJ11" s="263"/>
      <c r="CK11" s="263"/>
      <c r="CL11" s="263"/>
      <c r="CM11" s="263"/>
      <c r="CN11" s="263"/>
      <c r="CO11" s="263"/>
      <c r="CP11" s="263"/>
      <c r="CQ11" s="263"/>
      <c r="CR11" s="263"/>
      <c r="CS11" s="263"/>
      <c r="CT11" s="263"/>
      <c r="CU11" s="263"/>
      <c r="CV11" s="263"/>
      <c r="CW11" s="263"/>
      <c r="CX11" s="263"/>
      <c r="CY11" s="263"/>
      <c r="CZ11" s="262"/>
      <c r="DA11" s="262"/>
      <c r="DB11" s="262"/>
      <c r="DC11" s="262"/>
      <c r="DD11" s="262"/>
      <c r="DE11" s="262"/>
      <c r="DF11" s="263"/>
      <c r="DG11" s="263"/>
      <c r="DH11" s="263"/>
      <c r="DI11" s="263"/>
      <c r="DJ11" s="263"/>
      <c r="DK11" s="263"/>
      <c r="DL11" s="263"/>
      <c r="DM11" s="263"/>
      <c r="DN11" s="263"/>
      <c r="DO11" s="263"/>
      <c r="DP11" s="263"/>
      <c r="DQ11" s="264"/>
      <c r="DR11" s="262"/>
      <c r="DS11" s="262"/>
      <c r="DT11" s="262"/>
      <c r="DU11" s="262"/>
      <c r="DV11" s="262"/>
      <c r="DW11" s="263"/>
      <c r="DX11" s="263"/>
      <c r="DY11" s="263"/>
      <c r="DZ11" s="263"/>
      <c r="EA11" s="263"/>
      <c r="EB11" s="263"/>
      <c r="EC11" s="263"/>
      <c r="ED11" s="263"/>
      <c r="EE11" s="263"/>
      <c r="EF11" s="263"/>
      <c r="EG11" s="263"/>
      <c r="EH11" s="263"/>
      <c r="EI11" s="263"/>
      <c r="EJ11" s="263"/>
      <c r="EK11" s="263"/>
      <c r="EL11" s="263"/>
      <c r="EM11" s="263"/>
      <c r="EN11" s="263"/>
      <c r="EO11" s="263"/>
      <c r="EP11" s="263"/>
      <c r="EQ11" s="263"/>
      <c r="ER11" s="263"/>
      <c r="ES11" s="263"/>
      <c r="ET11" s="263"/>
      <c r="EU11" s="263"/>
      <c r="EV11" s="263"/>
      <c r="EW11" s="263"/>
      <c r="EX11" s="263"/>
      <c r="EY11" s="263"/>
      <c r="EZ11" s="263"/>
      <c r="FA11" s="263"/>
      <c r="FB11" s="263"/>
      <c r="FC11" s="263"/>
      <c r="FD11" s="263"/>
      <c r="FE11" s="263"/>
      <c r="FF11" s="263"/>
      <c r="FG11" s="263"/>
      <c r="FH11" s="262"/>
      <c r="FI11" s="262"/>
      <c r="FJ11" s="262"/>
      <c r="FK11" s="265"/>
      <c r="FL11" s="214"/>
      <c r="FM11" s="214"/>
      <c r="FN11" s="218">
        <f>IF($O$163="","",VLOOKUP($O$163,$BG$12:$FK$182,2,FALSE))</f>
        <v>0.99722222222222223</v>
      </c>
      <c r="FO11" s="219">
        <f>IF($O$163="","",VLOOKUP($O$163,$BG$12:$FK$182,3,FALSE))</f>
        <v>0.99652777777777779</v>
      </c>
      <c r="FP11" s="219">
        <f>IF($O$163="","",VLOOKUP($O$163,$BG$12:$FK$182,4,FALSE))</f>
        <v>0.99722222222222223</v>
      </c>
      <c r="FQ11" s="219">
        <f>IF($O$163="","",VLOOKUP($O$163,$BG$12:$FK$182,5,FALSE))</f>
        <v>0.99652777777777779</v>
      </c>
      <c r="FR11" s="219">
        <f>IF($O$163="","",VLOOKUP($O$163,$BG$12:$FK$182,6,FALSE))</f>
        <v>0.99527777777777782</v>
      </c>
      <c r="FS11" s="219">
        <f>IF($O$163="","",VLOOKUP($O$163,$BG$12:$FK$182,7,FALSE))</f>
        <v>0.99527777777777782</v>
      </c>
      <c r="FT11" s="219">
        <f>IF($O$163="","",VLOOKUP($O$163,$BG$12:$FK$182,8,FALSE))</f>
        <v>0.99527777777777782</v>
      </c>
      <c r="FU11" s="219">
        <f>IF($O$163="","",VLOOKUP($O$163,$BG$12:$FK$182,9,FALSE))</f>
        <v>0.99527777777777782</v>
      </c>
      <c r="FV11" s="219">
        <f>IF($O$163="","",VLOOKUP($O$163,$BG$12:$FK$182,10,FALSE))</f>
        <v>0.9966666666666667</v>
      </c>
      <c r="FW11" s="219">
        <f>IF($O$163="","",VLOOKUP($O$163,$BG$12:$FK$182,11,FALSE))</f>
        <v>0.99458333333333337</v>
      </c>
      <c r="FX11" s="219">
        <f>IF($O$163="","",VLOOKUP($O$163,$BG$12:$FK$182,12,FALSE))</f>
        <v>0.99458333333333337</v>
      </c>
      <c r="FY11" s="219">
        <f>IF($O$163="","",VLOOKUP($O$163,$BG$12:$FK$182,13,FALSE))</f>
        <v>0.99458333333333337</v>
      </c>
      <c r="FZ11" s="219">
        <f>IF($O$163="","",VLOOKUP($O$163,$BG$12:$FK$182,14,FALSE))</f>
        <v>0.99458333333333337</v>
      </c>
      <c r="GA11" s="219">
        <f>IF($O$163="","",VLOOKUP($O$163,$BG$12:$FK$182,15,FALSE))</f>
        <v>0.99402777777777784</v>
      </c>
      <c r="GB11" s="219">
        <f>IF($O$163="","",VLOOKUP($O$163,$BG$12:$FK$182,16,FALSE))</f>
        <v>0.99444444444444446</v>
      </c>
      <c r="GC11" s="219">
        <f>IF($O$163="","",VLOOKUP($O$163,$BG$12:$FK$182,17,FALSE))</f>
        <v>0.99513888888888891</v>
      </c>
      <c r="GD11" s="219">
        <f>IF($O$163="","",VLOOKUP($O$163,$BG$12:$FK$182,18,FALSE))</f>
        <v>0.99444444444444446</v>
      </c>
      <c r="GE11" s="219">
        <f>IF($O$163="","",VLOOKUP($O$163,$BG$12:$FK$182,19,FALSE))</f>
        <v>0.99333333333333329</v>
      </c>
      <c r="GF11" s="219">
        <f>IF($O$163="","",VLOOKUP($O$163,$BG$12:$FK$182,20,FALSE))</f>
        <v>0.99333333333333329</v>
      </c>
      <c r="GG11" s="219">
        <f>IF($O$163="","",VLOOKUP($O$163,$BG$12:$FK$182,21,FALSE))</f>
        <v>0.99333333333333329</v>
      </c>
      <c r="GH11" s="219">
        <f>IF($O$163="","",VLOOKUP($O$163,$BG$12:$FK$182,22,FALSE))</f>
        <v>0.99333333333333329</v>
      </c>
      <c r="GI11" s="219">
        <f>IF($O$163="","",VLOOKUP($O$163,$BG$12:$FK$182,23,FALSE))</f>
        <v>0.99263888888888896</v>
      </c>
      <c r="GJ11" s="219">
        <f>IF($O$163="","",VLOOKUP($O$163,$BG$12:$FK$182,24,FALSE))</f>
        <v>0.99041666666666661</v>
      </c>
      <c r="GK11" s="219">
        <f>IF($O$163="","",VLOOKUP($O$163,$BG$12:$FK$182,25,FALSE))</f>
        <v>0.99055555555555552</v>
      </c>
      <c r="GL11" s="219">
        <f>IF($O$163="","",VLOOKUP($O$163,$BG$12:$FK$182,26,FALSE))</f>
        <v>0.99125000000000008</v>
      </c>
      <c r="GM11" s="219">
        <f>IF($O$163="","",VLOOKUP($O$163,$BG$12:$FK$182,27,FALSE))</f>
        <v>0.98916666666666664</v>
      </c>
      <c r="GN11" s="219">
        <f>IF($O$163="","",VLOOKUP($O$163,$BG$12:$FK$182,28,FALSE))</f>
        <v>0.9851388888888889</v>
      </c>
      <c r="GO11" s="219">
        <f>IF($O$163="","",VLOOKUP($O$163,$BG$12:$FK$182,29,FALSE))</f>
        <v>0.98416666666666675</v>
      </c>
      <c r="GP11" s="219">
        <f>IF($O$163="","",VLOOKUP($O$163,$BG$12:$FK$182,30,FALSE))</f>
        <v>0.98458333333333337</v>
      </c>
      <c r="GQ11" s="219">
        <f>IF($O$163="","",VLOOKUP($O$163,$BG$12:$FK$182,31,FALSE))</f>
        <v>0.98083333333333333</v>
      </c>
      <c r="GR11" s="219">
        <f>IF($O$163="","",VLOOKUP($O$163,$BG$12:$FK$182,32,FALSE))</f>
        <v>0.98013888888888889</v>
      </c>
      <c r="GS11" s="219">
        <f>IF($O$163="","",VLOOKUP($O$163,$BG$12:$FK$182,33,FALSE))</f>
        <v>0.96750000000000003</v>
      </c>
      <c r="GT11" s="219">
        <f>IF($O$163="","",VLOOKUP($O$163,$BG$12:$FK$182,34,FALSE))</f>
        <v>0.96013888888888899</v>
      </c>
      <c r="GU11" s="219">
        <f>IF($O$163="","",VLOOKUP($O$163,$BG$12:$FK$182,35,FALSE))</f>
        <v>0.9590277777777777</v>
      </c>
      <c r="GV11" s="219">
        <f>IF($O$163="","",VLOOKUP($O$163,$BG$12:$FK$182,36,FALSE))</f>
        <v>0.95097222222222222</v>
      </c>
      <c r="GW11" s="219">
        <f>IF($O$163="","",VLOOKUP($O$163,$BG$12:$FK$182,37,FALSE))</f>
        <v>0.9458333333333333</v>
      </c>
      <c r="GX11" s="219">
        <f>IF($O$163="","",VLOOKUP($O$163,$BG$12:$FK$182,38,FALSE))</f>
        <v>0.93902777777777779</v>
      </c>
      <c r="GY11" s="219">
        <f>IF($O$163="","",VLOOKUP($O$163,$BG$12:$FK$182,39,FALSE))</f>
        <v>0.92499999999999993</v>
      </c>
      <c r="GZ11" s="219">
        <f>IF($O$163="","",VLOOKUP($O$163,$BG$12:$FK$182,40,FALSE))</f>
        <v>0.9179166666666666</v>
      </c>
      <c r="HA11" s="219">
        <f>IF($O$163="","",VLOOKUP($O$163,$BG$12:$FK$182,41,FALSE))</f>
        <v>0.88250000000000006</v>
      </c>
      <c r="HB11" s="219">
        <f>IF($O$163="","",VLOOKUP($O$163,$BG$12:$FK$182,42,FALSE))</f>
        <v>0.90555555555555556</v>
      </c>
      <c r="HC11" s="219">
        <f>IF($O$163="","",VLOOKUP($O$163,$BG$12:$FK$182,43,FALSE))</f>
        <v>0.90208333333333324</v>
      </c>
      <c r="HD11" s="219">
        <f>IF($O$163="","",VLOOKUP($O$163,$BG$12:$FK$182,44,FALSE))</f>
        <v>0.90069444444444446</v>
      </c>
      <c r="HE11" s="219">
        <f>IF($O$163="","",VLOOKUP($O$163,$BG$12:$FK$182,45,FALSE))</f>
        <v>0.89444444444444438</v>
      </c>
      <c r="HF11" s="219">
        <f>IF($O$163="","",VLOOKUP($O$163,$BG$12:$FK$182,46,FALSE))</f>
        <v>0.89097222222222217</v>
      </c>
      <c r="HG11" s="219">
        <f>IF($O$163="","",VLOOKUP($O$163,$BG$12:$FK$182,47,FALSE))</f>
        <v>0.87708333333333333</v>
      </c>
      <c r="HH11" s="219">
        <f>IF($O$163="","",VLOOKUP($O$163,$BG$12:$FK$182,48,FALSE))</f>
        <v>0.87083333333333324</v>
      </c>
      <c r="HI11" s="219">
        <f>IF($O$163="","",VLOOKUP($O$163,$BG$12:$FK$182,49,FALSE))</f>
        <v>0.1747222222222222</v>
      </c>
      <c r="HJ11" s="219">
        <f>IF($O$163="","",VLOOKUP($O$163,$BG$12:$FK$182,50,FALSE))</f>
        <v>0.17444444444444446</v>
      </c>
      <c r="HK11" s="219">
        <f>IF($O$163="","",VLOOKUP($O$163,$BG$12:$FK$182,51,FALSE))</f>
        <v>0.16888888888888889</v>
      </c>
      <c r="HL11" s="219">
        <f>IF($O$163="","",VLOOKUP($O$163,$BG$12:$FK$182,52,FALSE))</f>
        <v>0</v>
      </c>
      <c r="HM11" s="219">
        <f>IF($O$163="","",VLOOKUP($O$163,$BG$12:$FK$182,53,FALSE))</f>
        <v>0</v>
      </c>
      <c r="HN11" s="219">
        <f>IF($O$163="","",VLOOKUP($O$163,$BG$12:$FK$182,54,FALSE))</f>
        <v>0</v>
      </c>
      <c r="HO11" s="219">
        <f>IF($O$163="","",VLOOKUP($O$163,$BG$12:$FK$182,55,FALSE))</f>
        <v>0</v>
      </c>
      <c r="HP11" s="219">
        <f>IF($O$163="","",VLOOKUP($O$163,$BG$12:$FK$182,56,FALSE))</f>
        <v>0</v>
      </c>
      <c r="HQ11" s="219">
        <f>IF($O$163="","",VLOOKUP($O$163,$BG$12:$FK$182,57,FALSE))</f>
        <v>0</v>
      </c>
      <c r="HR11" s="219">
        <f>IF($O$163="","",VLOOKUP($O$163,$BG$12:$FK$182,58,FALSE))</f>
        <v>0</v>
      </c>
      <c r="HS11" s="219">
        <f>IF($O$163="","",VLOOKUP($O$163,$BG$12:$FK$182,59,FALSE))</f>
        <v>0</v>
      </c>
      <c r="HT11" s="219">
        <f>IF($O$163="","",VLOOKUP($O$163,$BG$12:$FK$182,60,FALSE))</f>
        <v>0</v>
      </c>
      <c r="HU11" s="219">
        <f>IF($O$163="","",VLOOKUP($O$163,$BG$12:$FK$182,61,FALSE))</f>
        <v>0</v>
      </c>
      <c r="HV11" s="219">
        <f>IF($O$163="","",VLOOKUP($O$163,$BG$12:$FK$182,62,FALSE))</f>
        <v>0</v>
      </c>
      <c r="HW11" s="219">
        <v>0</v>
      </c>
      <c r="HX11" s="219">
        <f>IF($O$163="","",VLOOKUP($O$163,$BG$12:$FK$182,64,FALSE))</f>
        <v>4.9305555555555554E-2</v>
      </c>
      <c r="HY11" s="219">
        <f>IF($O$163="","",VLOOKUP($O$163,$BG$12:$FK$182,65,FALSE))</f>
        <v>3.6666666666666667E-2</v>
      </c>
      <c r="HZ11" s="219">
        <f>IF($O$163="","",VLOOKUP($O$163,$BG$12:$FK$182,66,FALSE))</f>
        <v>3.5555555555555556E-2</v>
      </c>
      <c r="IA11" s="219">
        <f>IF($O$163="","",VLOOKUP($O$163,$BG$12:$FK$182,67,FALSE))</f>
        <v>3.6250000000000004E-2</v>
      </c>
      <c r="IB11" s="219">
        <f>IF($O$163="","",VLOOKUP($O$163,$BG$12:$FK$182,68,FALSE))</f>
        <v>3.0277777777777775E-2</v>
      </c>
      <c r="IC11" s="219">
        <f>IF($O$163="","",VLOOKUP($O$163,$BG$12:$FK$182,69,FALSE))</f>
        <v>2.8888888888888884E-2</v>
      </c>
      <c r="ID11" s="219">
        <f>IF($O$163="","",VLOOKUP($O$163,$BG$12:$FK$182,70,FALSE))</f>
        <v>2.7222222222222228E-2</v>
      </c>
      <c r="IE11" s="219">
        <f>IF($O$163="","",VLOOKUP($O$163,$BG$12:$FK$182,71,FALSE))</f>
        <v>2.6527777777777772E-2</v>
      </c>
      <c r="IF11" s="219">
        <f>IF($O$163="","",VLOOKUP($O$163,$BG$12:$FK$182,72,FALSE))</f>
        <v>1.7222222222222226E-2</v>
      </c>
      <c r="IG11" s="219">
        <f>IF($O$163="","",VLOOKUP($O$163,$BG$12:$FK$182,73,FALSE))</f>
        <v>1.7083333333333329E-2</v>
      </c>
      <c r="IH11" s="219">
        <f>IF($O$163="","",VLOOKUP($O$163,$BG$12:$FK$182,74,FALSE))</f>
        <v>1.5833333333333335E-2</v>
      </c>
      <c r="II11" s="219">
        <f>IF($O$163="","",VLOOKUP($O$163,$BG$12:$FK$182,75,FALSE))</f>
        <v>1.2499999999999999E-2</v>
      </c>
      <c r="IJ11" s="219">
        <f>IF($O$163="","",VLOOKUP($O$163,$BG$12:$FK$182,76,FALSE))</f>
        <v>1.1944444444444445E-2</v>
      </c>
      <c r="IK11" s="219">
        <f>IF($O$163="","",VLOOKUP($O$163,$BG$12:$FK$182,77,FALSE))</f>
        <v>1.1666666666666664E-2</v>
      </c>
      <c r="IL11" s="219">
        <f>IF($O$163="","",VLOOKUP($O$163,$BG$12:$FK$182,78,FALSE))</f>
        <v>1.0416666666666666E-2</v>
      </c>
      <c r="IM11" s="219">
        <f>IF($O$163="","",VLOOKUP($O$163,$BG$12:$FK$182,79,FALSE))</f>
        <v>1.1805555555555554E-2</v>
      </c>
      <c r="IN11" s="219">
        <f>IF($O$163="","",VLOOKUP($O$163,$BG$12:$FK$182,80,FALSE))</f>
        <v>1.0694444444444442E-2</v>
      </c>
      <c r="IO11" s="219">
        <f>IF($O$163="","",VLOOKUP($O$163,$BG$12:$FK$182,81,FALSE))</f>
        <v>1.1388888888888886E-2</v>
      </c>
      <c r="IP11" s="219">
        <f>IF($O$163="","",VLOOKUP($O$163,$BG$12:$FK$182,82,FALSE))</f>
        <v>9.1666666666666667E-3</v>
      </c>
      <c r="IQ11" s="219">
        <f>IF($O$163="","",VLOOKUP($O$163,$BG$12:$FK$182,83,FALSE))</f>
        <v>7.7777777777777776E-3</v>
      </c>
      <c r="IR11" s="219">
        <f>IF($O$163="","",VLOOKUP($O$163,$BG$12:$FK$182,84,FALSE))</f>
        <v>8.7500000000000008E-3</v>
      </c>
      <c r="IS11" s="219">
        <f>IF($O$163="","",VLOOKUP($O$163,$BG$12:$FK$182,85,FALSE))</f>
        <v>5.9722222222222225E-3</v>
      </c>
      <c r="IT11" s="219">
        <f>IF($O$163="","",VLOOKUP($O$163,$BG$12:$FK$182,86,FALSE))</f>
        <v>3.7499999999999999E-3</v>
      </c>
      <c r="IU11" s="219">
        <f>IF($O$163="","",VLOOKUP($O$163,$BG$12:$FK$182,87,FALSE))</f>
        <v>3.1944444444444446E-3</v>
      </c>
      <c r="IV11" s="219">
        <f>IF($O$163="","",VLOOKUP($O$163,$BG$12:$FK$182,88,FALSE))</f>
        <v>2.5000000000000001E-3</v>
      </c>
      <c r="IW11" s="219">
        <f>IF($O$163="","",VLOOKUP($O$163,$BG$12:$FK$182,89,FALSE))</f>
        <v>2.5000000000000001E-3</v>
      </c>
      <c r="IX11" s="219">
        <f>IF($O$163="","",VLOOKUP($O$163,$BG$12:$FK$182,90,FALSE))</f>
        <v>1.1111111111111111E-3</v>
      </c>
      <c r="IY11" s="219">
        <f>IF($O$163="","",VLOOKUP($O$163,$BG$12:$FK$182,91,FALSE))</f>
        <v>4.1666666666666664E-4</v>
      </c>
      <c r="IZ11" s="219">
        <f>IF($O$163="","",VLOOKUP($O$163,$BG$12:$FK$182,92,FALSE))</f>
        <v>5.5555555555555556E-4</v>
      </c>
      <c r="JA11" s="219">
        <f>IF($O$163="","",VLOOKUP($O$163,$BG$12:$FK$182,93,FALSE))</f>
        <v>0</v>
      </c>
      <c r="JB11" s="219">
        <f>IF($O$163="","",VLOOKUP($O$163,$BG$12:$FK$182,94,FALSE))</f>
        <v>0.99916666666666665</v>
      </c>
      <c r="JC11" s="219">
        <f>IF($O$163="","",VLOOKUP($O$163,$BG$12:$FK$182,95,FALSE))</f>
        <v>8.3333333333333339E-4</v>
      </c>
      <c r="JD11" s="219">
        <f>IF($O$163="","",VLOOKUP($O$163,$BG$12:$FK$182,96,FALSE))</f>
        <v>0.99944444444444447</v>
      </c>
      <c r="JE11" s="219">
        <f>IF($O$163="","",VLOOKUP($O$163,$BG$12:$FK$182,97,FALSE))</f>
        <v>0.99930555555555556</v>
      </c>
      <c r="JF11" s="219">
        <f>IF($O$163="","",VLOOKUP($O$163,$BG$12:$FK$182,98,FALSE))</f>
        <v>0.99791666666666667</v>
      </c>
      <c r="JG11" s="219">
        <f>IF($O$163="","",VLOOKUP($O$163,$BG$12:$FK$182,99,FALSE))</f>
        <v>0.99708333333333332</v>
      </c>
      <c r="JH11" s="219">
        <f>IF($O$163="","",VLOOKUP($O$163,$BG$12:$FK$182,100,FALSE))</f>
        <v>0.99861111111111101</v>
      </c>
      <c r="JI11" s="219">
        <f>IF($O$163="","",VLOOKUP($O$163,$BG$12:$FK$182,101,FALSE))</f>
        <v>0.99930555555555556</v>
      </c>
      <c r="JJ11" s="219">
        <f>IF($O$163="","",VLOOKUP($O$163,$BG$12:$FK$182,102,FALSE))</f>
        <v>0.99791666666666667</v>
      </c>
      <c r="JK11" s="219">
        <f>IF($O$163="","",VLOOKUP($O$163,$BG$12:$FK$182,103,FALSE))</f>
        <v>0.99791666666666667</v>
      </c>
      <c r="JL11" s="219">
        <f>IF($O$163="","",VLOOKUP($O$163,$BG$12:$FK$182,104,FALSE))</f>
        <v>0.99736111111111114</v>
      </c>
      <c r="JM11" s="219">
        <f>IF($O$163="","",VLOOKUP($O$163,$BG$12:$FK$182,105,FALSE))</f>
        <v>0.99708333333333332</v>
      </c>
      <c r="JN11" s="219">
        <f>IF($O$163="","",VLOOKUP($O$163,$BG$12:$FK$182,106,FALSE))</f>
        <v>0.99708333333333332</v>
      </c>
      <c r="JO11" s="219">
        <f>IF($O$163="","",VLOOKUP($O$163,$BG$12:$FK$182,107,FALSE))</f>
        <v>0.99708333333333332</v>
      </c>
      <c r="JP11" s="219">
        <f>IF($O$163="","",VLOOKUP($O$163,$BG$12:$FK$182,108,FALSE))</f>
        <v>0.99791666666666667</v>
      </c>
      <c r="JQ11" s="219">
        <f>IF($O$163="","",VLOOKUP($O$163,$BG$12:$FK$182,109,FALSE))</f>
        <v>0.99736111111111114</v>
      </c>
      <c r="JR11" s="221"/>
    </row>
    <row r="12" spans="1:278" ht="15.75" thickBot="1">
      <c r="A12" s="404">
        <v>3</v>
      </c>
      <c r="B12" s="399" t="str">
        <f t="shared" si="1"/>
        <v>zirkumpolar</v>
      </c>
      <c r="C12" s="400">
        <v>60</v>
      </c>
      <c r="D12" s="392" t="s">
        <v>35</v>
      </c>
      <c r="E12" s="400">
        <v>60</v>
      </c>
      <c r="F12" s="399" t="s">
        <v>306</v>
      </c>
      <c r="G12" s="393">
        <v>8.9166666666666672E-2</v>
      </c>
      <c r="H12" s="402" t="s">
        <v>305</v>
      </c>
      <c r="I12" s="403">
        <v>18.2</v>
      </c>
      <c r="J12" s="399" t="s">
        <v>37</v>
      </c>
      <c r="K12" s="399" t="s">
        <v>11</v>
      </c>
      <c r="L12" s="396">
        <v>3</v>
      </c>
      <c r="M12" s="397">
        <v>17.600000000000001</v>
      </c>
      <c r="N12" s="1"/>
      <c r="O12" s="5"/>
      <c r="P12" s="34"/>
      <c r="Q12" s="34"/>
      <c r="R12" s="34"/>
      <c r="S12" s="34"/>
      <c r="T12" s="34"/>
      <c r="U12" s="34"/>
      <c r="V12" s="34"/>
      <c r="W12" s="34"/>
      <c r="X12" s="34"/>
      <c r="Y12" s="34"/>
      <c r="Z12" s="34"/>
      <c r="AA12" s="34"/>
      <c r="AB12" s="34"/>
      <c r="AC12" s="34"/>
      <c r="AD12" s="34"/>
      <c r="AE12" s="34"/>
      <c r="AF12" s="34"/>
      <c r="AG12" s="1"/>
      <c r="AH12" s="10">
        <f t="shared" si="7"/>
        <v>2.14</v>
      </c>
      <c r="AI12" s="10">
        <f t="shared" si="2"/>
        <v>32.1</v>
      </c>
      <c r="AJ12" s="44">
        <f t="shared" si="8"/>
        <v>63.916666666666657</v>
      </c>
      <c r="AK12" s="19">
        <f t="shared" si="9"/>
        <v>63.916666666666657</v>
      </c>
      <c r="AL12" s="19">
        <f>ABS(AK12)</f>
        <v>63.916666666666657</v>
      </c>
      <c r="AM12" s="19">
        <f t="shared" ca="1" si="3"/>
        <v>0.47978330578407885</v>
      </c>
      <c r="AN12" s="45">
        <f t="shared" ca="1" si="10"/>
        <v>28.671250331453916</v>
      </c>
      <c r="AO12" s="55" t="str">
        <f t="shared" ca="1" si="4"/>
        <v>28°40'17"</v>
      </c>
      <c r="AP12" s="46">
        <f t="shared" ca="1" si="11"/>
        <v>42407.633445548992</v>
      </c>
      <c r="AQ12" s="20">
        <f t="shared" ref="AQ12:AQ74" ca="1" si="14">IF($B$6&lt;G12,1+$B$6-G12,$B$6-G12)</f>
        <v>42407.633445548992</v>
      </c>
      <c r="AR12" s="10">
        <f t="shared" ref="AR12:AR74" ca="1" si="15">AQ12*24*15</f>
        <v>15266748.040397637</v>
      </c>
      <c r="AS12" s="36" t="s">
        <v>36</v>
      </c>
      <c r="AT12" s="57">
        <v>3</v>
      </c>
      <c r="AU12" s="58">
        <f t="shared" ref="AU12:AU74" si="16">VALUE(AJ12)</f>
        <v>63.916666666666657</v>
      </c>
      <c r="AV12" s="59" t="str">
        <f t="shared" si="12"/>
        <v/>
      </c>
      <c r="AW12" s="60" t="str">
        <f t="shared" si="13"/>
        <v/>
      </c>
      <c r="AX12" s="61" t="str">
        <f t="shared" si="5"/>
        <v/>
      </c>
      <c r="AY12" s="62" t="str">
        <f t="shared" ref="AY12:AY74" si="17">IF($AT$8="S","",IF(AU12&gt;$AV$9,"zirkumpolar",""))</f>
        <v>zirkumpolar</v>
      </c>
      <c r="AZ12" s="61" t="str">
        <f t="shared" ref="AZ12:AZ74" si="18">IF($AT$8="N","",IF(AU12&gt;$AW$9,"","zirkumpolar"))</f>
        <v/>
      </c>
      <c r="BA12" s="58" t="str">
        <f t="shared" ref="BA12:BA74" si="19">IF(AY12="",AZ12,IF(AZ12="",AY12))</f>
        <v>zirkumpolar</v>
      </c>
      <c r="BB12" s="58" t="str">
        <f t="shared" ref="BB12:BB74" si="20">IF(AX12="",BA12,IF(BA12="",AX12))</f>
        <v>zirkumpolar</v>
      </c>
      <c r="BC12" s="58" t="str">
        <f t="shared" ref="BC12:BC74" si="21">IF(BB12="zirkumpolar","zirkumpolar",IF(BB12="nie sichtbar","nie sichtbar",""))</f>
        <v>zirkumpolar</v>
      </c>
      <c r="BD12" s="58" t="str">
        <f t="shared" ref="BD12:BD74" ca="1" si="22">IF(AN12&gt;$BB$9,"sehr gut sichtbar",IF(AN12&gt;$BA$9,"gut sichtbar",IF(AN12&gt;$AZ$9,"sichtbar",IF(AN12&gt;$AY$9,"geht auf",IF(AN12&lt;$AY$7,"unter Horizont")))))</f>
        <v>sichtbar</v>
      </c>
      <c r="BE12" s="63" t="str">
        <f t="shared" si="6"/>
        <v>zirkumpolar</v>
      </c>
      <c r="BF12" s="215">
        <v>85</v>
      </c>
      <c r="BG12" s="214">
        <f t="shared" ref="BG12:BG75" si="23">BF12</f>
        <v>85</v>
      </c>
      <c r="BH12" s="258">
        <v>0.96250000000000002</v>
      </c>
      <c r="BI12" s="259">
        <v>0.95763888888888893</v>
      </c>
      <c r="BJ12" s="259">
        <v>0.97986111111111107</v>
      </c>
      <c r="BK12" s="259">
        <v>0.96250000000000002</v>
      </c>
      <c r="BL12" s="259"/>
      <c r="BM12" s="259"/>
      <c r="BN12" s="259"/>
      <c r="BO12" s="259"/>
      <c r="BP12" s="259"/>
      <c r="BQ12" s="259"/>
      <c r="BR12" s="259"/>
      <c r="BS12" s="259"/>
      <c r="BT12" s="259"/>
      <c r="BU12" s="259"/>
      <c r="BV12" s="259"/>
      <c r="BW12" s="259"/>
      <c r="BX12" s="259"/>
      <c r="BY12" s="259"/>
      <c r="BZ12" s="259"/>
      <c r="CA12" s="259"/>
      <c r="CB12" s="259"/>
      <c r="CC12" s="259"/>
      <c r="CD12" s="259"/>
      <c r="CE12" s="259"/>
      <c r="CF12" s="259"/>
      <c r="CG12" s="259"/>
      <c r="CH12" s="259"/>
      <c r="CI12" s="259"/>
      <c r="CJ12" s="259"/>
      <c r="CK12" s="259"/>
      <c r="CL12" s="259"/>
      <c r="CM12" s="259"/>
      <c r="CN12" s="259"/>
      <c r="CO12" s="259"/>
      <c r="CP12" s="259"/>
      <c r="CQ12" s="259"/>
      <c r="CR12" s="259"/>
      <c r="CS12" s="259"/>
      <c r="CT12" s="259"/>
      <c r="CU12" s="259"/>
      <c r="CV12" s="259"/>
      <c r="CW12" s="259"/>
      <c r="CX12" s="259"/>
      <c r="CY12" s="259"/>
      <c r="CZ12" s="259"/>
      <c r="DA12" s="259"/>
      <c r="DB12" s="259"/>
      <c r="DC12" s="259"/>
      <c r="DD12" s="259"/>
      <c r="DE12" s="259"/>
      <c r="DF12" s="259"/>
      <c r="DG12" s="259"/>
      <c r="DH12" s="259"/>
      <c r="DI12" s="259"/>
      <c r="DJ12" s="259"/>
      <c r="DK12" s="259"/>
      <c r="DL12" s="259"/>
      <c r="DM12" s="259"/>
      <c r="DN12" s="259"/>
      <c r="DO12" s="259"/>
      <c r="DP12" s="259"/>
      <c r="DQ12" s="266">
        <f t="shared" ref="DQ12:DQ75" si="24">BF12</f>
        <v>85</v>
      </c>
      <c r="DR12" s="259"/>
      <c r="DS12" s="259"/>
      <c r="DT12" s="259"/>
      <c r="DU12" s="259"/>
      <c r="DV12" s="259"/>
      <c r="DW12" s="259"/>
      <c r="DX12" s="259"/>
      <c r="DY12" s="259"/>
      <c r="DZ12" s="259"/>
      <c r="EA12" s="259"/>
      <c r="EB12" s="259"/>
      <c r="EC12" s="259"/>
      <c r="ED12" s="259"/>
      <c r="EE12" s="259"/>
      <c r="EF12" s="259"/>
      <c r="EG12" s="259"/>
      <c r="EH12" s="259"/>
      <c r="EI12" s="259"/>
      <c r="EJ12" s="259"/>
      <c r="EK12" s="259"/>
      <c r="EL12" s="259"/>
      <c r="EM12" s="259"/>
      <c r="EN12" s="259"/>
      <c r="EO12" s="259"/>
      <c r="EP12" s="259"/>
      <c r="EQ12" s="259"/>
      <c r="ER12" s="259"/>
      <c r="ES12" s="259"/>
      <c r="ET12" s="259">
        <v>0.99652777777777779</v>
      </c>
      <c r="EU12" s="259">
        <v>0.99513888888888891</v>
      </c>
      <c r="EV12" s="259">
        <v>0.99513888888888891</v>
      </c>
      <c r="EW12" s="259">
        <v>0.9916666666666667</v>
      </c>
      <c r="EX12" s="259">
        <v>0.99236111111111114</v>
      </c>
      <c r="EY12" s="259">
        <v>0.99236111111111114</v>
      </c>
      <c r="EZ12" s="259">
        <v>0.99097222222222225</v>
      </c>
      <c r="FA12" s="259">
        <v>0.97222222222222221</v>
      </c>
      <c r="FB12" s="259">
        <v>0.9770833333333333</v>
      </c>
      <c r="FC12" s="259">
        <v>0.98125000000000007</v>
      </c>
      <c r="FD12" s="259">
        <v>0.98055555555555562</v>
      </c>
      <c r="FE12" s="259">
        <v>0.98125000000000007</v>
      </c>
      <c r="FF12" s="259">
        <v>0.98055555555555562</v>
      </c>
      <c r="FG12" s="259">
        <v>0.95000000000000007</v>
      </c>
      <c r="FH12" s="259">
        <v>0.95763888888888893</v>
      </c>
      <c r="FI12" s="259">
        <v>0.9604166666666667</v>
      </c>
      <c r="FJ12" s="259">
        <v>0.96180555555555547</v>
      </c>
      <c r="FK12" s="273">
        <v>0.96111111111111114</v>
      </c>
      <c r="FL12" s="214">
        <f>BF12</f>
        <v>85</v>
      </c>
      <c r="FM12" s="238" t="s">
        <v>144</v>
      </c>
      <c r="FN12" s="222">
        <f>FN11</f>
        <v>0.99722222222222223</v>
      </c>
      <c r="FO12" s="221"/>
      <c r="FP12" s="221"/>
      <c r="FQ12" s="214"/>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c r="IY12" s="216"/>
      <c r="IZ12" s="216"/>
      <c r="JA12" s="216"/>
      <c r="JB12" s="216"/>
      <c r="JC12" s="216"/>
      <c r="JD12" s="216"/>
      <c r="JE12" s="216"/>
      <c r="JF12" s="216"/>
      <c r="JG12" s="216"/>
      <c r="JH12" s="216"/>
      <c r="JI12" s="216"/>
      <c r="JJ12" s="216"/>
      <c r="JK12" s="216"/>
      <c r="JL12" s="216"/>
      <c r="JM12" s="216"/>
      <c r="JN12" s="216"/>
      <c r="JO12" s="216"/>
      <c r="JP12" s="216"/>
      <c r="JQ12" s="216"/>
      <c r="JR12" s="225"/>
    </row>
    <row r="13" spans="1:278" ht="15.75" thickTop="1">
      <c r="A13" s="404">
        <v>4</v>
      </c>
      <c r="B13" s="399" t="str">
        <f t="shared" si="1"/>
        <v>zirkumpolar</v>
      </c>
      <c r="C13" s="400">
        <v>20</v>
      </c>
      <c r="D13" s="392" t="s">
        <v>35</v>
      </c>
      <c r="E13" s="400">
        <v>20</v>
      </c>
      <c r="F13" s="399" t="s">
        <v>307</v>
      </c>
      <c r="G13" s="393">
        <v>0.11263888888888889</v>
      </c>
      <c r="H13" s="402" t="s">
        <v>308</v>
      </c>
      <c r="I13" s="403">
        <v>16.7</v>
      </c>
      <c r="J13" s="399" t="s">
        <v>102</v>
      </c>
      <c r="K13" s="399" t="s">
        <v>11</v>
      </c>
      <c r="L13" s="396">
        <v>3</v>
      </c>
      <c r="M13" s="397">
        <v>19.3</v>
      </c>
      <c r="N13" s="1"/>
      <c r="O13" s="5"/>
      <c r="P13" s="34"/>
      <c r="Q13" s="34"/>
      <c r="R13" s="34"/>
      <c r="S13" s="34"/>
      <c r="T13" s="34"/>
      <c r="U13" s="34"/>
      <c r="V13" s="34"/>
      <c r="W13" s="34"/>
      <c r="X13" s="34"/>
      <c r="Y13" s="34"/>
      <c r="Z13" s="34"/>
      <c r="AA13" s="34"/>
      <c r="AB13" s="34"/>
      <c r="AC13" s="34"/>
      <c r="AD13" s="34"/>
      <c r="AE13" s="34"/>
      <c r="AF13" s="34"/>
      <c r="AG13" s="1"/>
      <c r="AH13" s="10">
        <f t="shared" si="7"/>
        <v>2.7033333333333331</v>
      </c>
      <c r="AI13" s="10">
        <f t="shared" si="2"/>
        <v>40.549999999999997</v>
      </c>
      <c r="AJ13" s="44">
        <f t="shared" si="8"/>
        <v>42.333333333333336</v>
      </c>
      <c r="AK13" s="19">
        <f t="shared" si="9"/>
        <v>42.333333333333336</v>
      </c>
      <c r="AL13" s="19">
        <f t="shared" ref="AL13:AL75" si="25">ABS(AK13)</f>
        <v>42.333333333333336</v>
      </c>
      <c r="AM13" s="19">
        <f t="shared" ca="1" si="3"/>
        <v>0.12893316615994022</v>
      </c>
      <c r="AN13" s="45">
        <f t="shared" ca="1" si="10"/>
        <v>7.407948428665148</v>
      </c>
      <c r="AO13" s="55" t="str">
        <f t="shared" ca="1" si="4"/>
        <v>7°24'29"</v>
      </c>
      <c r="AP13" s="46">
        <f t="shared" ca="1" si="11"/>
        <v>42407.609973326769</v>
      </c>
      <c r="AQ13" s="20">
        <f t="shared" ca="1" si="14"/>
        <v>42407.609973326769</v>
      </c>
      <c r="AR13" s="10">
        <f t="shared" ca="1" si="15"/>
        <v>15266739.590397637</v>
      </c>
      <c r="AT13" s="64">
        <v>4</v>
      </c>
      <c r="AU13" s="58">
        <f t="shared" si="16"/>
        <v>42.333333333333336</v>
      </c>
      <c r="AV13" s="59" t="str">
        <f t="shared" si="12"/>
        <v/>
      </c>
      <c r="AW13" s="60" t="str">
        <f t="shared" si="13"/>
        <v/>
      </c>
      <c r="AX13" s="61" t="str">
        <f t="shared" si="5"/>
        <v/>
      </c>
      <c r="AY13" s="62" t="str">
        <f t="shared" si="17"/>
        <v>zirkumpolar</v>
      </c>
      <c r="AZ13" s="61" t="str">
        <f t="shared" si="18"/>
        <v/>
      </c>
      <c r="BA13" s="58" t="str">
        <f t="shared" si="19"/>
        <v>zirkumpolar</v>
      </c>
      <c r="BB13" s="58" t="str">
        <f t="shared" si="20"/>
        <v>zirkumpolar</v>
      </c>
      <c r="BC13" s="58" t="str">
        <f t="shared" si="21"/>
        <v>zirkumpolar</v>
      </c>
      <c r="BD13" s="58" t="str">
        <f t="shared" ca="1" si="22"/>
        <v>sichtbar</v>
      </c>
      <c r="BE13" s="63" t="str">
        <f t="shared" si="6"/>
        <v>zirkumpolar</v>
      </c>
      <c r="BF13" s="215">
        <v>84</v>
      </c>
      <c r="BG13" s="214">
        <f t="shared" si="23"/>
        <v>84</v>
      </c>
      <c r="BH13" s="269">
        <f t="shared" ref="BH13:BI13" si="26">IF(BH17&lt;BH12,(BH12-BH17)/5+BH14,(BH17-BH12)/5+BH12)</f>
        <v>0.96652777777777776</v>
      </c>
      <c r="BI13" s="270">
        <f t="shared" si="26"/>
        <v>0.96236111111111111</v>
      </c>
      <c r="BJ13" s="270">
        <f t="shared" ref="BJ13:BL13" si="27">IF(BJ17&lt;BJ12,(BJ12-BJ17)/5+BJ14,(BJ17-BJ12)/5+BJ12)</f>
        <v>0.97986111111111107</v>
      </c>
      <c r="BK13" s="270">
        <f t="shared" si="27"/>
        <v>0.96250000000000002</v>
      </c>
      <c r="BL13" s="270">
        <f t="shared" si="27"/>
        <v>0.1948611111111111</v>
      </c>
      <c r="BM13" s="270">
        <f t="shared" ref="BM13:DP13" si="28">IF(BM17&lt;BM12,(BM12-BM17)/5+BM14,(BM17-BM12)/5+BM12)</f>
        <v>0.19472222222222221</v>
      </c>
      <c r="BN13" s="270">
        <f t="shared" si="28"/>
        <v>0.19472222222222221</v>
      </c>
      <c r="BO13" s="270">
        <f t="shared" si="28"/>
        <v>0.19458333333333336</v>
      </c>
      <c r="BP13" s="270">
        <f t="shared" si="28"/>
        <v>0.19361111111111112</v>
      </c>
      <c r="BQ13" s="270">
        <f t="shared" si="28"/>
        <v>0.19361111111111112</v>
      </c>
      <c r="BR13" s="270">
        <f t="shared" si="28"/>
        <v>0.19333333333333333</v>
      </c>
      <c r="BS13" s="270">
        <f t="shared" si="28"/>
        <v>0.19319444444444445</v>
      </c>
      <c r="BT13" s="270">
        <f t="shared" si="28"/>
        <v>0.1925</v>
      </c>
      <c r="BU13" s="270">
        <f t="shared" si="28"/>
        <v>0.19222222222222224</v>
      </c>
      <c r="BV13" s="270">
        <f t="shared" si="28"/>
        <v>0.19208333333333333</v>
      </c>
      <c r="BW13" s="270">
        <f t="shared" si="28"/>
        <v>0.19180555555555553</v>
      </c>
      <c r="BX13" s="270">
        <f t="shared" si="28"/>
        <v>0.1915277777777778</v>
      </c>
      <c r="BY13" s="270">
        <f t="shared" si="28"/>
        <v>0</v>
      </c>
      <c r="BZ13" s="270">
        <f t="shared" si="28"/>
        <v>0</v>
      </c>
      <c r="CA13" s="270">
        <f t="shared" si="28"/>
        <v>0</v>
      </c>
      <c r="CB13" s="270">
        <f t="shared" si="28"/>
        <v>0</v>
      </c>
      <c r="CC13" s="270">
        <f t="shared" si="28"/>
        <v>0</v>
      </c>
      <c r="CD13" s="270">
        <f t="shared" si="28"/>
        <v>0</v>
      </c>
      <c r="CE13" s="270">
        <f t="shared" si="28"/>
        <v>0</v>
      </c>
      <c r="CF13" s="270">
        <f t="shared" si="28"/>
        <v>0</v>
      </c>
      <c r="CG13" s="270">
        <f t="shared" si="28"/>
        <v>0</v>
      </c>
      <c r="CH13" s="270">
        <f t="shared" si="28"/>
        <v>0</v>
      </c>
      <c r="CI13" s="270">
        <f t="shared" si="28"/>
        <v>0</v>
      </c>
      <c r="CJ13" s="270">
        <f t="shared" si="28"/>
        <v>0</v>
      </c>
      <c r="CK13" s="270">
        <f t="shared" si="28"/>
        <v>0</v>
      </c>
      <c r="CL13" s="270">
        <f t="shared" si="28"/>
        <v>0</v>
      </c>
      <c r="CM13" s="270">
        <f t="shared" si="28"/>
        <v>0</v>
      </c>
      <c r="CN13" s="270">
        <f t="shared" si="28"/>
        <v>0</v>
      </c>
      <c r="CO13" s="270">
        <f t="shared" si="28"/>
        <v>0</v>
      </c>
      <c r="CP13" s="270">
        <f t="shared" si="28"/>
        <v>0</v>
      </c>
      <c r="CQ13" s="270">
        <f t="shared" si="28"/>
        <v>0</v>
      </c>
      <c r="CR13" s="270">
        <f t="shared" si="28"/>
        <v>0</v>
      </c>
      <c r="CS13" s="270">
        <f t="shared" si="28"/>
        <v>0</v>
      </c>
      <c r="CT13" s="270">
        <f t="shared" si="28"/>
        <v>0</v>
      </c>
      <c r="CU13" s="270">
        <f t="shared" si="28"/>
        <v>0</v>
      </c>
      <c r="CV13" s="270">
        <f t="shared" si="28"/>
        <v>0</v>
      </c>
      <c r="CW13" s="270">
        <f t="shared" si="28"/>
        <v>0</v>
      </c>
      <c r="CX13" s="270">
        <f t="shared" si="28"/>
        <v>0</v>
      </c>
      <c r="CY13" s="270">
        <f t="shared" si="28"/>
        <v>0</v>
      </c>
      <c r="CZ13" s="270">
        <f t="shared" si="28"/>
        <v>0</v>
      </c>
      <c r="DA13" s="270">
        <f t="shared" si="28"/>
        <v>0</v>
      </c>
      <c r="DB13" s="270">
        <f t="shared" si="28"/>
        <v>0</v>
      </c>
      <c r="DC13" s="270">
        <f t="shared" si="28"/>
        <v>0</v>
      </c>
      <c r="DD13" s="270">
        <f t="shared" si="28"/>
        <v>0</v>
      </c>
      <c r="DE13" s="270">
        <f t="shared" si="28"/>
        <v>0</v>
      </c>
      <c r="DF13" s="270">
        <f t="shared" si="28"/>
        <v>0</v>
      </c>
      <c r="DG13" s="270">
        <f t="shared" si="28"/>
        <v>0</v>
      </c>
      <c r="DH13" s="270">
        <f t="shared" si="28"/>
        <v>0</v>
      </c>
      <c r="DI13" s="270">
        <f t="shared" si="28"/>
        <v>0</v>
      </c>
      <c r="DJ13" s="270">
        <f t="shared" si="28"/>
        <v>0</v>
      </c>
      <c r="DK13" s="270">
        <f t="shared" si="28"/>
        <v>0</v>
      </c>
      <c r="DL13" s="270">
        <f t="shared" si="28"/>
        <v>0</v>
      </c>
      <c r="DM13" s="270">
        <f t="shared" si="28"/>
        <v>0</v>
      </c>
      <c r="DN13" s="270">
        <f t="shared" si="28"/>
        <v>0</v>
      </c>
      <c r="DO13" s="270">
        <f t="shared" si="28"/>
        <v>0</v>
      </c>
      <c r="DP13" s="270">
        <f t="shared" si="28"/>
        <v>0</v>
      </c>
      <c r="DQ13" s="256">
        <f t="shared" si="24"/>
        <v>84</v>
      </c>
      <c r="DR13" s="270">
        <f t="shared" ref="DR13:FA13" si="29">IF(DR17&lt;DR12,(DR12-DR17)/5+DR14,(DR17-DR12)/5+DR12)</f>
        <v>0</v>
      </c>
      <c r="DS13" s="270">
        <f t="shared" si="29"/>
        <v>0</v>
      </c>
      <c r="DT13" s="270">
        <f t="shared" si="29"/>
        <v>0</v>
      </c>
      <c r="DU13" s="270">
        <f t="shared" si="29"/>
        <v>0</v>
      </c>
      <c r="DV13" s="270">
        <f t="shared" si="29"/>
        <v>0</v>
      </c>
      <c r="DW13" s="270">
        <f t="shared" si="29"/>
        <v>0</v>
      </c>
      <c r="DX13" s="270">
        <f t="shared" si="29"/>
        <v>0</v>
      </c>
      <c r="DY13" s="270">
        <f t="shared" si="29"/>
        <v>0</v>
      </c>
      <c r="DZ13" s="270">
        <f t="shared" si="29"/>
        <v>0</v>
      </c>
      <c r="EA13" s="270">
        <f t="shared" si="29"/>
        <v>0</v>
      </c>
      <c r="EB13" s="270">
        <f t="shared" si="29"/>
        <v>0</v>
      </c>
      <c r="EC13" s="270">
        <f t="shared" si="29"/>
        <v>0</v>
      </c>
      <c r="ED13" s="270">
        <f t="shared" si="29"/>
        <v>0</v>
      </c>
      <c r="EE13" s="270">
        <f t="shared" si="29"/>
        <v>0</v>
      </c>
      <c r="EF13" s="270">
        <f t="shared" si="29"/>
        <v>0</v>
      </c>
      <c r="EG13" s="270">
        <f t="shared" si="29"/>
        <v>0</v>
      </c>
      <c r="EH13" s="270">
        <f t="shared" si="29"/>
        <v>0</v>
      </c>
      <c r="EI13" s="270">
        <f t="shared" si="29"/>
        <v>0</v>
      </c>
      <c r="EJ13" s="270">
        <f t="shared" si="29"/>
        <v>0</v>
      </c>
      <c r="EK13" s="270">
        <f t="shared" si="29"/>
        <v>0</v>
      </c>
      <c r="EL13" s="270">
        <f t="shared" si="29"/>
        <v>0</v>
      </c>
      <c r="EM13" s="270">
        <f t="shared" si="29"/>
        <v>0</v>
      </c>
      <c r="EN13" s="270">
        <f t="shared" si="29"/>
        <v>0</v>
      </c>
      <c r="EO13" s="270">
        <f t="shared" si="29"/>
        <v>0</v>
      </c>
      <c r="EP13" s="270">
        <f t="shared" si="29"/>
        <v>0</v>
      </c>
      <c r="EQ13" s="270">
        <f t="shared" si="29"/>
        <v>0</v>
      </c>
      <c r="ER13" s="270">
        <f t="shared" si="29"/>
        <v>0</v>
      </c>
      <c r="ES13" s="270">
        <f t="shared" si="29"/>
        <v>0</v>
      </c>
      <c r="ET13" s="270">
        <f t="shared" si="29"/>
        <v>0.99652777777777779</v>
      </c>
      <c r="EU13" s="270">
        <f t="shared" si="29"/>
        <v>0.99513888888888891</v>
      </c>
      <c r="EV13" s="270">
        <f t="shared" si="29"/>
        <v>0.99513888888888891</v>
      </c>
      <c r="EW13" s="270">
        <f t="shared" si="29"/>
        <v>0.9916666666666667</v>
      </c>
      <c r="EX13" s="270">
        <f t="shared" si="29"/>
        <v>0.99236111111111114</v>
      </c>
      <c r="EY13" s="270">
        <f t="shared" si="29"/>
        <v>0.99236111111111114</v>
      </c>
      <c r="EZ13" s="270">
        <f t="shared" si="29"/>
        <v>0.99097222222222225</v>
      </c>
      <c r="FA13" s="270">
        <f t="shared" si="29"/>
        <v>0.97222222222222221</v>
      </c>
      <c r="FB13" s="270">
        <f t="shared" ref="FB13:FK13" si="30">IF(FB17&lt;FB12,(FB12-FB17)/5+FB14,(FB17-FB12)/5+FB12)</f>
        <v>0.9770833333333333</v>
      </c>
      <c r="FC13" s="270">
        <f t="shared" si="30"/>
        <v>0.98125000000000007</v>
      </c>
      <c r="FD13" s="270">
        <f t="shared" si="30"/>
        <v>0.98055555555555562</v>
      </c>
      <c r="FE13" s="270">
        <f t="shared" si="30"/>
        <v>0.98125000000000007</v>
      </c>
      <c r="FF13" s="270">
        <f t="shared" si="30"/>
        <v>0.97222222222222221</v>
      </c>
      <c r="FG13" s="270">
        <f t="shared" si="30"/>
        <v>0.95666666666666678</v>
      </c>
      <c r="FH13" s="270">
        <f t="shared" si="30"/>
        <v>0.96277777777777784</v>
      </c>
      <c r="FI13" s="270">
        <f t="shared" si="30"/>
        <v>0.96527777777777779</v>
      </c>
      <c r="FJ13" s="270">
        <f t="shared" si="30"/>
        <v>0.96597222222222212</v>
      </c>
      <c r="FK13" s="274">
        <f t="shared" si="30"/>
        <v>0.96527777777777779</v>
      </c>
      <c r="FL13" s="214">
        <f t="shared" ref="FL13:FL76" si="31">BF13</f>
        <v>84</v>
      </c>
      <c r="FM13" s="238" t="s">
        <v>72</v>
      </c>
      <c r="FN13" s="222">
        <f>FO11</f>
        <v>0.99652777777777779</v>
      </c>
      <c r="FO13" s="221"/>
      <c r="FP13" s="221"/>
      <c r="FQ13" s="218" t="e">
        <f>IF($O$164="","",VLOOKUP($O$164,$FM$12:$FN$119,2,FALSE))</f>
        <v>#N/A</v>
      </c>
      <c r="FR13" s="216"/>
      <c r="FS13" s="216"/>
      <c r="FT13" s="216"/>
      <c r="FU13" s="216"/>
      <c r="FV13" s="216"/>
      <c r="FW13" s="216"/>
      <c r="FX13" s="216"/>
      <c r="FY13" s="216"/>
      <c r="FZ13" s="216"/>
      <c r="GA13" s="216"/>
      <c r="GB13" s="216"/>
      <c r="GC13" s="216"/>
      <c r="GD13" s="216"/>
      <c r="GE13" s="216"/>
      <c r="GF13" s="216"/>
      <c r="GG13" s="216"/>
      <c r="GH13" s="216"/>
      <c r="GI13" s="216"/>
      <c r="GJ13" s="216"/>
      <c r="GK13" s="216"/>
      <c r="GL13" s="216"/>
      <c r="GM13" s="216"/>
      <c r="GN13" s="216"/>
      <c r="GO13" s="216"/>
      <c r="GP13" s="216"/>
      <c r="GQ13" s="216"/>
      <c r="GR13" s="216"/>
      <c r="GS13" s="216"/>
      <c r="GT13" s="216"/>
      <c r="GU13" s="216"/>
      <c r="GV13" s="216"/>
      <c r="GW13" s="216"/>
      <c r="GX13" s="216"/>
      <c r="GY13" s="216"/>
      <c r="GZ13" s="216"/>
      <c r="HA13" s="216"/>
      <c r="HB13" s="216"/>
      <c r="HC13" s="216"/>
      <c r="HD13" s="216"/>
      <c r="HE13" s="216"/>
      <c r="HF13" s="216"/>
      <c r="HG13" s="216"/>
      <c r="HH13" s="216"/>
      <c r="HI13" s="216"/>
      <c r="HJ13" s="216"/>
      <c r="HK13" s="216"/>
      <c r="HL13" s="216"/>
      <c r="HM13" s="216"/>
      <c r="HN13" s="216"/>
      <c r="HO13" s="216"/>
      <c r="HP13" s="216"/>
      <c r="HQ13" s="216"/>
      <c r="HR13" s="216"/>
      <c r="HS13" s="216"/>
      <c r="HT13" s="216"/>
      <c r="HU13" s="216"/>
      <c r="HV13" s="216"/>
      <c r="HW13" s="216"/>
      <c r="HX13" s="216"/>
      <c r="HY13" s="216"/>
      <c r="HZ13" s="216"/>
      <c r="IA13" s="216"/>
      <c r="IB13" s="216"/>
      <c r="IC13" s="216"/>
      <c r="ID13" s="216"/>
      <c r="IE13" s="216"/>
      <c r="IF13" s="216"/>
      <c r="IG13" s="216"/>
      <c r="IH13" s="216"/>
      <c r="II13" s="216"/>
      <c r="IJ13" s="216"/>
      <c r="IK13" s="216"/>
      <c r="IL13" s="216"/>
      <c r="IM13" s="216"/>
      <c r="IN13" s="216"/>
      <c r="IO13" s="216"/>
      <c r="IP13" s="216"/>
      <c r="IQ13" s="216"/>
      <c r="IR13" s="216"/>
      <c r="IS13" s="216"/>
      <c r="IT13" s="216"/>
      <c r="IU13" s="216"/>
      <c r="IV13" s="216"/>
      <c r="IW13" s="216"/>
      <c r="IX13" s="216"/>
      <c r="IY13" s="216"/>
      <c r="IZ13" s="216"/>
      <c r="JA13" s="216"/>
      <c r="JB13" s="216"/>
      <c r="JC13" s="216"/>
      <c r="JD13" s="216"/>
      <c r="JE13" s="216"/>
      <c r="JF13" s="216"/>
      <c r="JG13" s="216"/>
      <c r="JH13" s="216"/>
      <c r="JI13" s="216"/>
      <c r="JJ13" s="216"/>
      <c r="JK13" s="216"/>
      <c r="JL13" s="216"/>
      <c r="JM13" s="216"/>
      <c r="JN13" s="216"/>
      <c r="JO13" s="216"/>
      <c r="JP13" s="216"/>
      <c r="JQ13" s="216"/>
      <c r="JR13" s="216"/>
    </row>
    <row r="14" spans="1:278">
      <c r="A14" s="404">
        <v>5</v>
      </c>
      <c r="B14" s="399" t="str">
        <f t="shared" si="1"/>
        <v>zirkumpolar</v>
      </c>
      <c r="C14" s="400">
        <v>127</v>
      </c>
      <c r="D14" s="392" t="s">
        <v>35</v>
      </c>
      <c r="E14" s="400">
        <v>127</v>
      </c>
      <c r="F14" s="399" t="s">
        <v>309</v>
      </c>
      <c r="G14" s="393">
        <v>0.1171875</v>
      </c>
      <c r="H14" s="402" t="s">
        <v>310</v>
      </c>
      <c r="I14" s="403">
        <v>16</v>
      </c>
      <c r="J14" s="399" t="s">
        <v>102</v>
      </c>
      <c r="K14" s="399" t="s">
        <v>11</v>
      </c>
      <c r="L14" s="396">
        <v>4</v>
      </c>
      <c r="M14" s="397">
        <v>20.3</v>
      </c>
      <c r="N14" s="1"/>
      <c r="O14" s="5"/>
      <c r="P14" s="34"/>
      <c r="Q14" s="34"/>
      <c r="R14" s="34"/>
      <c r="S14" s="34"/>
      <c r="T14" s="34"/>
      <c r="U14" s="34"/>
      <c r="V14" s="34"/>
      <c r="W14" s="34"/>
      <c r="X14" s="34"/>
      <c r="Y14" s="34"/>
      <c r="Z14" s="34"/>
      <c r="AA14" s="34"/>
      <c r="AB14" s="34"/>
      <c r="AC14" s="34"/>
      <c r="AD14" s="34"/>
      <c r="AE14" s="34"/>
      <c r="AF14" s="34"/>
      <c r="AG14" s="1"/>
      <c r="AH14" s="10">
        <f t="shared" si="7"/>
        <v>2.8125</v>
      </c>
      <c r="AI14" s="10">
        <f t="shared" si="2"/>
        <v>42.1875</v>
      </c>
      <c r="AJ14" s="44">
        <f t="shared" si="8"/>
        <v>50.383333333333333</v>
      </c>
      <c r="AK14" s="19">
        <f t="shared" si="9"/>
        <v>50.383333333333333</v>
      </c>
      <c r="AL14" s="19">
        <f t="shared" si="25"/>
        <v>50.383333333333333</v>
      </c>
      <c r="AM14" s="19">
        <f t="shared" ca="1" si="3"/>
        <v>0.24584211324728028</v>
      </c>
      <c r="AN14" s="45">
        <f t="shared" ca="1" si="10"/>
        <v>14.231605454941086</v>
      </c>
      <c r="AO14" s="55" t="str">
        <f t="shared" ca="1" si="4"/>
        <v>14°13'54"</v>
      </c>
      <c r="AP14" s="46">
        <f t="shared" ca="1" si="11"/>
        <v>42407.605424715657</v>
      </c>
      <c r="AQ14" s="20">
        <f t="shared" ca="1" si="14"/>
        <v>42407.605424715657</v>
      </c>
      <c r="AR14" s="10">
        <f t="shared" ca="1" si="15"/>
        <v>15266737.952897636</v>
      </c>
      <c r="AT14" s="64">
        <v>5</v>
      </c>
      <c r="AU14" s="58">
        <f t="shared" si="16"/>
        <v>50.383333333333333</v>
      </c>
      <c r="AV14" s="59" t="str">
        <f t="shared" si="12"/>
        <v/>
      </c>
      <c r="AW14" s="60" t="str">
        <f t="shared" si="13"/>
        <v/>
      </c>
      <c r="AX14" s="61" t="str">
        <f t="shared" si="5"/>
        <v/>
      </c>
      <c r="AY14" s="62" t="str">
        <f t="shared" si="17"/>
        <v>zirkumpolar</v>
      </c>
      <c r="AZ14" s="61" t="str">
        <f t="shared" si="18"/>
        <v/>
      </c>
      <c r="BA14" s="58" t="str">
        <f t="shared" si="19"/>
        <v>zirkumpolar</v>
      </c>
      <c r="BB14" s="58" t="str">
        <f t="shared" si="20"/>
        <v>zirkumpolar</v>
      </c>
      <c r="BC14" s="58" t="str">
        <f t="shared" si="21"/>
        <v>zirkumpolar</v>
      </c>
      <c r="BD14" s="58" t="str">
        <f t="shared" ca="1" si="22"/>
        <v>sichtbar</v>
      </c>
      <c r="BE14" s="63" t="str">
        <f t="shared" si="6"/>
        <v>zirkumpolar</v>
      </c>
      <c r="BF14" s="215">
        <v>83</v>
      </c>
      <c r="BG14" s="214">
        <f t="shared" si="23"/>
        <v>83</v>
      </c>
      <c r="BH14" s="257">
        <f t="shared" ref="BH14:BI14" si="32">IF(BH17&lt;BH12,(BH12-BH17)/5+BH15,(BH17-BH12)/5+BH13)</f>
        <v>0.9705555555555555</v>
      </c>
      <c r="BI14" s="254">
        <f t="shared" si="32"/>
        <v>0.96708333333333329</v>
      </c>
      <c r="BJ14" s="254">
        <f t="shared" ref="BJ14:BL14" si="33">IF(BJ17&lt;BJ12,(BJ12-BJ17)/5+BJ15,(BJ17-BJ12)/5+BJ13)</f>
        <v>0.97986111111111107</v>
      </c>
      <c r="BK14" s="254">
        <f t="shared" si="33"/>
        <v>0.96250000000000002</v>
      </c>
      <c r="BL14" s="254">
        <f t="shared" si="33"/>
        <v>0.38972222222222219</v>
      </c>
      <c r="BM14" s="254">
        <f t="shared" ref="BM14:DP14" si="34">IF(BM17&lt;BM12,(BM12-BM17)/5+BM15,(BM17-BM12)/5+BM13)</f>
        <v>0.38944444444444443</v>
      </c>
      <c r="BN14" s="254">
        <f t="shared" si="34"/>
        <v>0.38944444444444443</v>
      </c>
      <c r="BO14" s="254">
        <f t="shared" si="34"/>
        <v>0.38916666666666672</v>
      </c>
      <c r="BP14" s="254">
        <f t="shared" si="34"/>
        <v>0.38722222222222225</v>
      </c>
      <c r="BQ14" s="254">
        <f t="shared" si="34"/>
        <v>0.38722222222222225</v>
      </c>
      <c r="BR14" s="254">
        <f t="shared" si="34"/>
        <v>0.38666666666666666</v>
      </c>
      <c r="BS14" s="254">
        <f t="shared" si="34"/>
        <v>0.38638888888888889</v>
      </c>
      <c r="BT14" s="254">
        <f t="shared" si="34"/>
        <v>0.38500000000000001</v>
      </c>
      <c r="BU14" s="254">
        <f t="shared" si="34"/>
        <v>0.38444444444444448</v>
      </c>
      <c r="BV14" s="254">
        <f t="shared" si="34"/>
        <v>0.38416666666666666</v>
      </c>
      <c r="BW14" s="254">
        <f t="shared" si="34"/>
        <v>0.38361111111111107</v>
      </c>
      <c r="BX14" s="254">
        <f t="shared" si="34"/>
        <v>0.38305555555555559</v>
      </c>
      <c r="BY14" s="254">
        <f t="shared" si="34"/>
        <v>0</v>
      </c>
      <c r="BZ14" s="254">
        <f t="shared" si="34"/>
        <v>0</v>
      </c>
      <c r="CA14" s="254">
        <f t="shared" si="34"/>
        <v>0</v>
      </c>
      <c r="CB14" s="254">
        <f t="shared" si="34"/>
        <v>0</v>
      </c>
      <c r="CC14" s="254">
        <f t="shared" si="34"/>
        <v>0</v>
      </c>
      <c r="CD14" s="254">
        <f t="shared" si="34"/>
        <v>0</v>
      </c>
      <c r="CE14" s="254">
        <f t="shared" si="34"/>
        <v>0</v>
      </c>
      <c r="CF14" s="254">
        <f t="shared" si="34"/>
        <v>0</v>
      </c>
      <c r="CG14" s="254">
        <f t="shared" si="34"/>
        <v>0</v>
      </c>
      <c r="CH14" s="254">
        <f t="shared" si="34"/>
        <v>0</v>
      </c>
      <c r="CI14" s="254">
        <f t="shared" si="34"/>
        <v>0</v>
      </c>
      <c r="CJ14" s="254">
        <f t="shared" si="34"/>
        <v>0</v>
      </c>
      <c r="CK14" s="254">
        <f t="shared" si="34"/>
        <v>0</v>
      </c>
      <c r="CL14" s="254">
        <f t="shared" si="34"/>
        <v>0</v>
      </c>
      <c r="CM14" s="254">
        <f t="shared" si="34"/>
        <v>0</v>
      </c>
      <c r="CN14" s="254">
        <f t="shared" si="34"/>
        <v>0</v>
      </c>
      <c r="CO14" s="254">
        <f t="shared" si="34"/>
        <v>0</v>
      </c>
      <c r="CP14" s="254">
        <f t="shared" si="34"/>
        <v>0</v>
      </c>
      <c r="CQ14" s="254">
        <f t="shared" si="34"/>
        <v>0</v>
      </c>
      <c r="CR14" s="254">
        <f t="shared" si="34"/>
        <v>0</v>
      </c>
      <c r="CS14" s="254">
        <f t="shared" si="34"/>
        <v>0</v>
      </c>
      <c r="CT14" s="254">
        <f t="shared" si="34"/>
        <v>0</v>
      </c>
      <c r="CU14" s="254">
        <f t="shared" si="34"/>
        <v>0</v>
      </c>
      <c r="CV14" s="254">
        <f t="shared" si="34"/>
        <v>0</v>
      </c>
      <c r="CW14" s="254">
        <f t="shared" si="34"/>
        <v>0</v>
      </c>
      <c r="CX14" s="254">
        <f t="shared" si="34"/>
        <v>0</v>
      </c>
      <c r="CY14" s="254">
        <f t="shared" si="34"/>
        <v>0</v>
      </c>
      <c r="CZ14" s="254">
        <f t="shared" si="34"/>
        <v>0</v>
      </c>
      <c r="DA14" s="254">
        <f t="shared" si="34"/>
        <v>0</v>
      </c>
      <c r="DB14" s="254">
        <f t="shared" si="34"/>
        <v>0</v>
      </c>
      <c r="DC14" s="254">
        <f t="shared" si="34"/>
        <v>0</v>
      </c>
      <c r="DD14" s="254">
        <f t="shared" si="34"/>
        <v>0</v>
      </c>
      <c r="DE14" s="254">
        <f t="shared" si="34"/>
        <v>0</v>
      </c>
      <c r="DF14" s="254">
        <f t="shared" si="34"/>
        <v>0</v>
      </c>
      <c r="DG14" s="254">
        <f t="shared" si="34"/>
        <v>0</v>
      </c>
      <c r="DH14" s="254">
        <f t="shared" si="34"/>
        <v>0</v>
      </c>
      <c r="DI14" s="254">
        <f t="shared" si="34"/>
        <v>0</v>
      </c>
      <c r="DJ14" s="254">
        <f t="shared" si="34"/>
        <v>0</v>
      </c>
      <c r="DK14" s="254">
        <f t="shared" si="34"/>
        <v>0</v>
      </c>
      <c r="DL14" s="254">
        <f t="shared" si="34"/>
        <v>0</v>
      </c>
      <c r="DM14" s="254">
        <f t="shared" si="34"/>
        <v>0</v>
      </c>
      <c r="DN14" s="254">
        <f t="shared" si="34"/>
        <v>0</v>
      </c>
      <c r="DO14" s="254">
        <f t="shared" si="34"/>
        <v>0</v>
      </c>
      <c r="DP14" s="254">
        <f t="shared" si="34"/>
        <v>0</v>
      </c>
      <c r="DQ14" s="220">
        <f t="shared" si="24"/>
        <v>83</v>
      </c>
      <c r="DR14" s="254">
        <f t="shared" ref="DR14:FA14" si="35">IF(DR17&lt;DR12,(DR12-DR17)/5+DR15,(DR17-DR12)/5+DR13)</f>
        <v>0</v>
      </c>
      <c r="DS14" s="254">
        <f t="shared" si="35"/>
        <v>0</v>
      </c>
      <c r="DT14" s="254">
        <f t="shared" si="35"/>
        <v>0</v>
      </c>
      <c r="DU14" s="254">
        <f t="shared" si="35"/>
        <v>0</v>
      </c>
      <c r="DV14" s="254">
        <f t="shared" si="35"/>
        <v>0</v>
      </c>
      <c r="DW14" s="254">
        <f t="shared" si="35"/>
        <v>0</v>
      </c>
      <c r="DX14" s="254">
        <f t="shared" si="35"/>
        <v>0</v>
      </c>
      <c r="DY14" s="254">
        <f t="shared" si="35"/>
        <v>0</v>
      </c>
      <c r="DZ14" s="254">
        <f t="shared" si="35"/>
        <v>0</v>
      </c>
      <c r="EA14" s="254">
        <f t="shared" si="35"/>
        <v>0</v>
      </c>
      <c r="EB14" s="254">
        <f t="shared" si="35"/>
        <v>0</v>
      </c>
      <c r="EC14" s="254">
        <f t="shared" si="35"/>
        <v>0</v>
      </c>
      <c r="ED14" s="254">
        <f t="shared" si="35"/>
        <v>0</v>
      </c>
      <c r="EE14" s="254">
        <f t="shared" si="35"/>
        <v>0</v>
      </c>
      <c r="EF14" s="254">
        <f t="shared" si="35"/>
        <v>0</v>
      </c>
      <c r="EG14" s="254">
        <f t="shared" si="35"/>
        <v>0</v>
      </c>
      <c r="EH14" s="254">
        <f t="shared" si="35"/>
        <v>0</v>
      </c>
      <c r="EI14" s="254">
        <f t="shared" si="35"/>
        <v>0</v>
      </c>
      <c r="EJ14" s="254">
        <f t="shared" si="35"/>
        <v>0</v>
      </c>
      <c r="EK14" s="254">
        <f t="shared" si="35"/>
        <v>0</v>
      </c>
      <c r="EL14" s="254">
        <f t="shared" si="35"/>
        <v>0</v>
      </c>
      <c r="EM14" s="254">
        <f t="shared" si="35"/>
        <v>0</v>
      </c>
      <c r="EN14" s="254">
        <f t="shared" si="35"/>
        <v>0</v>
      </c>
      <c r="EO14" s="254">
        <f t="shared" si="35"/>
        <v>0</v>
      </c>
      <c r="EP14" s="254">
        <f t="shared" si="35"/>
        <v>0</v>
      </c>
      <c r="EQ14" s="254">
        <f t="shared" si="35"/>
        <v>0</v>
      </c>
      <c r="ER14" s="254">
        <f t="shared" si="35"/>
        <v>0</v>
      </c>
      <c r="ES14" s="254">
        <f t="shared" si="35"/>
        <v>0</v>
      </c>
      <c r="ET14" s="254">
        <f t="shared" si="35"/>
        <v>0.99652777777777779</v>
      </c>
      <c r="EU14" s="254">
        <f t="shared" si="35"/>
        <v>0.99513888888888891</v>
      </c>
      <c r="EV14" s="254">
        <f t="shared" si="35"/>
        <v>0.99513888888888891</v>
      </c>
      <c r="EW14" s="254">
        <f t="shared" si="35"/>
        <v>0.9916666666666667</v>
      </c>
      <c r="EX14" s="254">
        <f t="shared" si="35"/>
        <v>0.99236111111111114</v>
      </c>
      <c r="EY14" s="254">
        <f t="shared" si="35"/>
        <v>0.99236111111111114</v>
      </c>
      <c r="EZ14" s="254">
        <f t="shared" si="35"/>
        <v>0.99097222222222225</v>
      </c>
      <c r="FA14" s="254">
        <f t="shared" si="35"/>
        <v>0.97222222222222221</v>
      </c>
      <c r="FB14" s="254">
        <f t="shared" ref="FB14:FK14" si="36">IF(FB17&lt;FB12,(FB12-FB17)/5+FB15,(FB17-FB12)/5+FB13)</f>
        <v>0.9770833333333333</v>
      </c>
      <c r="FC14" s="254">
        <f t="shared" si="36"/>
        <v>0.98125000000000007</v>
      </c>
      <c r="FD14" s="254">
        <f t="shared" si="36"/>
        <v>0.98055555555555562</v>
      </c>
      <c r="FE14" s="254">
        <f t="shared" si="36"/>
        <v>0.98125000000000007</v>
      </c>
      <c r="FF14" s="254">
        <f t="shared" si="36"/>
        <v>0.96388888888888891</v>
      </c>
      <c r="FG14" s="254">
        <f t="shared" si="36"/>
        <v>0.96333333333333349</v>
      </c>
      <c r="FH14" s="254">
        <f t="shared" si="36"/>
        <v>0.96791666666666676</v>
      </c>
      <c r="FI14" s="254">
        <f t="shared" si="36"/>
        <v>0.97013888888888888</v>
      </c>
      <c r="FJ14" s="254">
        <f t="shared" si="36"/>
        <v>0.97013888888888877</v>
      </c>
      <c r="FK14" s="255">
        <f t="shared" si="36"/>
        <v>0.96944444444444444</v>
      </c>
      <c r="FL14" s="214">
        <f t="shared" si="31"/>
        <v>83</v>
      </c>
      <c r="FM14" s="238" t="s">
        <v>129</v>
      </c>
      <c r="FN14" s="222">
        <f>FP11</f>
        <v>0.99722222222222223</v>
      </c>
      <c r="FO14" s="221"/>
      <c r="FP14" s="221"/>
      <c r="FQ14" s="214"/>
      <c r="FR14" s="216"/>
      <c r="FS14" s="216"/>
      <c r="FT14" s="216"/>
      <c r="FU14" s="216"/>
      <c r="FV14" s="216"/>
      <c r="FW14" s="216"/>
      <c r="FX14" s="216"/>
      <c r="FY14" s="216"/>
      <c r="FZ14" s="216"/>
      <c r="GA14" s="216"/>
      <c r="GB14" s="216"/>
      <c r="GC14" s="216"/>
      <c r="GD14" s="216"/>
      <c r="GE14" s="216"/>
      <c r="GF14" s="216"/>
      <c r="GG14" s="216"/>
      <c r="GH14" s="216"/>
      <c r="GI14" s="216"/>
      <c r="GJ14" s="216"/>
      <c r="GK14" s="216"/>
      <c r="GL14" s="216"/>
      <c r="GM14" s="216"/>
      <c r="GN14" s="216"/>
      <c r="GO14" s="216"/>
      <c r="GP14" s="216"/>
      <c r="GQ14" s="216"/>
      <c r="GR14" s="216"/>
      <c r="GS14" s="216"/>
      <c r="GT14" s="216"/>
      <c r="GU14" s="216"/>
      <c r="GV14" s="216"/>
      <c r="GW14" s="216"/>
      <c r="GX14" s="216"/>
      <c r="GY14" s="216"/>
      <c r="GZ14" s="216"/>
      <c r="HA14" s="216"/>
      <c r="HB14" s="216"/>
      <c r="HC14" s="216"/>
      <c r="HD14" s="216"/>
      <c r="HE14" s="216"/>
      <c r="HF14" s="216"/>
      <c r="HG14" s="216"/>
      <c r="HH14" s="216"/>
      <c r="HI14" s="216"/>
      <c r="HJ14" s="216"/>
      <c r="HK14" s="216"/>
      <c r="HL14" s="216"/>
      <c r="HM14" s="216"/>
      <c r="HN14" s="216"/>
      <c r="HO14" s="216"/>
      <c r="HP14" s="216"/>
      <c r="HQ14" s="216"/>
      <c r="HR14" s="216"/>
      <c r="HS14" s="216"/>
      <c r="HT14" s="216"/>
      <c r="HU14" s="216"/>
      <c r="HV14" s="216"/>
      <c r="HW14" s="216"/>
      <c r="HX14" s="216"/>
      <c r="HY14" s="216"/>
      <c r="HZ14" s="216"/>
      <c r="IA14" s="216"/>
      <c r="IB14" s="216"/>
      <c r="IC14" s="216"/>
      <c r="ID14" s="216"/>
      <c r="IE14" s="216"/>
      <c r="IF14" s="216"/>
      <c r="IG14" s="216"/>
      <c r="IH14" s="216"/>
      <c r="II14" s="216"/>
      <c r="IJ14" s="216"/>
      <c r="IK14" s="216"/>
      <c r="IL14" s="216"/>
      <c r="IM14" s="216"/>
      <c r="IN14" s="216"/>
      <c r="IO14" s="216"/>
      <c r="IP14" s="216"/>
      <c r="IQ14" s="216"/>
      <c r="IR14" s="216"/>
      <c r="IS14" s="216"/>
      <c r="IT14" s="216"/>
      <c r="IU14" s="216"/>
      <c r="IV14" s="216"/>
      <c r="IW14" s="216"/>
      <c r="IX14" s="216"/>
      <c r="IY14" s="216"/>
      <c r="IZ14" s="216"/>
      <c r="JA14" s="216"/>
      <c r="JB14" s="216"/>
      <c r="JC14" s="216"/>
      <c r="JD14" s="216"/>
      <c r="JE14" s="216"/>
      <c r="JF14" s="216"/>
      <c r="JG14" s="216"/>
      <c r="JH14" s="216"/>
      <c r="JI14" s="216"/>
      <c r="JJ14" s="216"/>
      <c r="JK14" s="216"/>
      <c r="JL14" s="216"/>
      <c r="JM14" s="216"/>
      <c r="JN14" s="216"/>
      <c r="JO14" s="216"/>
      <c r="JP14" s="216"/>
      <c r="JQ14" s="216"/>
      <c r="JR14" s="216"/>
    </row>
    <row r="15" spans="1:278">
      <c r="A15" s="404">
        <v>6</v>
      </c>
      <c r="B15" s="399" t="str">
        <f t="shared" si="1"/>
        <v>zirkumpolar</v>
      </c>
      <c r="C15" s="400">
        <v>186</v>
      </c>
      <c r="D15" s="392" t="s">
        <v>35</v>
      </c>
      <c r="E15" s="400">
        <v>186</v>
      </c>
      <c r="F15" s="399" t="s">
        <v>311</v>
      </c>
      <c r="G15" s="393">
        <v>0.12131944444444444</v>
      </c>
      <c r="H15" s="402" t="s">
        <v>312</v>
      </c>
      <c r="I15" s="403">
        <v>15.5</v>
      </c>
      <c r="J15" s="399" t="s">
        <v>37</v>
      </c>
      <c r="K15" s="399" t="s">
        <v>11</v>
      </c>
      <c r="L15" s="396">
        <v>2</v>
      </c>
      <c r="M15" s="397">
        <v>18.3</v>
      </c>
      <c r="N15" s="1"/>
      <c r="O15" s="1"/>
      <c r="P15" s="1"/>
      <c r="Q15" s="1"/>
      <c r="R15" s="1"/>
      <c r="S15" s="1"/>
      <c r="T15" s="1"/>
      <c r="U15" s="1"/>
      <c r="V15" s="1"/>
      <c r="W15" s="1"/>
      <c r="X15" s="1"/>
      <c r="Y15" s="1"/>
      <c r="Z15" s="1"/>
      <c r="AA15" s="1"/>
      <c r="AB15" s="1"/>
      <c r="AC15" s="1"/>
      <c r="AD15" s="1"/>
      <c r="AE15" s="1"/>
      <c r="AF15" s="1"/>
      <c r="AG15" s="1"/>
      <c r="AH15" s="10">
        <f t="shared" si="7"/>
        <v>2.9116666666666666</v>
      </c>
      <c r="AI15" s="10">
        <f t="shared" si="2"/>
        <v>43.674999999999997</v>
      </c>
      <c r="AJ15" s="44">
        <f t="shared" si="8"/>
        <v>64.3</v>
      </c>
      <c r="AK15" s="19">
        <f t="shared" si="9"/>
        <v>64.3</v>
      </c>
      <c r="AL15" s="19">
        <f t="shared" si="25"/>
        <v>64.3</v>
      </c>
      <c r="AM15" s="19">
        <f t="shared" ca="1" si="3"/>
        <v>0.44577046227280759</v>
      </c>
      <c r="AN15" s="45">
        <f t="shared" ca="1" si="10"/>
        <v>26.472643260535293</v>
      </c>
      <c r="AO15" s="55" t="str">
        <f t="shared" ca="1" si="4"/>
        <v>26°28'22"</v>
      </c>
      <c r="AP15" s="46">
        <f t="shared" ca="1" si="11"/>
        <v>42407.601292771215</v>
      </c>
      <c r="AQ15" s="20">
        <f t="shared" ca="1" si="14"/>
        <v>42407.601292771215</v>
      </c>
      <c r="AR15" s="10">
        <f t="shared" ca="1" si="15"/>
        <v>15266736.465397637</v>
      </c>
      <c r="AT15" s="64">
        <v>6</v>
      </c>
      <c r="AU15" s="58">
        <f t="shared" si="16"/>
        <v>64.3</v>
      </c>
      <c r="AV15" s="59" t="str">
        <f t="shared" si="12"/>
        <v/>
      </c>
      <c r="AW15" s="60" t="str">
        <f t="shared" si="13"/>
        <v/>
      </c>
      <c r="AX15" s="61" t="str">
        <f t="shared" si="5"/>
        <v/>
      </c>
      <c r="AY15" s="62" t="str">
        <f t="shared" si="17"/>
        <v>zirkumpolar</v>
      </c>
      <c r="AZ15" s="61" t="str">
        <f t="shared" si="18"/>
        <v/>
      </c>
      <c r="BA15" s="58" t="str">
        <f t="shared" si="19"/>
        <v>zirkumpolar</v>
      </c>
      <c r="BB15" s="58" t="str">
        <f t="shared" si="20"/>
        <v>zirkumpolar</v>
      </c>
      <c r="BC15" s="58" t="str">
        <f t="shared" si="21"/>
        <v>zirkumpolar</v>
      </c>
      <c r="BD15" s="58" t="str">
        <f t="shared" ca="1" si="22"/>
        <v>sichtbar</v>
      </c>
      <c r="BE15" s="63" t="str">
        <f t="shared" si="6"/>
        <v>zirkumpolar</v>
      </c>
      <c r="BF15" s="215">
        <v>82</v>
      </c>
      <c r="BG15" s="214">
        <f t="shared" si="23"/>
        <v>82</v>
      </c>
      <c r="BH15" s="257">
        <f t="shared" ref="BH15:BI15" si="37">IF(BH17&lt;BH12,(BH12-BH17)/5+BH16,(BH17-BH12)/5+BH14)</f>
        <v>0.97458333333333325</v>
      </c>
      <c r="BI15" s="254">
        <f t="shared" si="37"/>
        <v>0.97180555555555548</v>
      </c>
      <c r="BJ15" s="254">
        <f t="shared" ref="BJ15:BL15" si="38">IF(BJ17&lt;BJ12,(BJ12-BJ17)/5+BJ16,(BJ17-BJ12)/5+BJ14)</f>
        <v>0.97986111111111107</v>
      </c>
      <c r="BK15" s="254">
        <f t="shared" si="38"/>
        <v>0.96250000000000002</v>
      </c>
      <c r="BL15" s="254">
        <f t="shared" si="38"/>
        <v>0.58458333333333323</v>
      </c>
      <c r="BM15" s="254">
        <f t="shared" ref="BM15:DP15" si="39">IF(BM17&lt;BM12,(BM12-BM17)/5+BM16,(BM17-BM12)/5+BM14)</f>
        <v>0.58416666666666661</v>
      </c>
      <c r="BN15" s="254">
        <f t="shared" si="39"/>
        <v>0.58416666666666661</v>
      </c>
      <c r="BO15" s="254">
        <f t="shared" si="39"/>
        <v>0.5837500000000001</v>
      </c>
      <c r="BP15" s="254">
        <f t="shared" si="39"/>
        <v>0.58083333333333331</v>
      </c>
      <c r="BQ15" s="254">
        <f t="shared" si="39"/>
        <v>0.58083333333333331</v>
      </c>
      <c r="BR15" s="254">
        <f t="shared" si="39"/>
        <v>0.57999999999999996</v>
      </c>
      <c r="BS15" s="254">
        <f t="shared" si="39"/>
        <v>0.57958333333333334</v>
      </c>
      <c r="BT15" s="254">
        <f t="shared" si="39"/>
        <v>0.57750000000000001</v>
      </c>
      <c r="BU15" s="254">
        <f t="shared" si="39"/>
        <v>0.57666666666666666</v>
      </c>
      <c r="BV15" s="254">
        <f t="shared" si="39"/>
        <v>0.57624999999999993</v>
      </c>
      <c r="BW15" s="254">
        <f t="shared" si="39"/>
        <v>0.57541666666666658</v>
      </c>
      <c r="BX15" s="254">
        <f t="shared" si="39"/>
        <v>0.57458333333333345</v>
      </c>
      <c r="BY15" s="254">
        <f t="shared" si="39"/>
        <v>0</v>
      </c>
      <c r="BZ15" s="254">
        <f t="shared" si="39"/>
        <v>0</v>
      </c>
      <c r="CA15" s="254">
        <f t="shared" si="39"/>
        <v>0</v>
      </c>
      <c r="CB15" s="254">
        <f t="shared" si="39"/>
        <v>0</v>
      </c>
      <c r="CC15" s="254">
        <f t="shared" si="39"/>
        <v>0</v>
      </c>
      <c r="CD15" s="254">
        <f t="shared" si="39"/>
        <v>0</v>
      </c>
      <c r="CE15" s="254">
        <f t="shared" si="39"/>
        <v>0</v>
      </c>
      <c r="CF15" s="254">
        <f t="shared" si="39"/>
        <v>0</v>
      </c>
      <c r="CG15" s="254">
        <f t="shared" si="39"/>
        <v>0</v>
      </c>
      <c r="CH15" s="254">
        <f t="shared" si="39"/>
        <v>0</v>
      </c>
      <c r="CI15" s="254">
        <f t="shared" si="39"/>
        <v>0</v>
      </c>
      <c r="CJ15" s="254">
        <f t="shared" si="39"/>
        <v>0</v>
      </c>
      <c r="CK15" s="254">
        <f t="shared" si="39"/>
        <v>0</v>
      </c>
      <c r="CL15" s="254">
        <f t="shared" si="39"/>
        <v>0</v>
      </c>
      <c r="CM15" s="254">
        <f t="shared" si="39"/>
        <v>0</v>
      </c>
      <c r="CN15" s="254">
        <f t="shared" si="39"/>
        <v>0</v>
      </c>
      <c r="CO15" s="254">
        <f t="shared" si="39"/>
        <v>0</v>
      </c>
      <c r="CP15" s="254">
        <f t="shared" si="39"/>
        <v>0</v>
      </c>
      <c r="CQ15" s="254">
        <f t="shared" si="39"/>
        <v>0</v>
      </c>
      <c r="CR15" s="254">
        <f t="shared" si="39"/>
        <v>0</v>
      </c>
      <c r="CS15" s="254">
        <f t="shared" si="39"/>
        <v>0</v>
      </c>
      <c r="CT15" s="254">
        <f t="shared" si="39"/>
        <v>0</v>
      </c>
      <c r="CU15" s="254">
        <f t="shared" si="39"/>
        <v>0</v>
      </c>
      <c r="CV15" s="254">
        <f t="shared" si="39"/>
        <v>0</v>
      </c>
      <c r="CW15" s="254">
        <f t="shared" si="39"/>
        <v>0</v>
      </c>
      <c r="CX15" s="254">
        <f t="shared" si="39"/>
        <v>0</v>
      </c>
      <c r="CY15" s="254">
        <f t="shared" si="39"/>
        <v>0</v>
      </c>
      <c r="CZ15" s="254">
        <f t="shared" si="39"/>
        <v>0</v>
      </c>
      <c r="DA15" s="254">
        <f t="shared" si="39"/>
        <v>0</v>
      </c>
      <c r="DB15" s="254">
        <f t="shared" si="39"/>
        <v>0</v>
      </c>
      <c r="DC15" s="254">
        <f t="shared" si="39"/>
        <v>0</v>
      </c>
      <c r="DD15" s="254">
        <f t="shared" si="39"/>
        <v>0</v>
      </c>
      <c r="DE15" s="254">
        <f t="shared" si="39"/>
        <v>0</v>
      </c>
      <c r="DF15" s="254">
        <f t="shared" si="39"/>
        <v>0</v>
      </c>
      <c r="DG15" s="254">
        <f t="shared" si="39"/>
        <v>0</v>
      </c>
      <c r="DH15" s="254">
        <f t="shared" si="39"/>
        <v>0</v>
      </c>
      <c r="DI15" s="254">
        <f t="shared" si="39"/>
        <v>0</v>
      </c>
      <c r="DJ15" s="254">
        <f t="shared" si="39"/>
        <v>0</v>
      </c>
      <c r="DK15" s="254">
        <f t="shared" si="39"/>
        <v>0</v>
      </c>
      <c r="DL15" s="254">
        <f t="shared" si="39"/>
        <v>0</v>
      </c>
      <c r="DM15" s="254">
        <f t="shared" si="39"/>
        <v>0</v>
      </c>
      <c r="DN15" s="254">
        <f t="shared" si="39"/>
        <v>0</v>
      </c>
      <c r="DO15" s="254">
        <f t="shared" si="39"/>
        <v>0</v>
      </c>
      <c r="DP15" s="254">
        <f t="shared" si="39"/>
        <v>0</v>
      </c>
      <c r="DQ15" s="220">
        <f t="shared" si="24"/>
        <v>82</v>
      </c>
      <c r="DR15" s="254">
        <f t="shared" ref="DR15:FA15" si="40">IF(DR17&lt;DR12,(DR12-DR17)/5+DR16,(DR17-DR12)/5+DR14)</f>
        <v>0</v>
      </c>
      <c r="DS15" s="254">
        <f t="shared" si="40"/>
        <v>0</v>
      </c>
      <c r="DT15" s="254">
        <f t="shared" si="40"/>
        <v>0</v>
      </c>
      <c r="DU15" s="254">
        <f t="shared" si="40"/>
        <v>0</v>
      </c>
      <c r="DV15" s="254">
        <f t="shared" si="40"/>
        <v>0</v>
      </c>
      <c r="DW15" s="254">
        <f t="shared" si="40"/>
        <v>0</v>
      </c>
      <c r="DX15" s="254">
        <f t="shared" si="40"/>
        <v>0</v>
      </c>
      <c r="DY15" s="254">
        <f t="shared" si="40"/>
        <v>0</v>
      </c>
      <c r="DZ15" s="254">
        <f t="shared" si="40"/>
        <v>0</v>
      </c>
      <c r="EA15" s="254">
        <f t="shared" si="40"/>
        <v>0</v>
      </c>
      <c r="EB15" s="254">
        <f t="shared" si="40"/>
        <v>0</v>
      </c>
      <c r="EC15" s="254">
        <f t="shared" si="40"/>
        <v>0</v>
      </c>
      <c r="ED15" s="254">
        <f t="shared" si="40"/>
        <v>0</v>
      </c>
      <c r="EE15" s="254">
        <f t="shared" si="40"/>
        <v>0</v>
      </c>
      <c r="EF15" s="254">
        <f t="shared" si="40"/>
        <v>0</v>
      </c>
      <c r="EG15" s="254">
        <f t="shared" si="40"/>
        <v>0</v>
      </c>
      <c r="EH15" s="254">
        <f t="shared" si="40"/>
        <v>0</v>
      </c>
      <c r="EI15" s="254">
        <f t="shared" si="40"/>
        <v>0</v>
      </c>
      <c r="EJ15" s="254">
        <f t="shared" si="40"/>
        <v>0</v>
      </c>
      <c r="EK15" s="254">
        <f t="shared" si="40"/>
        <v>0</v>
      </c>
      <c r="EL15" s="254">
        <f t="shared" si="40"/>
        <v>0</v>
      </c>
      <c r="EM15" s="254">
        <f t="shared" si="40"/>
        <v>0</v>
      </c>
      <c r="EN15" s="254">
        <f t="shared" si="40"/>
        <v>0</v>
      </c>
      <c r="EO15" s="254">
        <f t="shared" si="40"/>
        <v>0</v>
      </c>
      <c r="EP15" s="254">
        <f t="shared" si="40"/>
        <v>0</v>
      </c>
      <c r="EQ15" s="254">
        <f t="shared" si="40"/>
        <v>0</v>
      </c>
      <c r="ER15" s="254">
        <f t="shared" si="40"/>
        <v>0</v>
      </c>
      <c r="ES15" s="254">
        <f t="shared" si="40"/>
        <v>0</v>
      </c>
      <c r="ET15" s="254">
        <f t="shared" si="40"/>
        <v>0.99652777777777779</v>
      </c>
      <c r="EU15" s="254">
        <f t="shared" si="40"/>
        <v>0.99513888888888891</v>
      </c>
      <c r="EV15" s="254">
        <f t="shared" si="40"/>
        <v>0.99513888888888891</v>
      </c>
      <c r="EW15" s="254">
        <f t="shared" si="40"/>
        <v>0.9916666666666667</v>
      </c>
      <c r="EX15" s="254">
        <f t="shared" si="40"/>
        <v>0.99236111111111114</v>
      </c>
      <c r="EY15" s="254">
        <f t="shared" si="40"/>
        <v>0.99236111111111114</v>
      </c>
      <c r="EZ15" s="254">
        <f t="shared" si="40"/>
        <v>0.99097222222222225</v>
      </c>
      <c r="FA15" s="254">
        <f t="shared" si="40"/>
        <v>0.97222222222222221</v>
      </c>
      <c r="FB15" s="254">
        <f t="shared" ref="FB15:FK15" si="41">IF(FB17&lt;FB12,(FB12-FB17)/5+FB16,(FB17-FB12)/5+FB14)</f>
        <v>0.9770833333333333</v>
      </c>
      <c r="FC15" s="254">
        <f t="shared" si="41"/>
        <v>0.98125000000000007</v>
      </c>
      <c r="FD15" s="254">
        <f t="shared" si="41"/>
        <v>0.98055555555555562</v>
      </c>
      <c r="FE15" s="254">
        <f t="shared" si="41"/>
        <v>0.98125000000000007</v>
      </c>
      <c r="FF15" s="254">
        <f t="shared" si="41"/>
        <v>0.9555555555555556</v>
      </c>
      <c r="FG15" s="254">
        <f t="shared" si="41"/>
        <v>0.9700000000000002</v>
      </c>
      <c r="FH15" s="254">
        <f t="shared" si="41"/>
        <v>0.97305555555555567</v>
      </c>
      <c r="FI15" s="254">
        <f t="shared" si="41"/>
        <v>0.97499999999999998</v>
      </c>
      <c r="FJ15" s="254">
        <f t="shared" si="41"/>
        <v>0.97430555555555542</v>
      </c>
      <c r="FK15" s="255">
        <f t="shared" si="41"/>
        <v>0.97361111111111109</v>
      </c>
      <c r="FL15" s="214">
        <f t="shared" si="31"/>
        <v>82</v>
      </c>
      <c r="FM15" s="238" t="s">
        <v>117</v>
      </c>
      <c r="FN15" s="222">
        <f>FQ11</f>
        <v>0.99652777777777779</v>
      </c>
      <c r="FO15" s="221"/>
      <c r="FP15" s="221"/>
      <c r="FQ15" s="214"/>
      <c r="FR15" s="223">
        <f>O163</f>
        <v>49</v>
      </c>
      <c r="FS15" s="216"/>
      <c r="FT15" s="216"/>
      <c r="FU15" s="216"/>
      <c r="FV15" s="216"/>
      <c r="FW15" s="216"/>
      <c r="FX15" s="216"/>
      <c r="FY15" s="216"/>
      <c r="FZ15" s="216"/>
      <c r="GA15" s="216"/>
      <c r="GB15" s="216"/>
      <c r="GC15" s="216"/>
      <c r="GD15" s="216"/>
      <c r="GE15" s="216"/>
      <c r="GF15" s="216"/>
      <c r="GG15" s="216"/>
      <c r="GH15" s="216"/>
      <c r="GI15" s="216"/>
      <c r="GJ15" s="216"/>
      <c r="GK15" s="216"/>
      <c r="GL15" s="216"/>
      <c r="GM15" s="216"/>
      <c r="GN15" s="216"/>
      <c r="GO15" s="216"/>
      <c r="GP15" s="216"/>
      <c r="GQ15" s="216"/>
      <c r="GR15" s="216"/>
      <c r="GS15" s="216"/>
      <c r="GT15" s="216"/>
      <c r="GU15" s="216"/>
      <c r="GV15" s="216"/>
      <c r="GW15" s="216"/>
      <c r="GX15" s="216"/>
      <c r="GY15" s="216"/>
      <c r="GZ15" s="216"/>
      <c r="HA15" s="216"/>
      <c r="HB15" s="216"/>
      <c r="HC15" s="216"/>
      <c r="HD15" s="216"/>
      <c r="HE15" s="216"/>
      <c r="HF15" s="216"/>
      <c r="HG15" s="216"/>
      <c r="HH15" s="216"/>
      <c r="HI15" s="216"/>
      <c r="HJ15" s="216"/>
      <c r="HK15" s="216"/>
      <c r="HL15" s="216"/>
      <c r="HM15" s="216"/>
      <c r="HN15" s="216"/>
      <c r="HO15" s="216"/>
      <c r="HP15" s="216"/>
      <c r="HQ15" s="216"/>
      <c r="HR15" s="216"/>
      <c r="HS15" s="216"/>
      <c r="HT15" s="216"/>
      <c r="HU15" s="216"/>
      <c r="HV15" s="216"/>
      <c r="HW15" s="216"/>
      <c r="HX15" s="216"/>
      <c r="HY15" s="216"/>
      <c r="HZ15" s="216"/>
      <c r="IA15" s="216"/>
      <c r="IB15" s="216"/>
      <c r="IC15" s="216"/>
      <c r="ID15" s="216"/>
      <c r="IE15" s="216"/>
      <c r="IF15" s="216"/>
      <c r="IG15" s="216"/>
      <c r="IH15" s="216"/>
      <c r="II15" s="216"/>
      <c r="IJ15" s="216"/>
      <c r="IK15" s="216"/>
      <c r="IL15" s="216"/>
      <c r="IM15" s="216"/>
      <c r="IN15" s="216"/>
      <c r="IO15" s="216"/>
      <c r="IP15" s="216"/>
      <c r="IQ15" s="216"/>
      <c r="IR15" s="216"/>
      <c r="IS15" s="216"/>
      <c r="IT15" s="216"/>
      <c r="IU15" s="216"/>
      <c r="IV15" s="216"/>
      <c r="IW15" s="216"/>
      <c r="IX15" s="216"/>
      <c r="IY15" s="216"/>
      <c r="IZ15" s="216"/>
      <c r="JA15" s="216"/>
      <c r="JB15" s="216"/>
      <c r="JC15" s="216"/>
      <c r="JD15" s="216"/>
      <c r="JE15" s="216"/>
      <c r="JF15" s="216"/>
      <c r="JG15" s="216"/>
      <c r="JH15" s="216"/>
      <c r="JI15" s="216"/>
      <c r="JJ15" s="216"/>
      <c r="JK15" s="216"/>
      <c r="JL15" s="216"/>
      <c r="JM15" s="216"/>
      <c r="JN15" s="216"/>
      <c r="JO15" s="216"/>
      <c r="JP15" s="216"/>
      <c r="JQ15" s="216"/>
      <c r="JR15" s="216"/>
    </row>
    <row r="16" spans="1:278" ht="15.75" thickBot="1">
      <c r="A16" s="404">
        <v>7</v>
      </c>
      <c r="B16" s="399" t="str">
        <f t="shared" ca="1" si="1"/>
        <v>unter Horizont</v>
      </c>
      <c r="C16" s="400">
        <v>770</v>
      </c>
      <c r="D16" s="392" t="s">
        <v>35</v>
      </c>
      <c r="E16" s="400">
        <v>770</v>
      </c>
      <c r="F16" s="399" t="s">
        <v>313</v>
      </c>
      <c r="G16" s="393">
        <v>0.20893518518518517</v>
      </c>
      <c r="H16" s="402" t="s">
        <v>314</v>
      </c>
      <c r="I16" s="403">
        <v>13.2</v>
      </c>
      <c r="J16" s="399" t="s">
        <v>315</v>
      </c>
      <c r="K16" s="399" t="s">
        <v>11</v>
      </c>
      <c r="L16" s="396">
        <v>3</v>
      </c>
      <c r="M16" s="397">
        <v>15.5</v>
      </c>
      <c r="N16" s="1"/>
      <c r="O16" s="5"/>
      <c r="P16" s="1"/>
      <c r="Q16" s="1"/>
      <c r="R16" s="1"/>
      <c r="S16" s="1"/>
      <c r="T16" s="1"/>
      <c r="U16" s="1"/>
      <c r="V16" s="1"/>
      <c r="W16" s="1"/>
      <c r="X16" s="1"/>
      <c r="Y16" s="1"/>
      <c r="Z16" s="1"/>
      <c r="AA16" s="1"/>
      <c r="AB16" s="1"/>
      <c r="AC16" s="1"/>
      <c r="AD16" s="1"/>
      <c r="AE16" s="1"/>
      <c r="AF16" s="1"/>
      <c r="AG16" s="1"/>
      <c r="AH16" s="10">
        <f t="shared" si="7"/>
        <v>5.014444444444444</v>
      </c>
      <c r="AI16" s="10">
        <f t="shared" si="2"/>
        <v>75.216666666666654</v>
      </c>
      <c r="AJ16" s="44">
        <f t="shared" si="8"/>
        <v>-15.666666666666668</v>
      </c>
      <c r="AK16" s="19">
        <f t="shared" si="9"/>
        <v>-15.666666666666668</v>
      </c>
      <c r="AL16" s="19">
        <f t="shared" si="25"/>
        <v>15.666666666666668</v>
      </c>
      <c r="AM16" s="19">
        <f t="shared" ca="1" si="3"/>
        <v>-0.8366391449752355</v>
      </c>
      <c r="AN16" s="45">
        <f t="shared" ca="1" si="10"/>
        <v>-56.786904939148926</v>
      </c>
      <c r="AO16" s="55" t="str">
        <f t="shared" ca="1" si="4"/>
        <v>-56°47'13"</v>
      </c>
      <c r="AP16" s="46">
        <f t="shared" ca="1" si="11"/>
        <v>42407.513677030474</v>
      </c>
      <c r="AQ16" s="20">
        <f t="shared" ca="1" si="14"/>
        <v>42407.513677030474</v>
      </c>
      <c r="AR16" s="10">
        <f t="shared" ca="1" si="15"/>
        <v>15266704.923730969</v>
      </c>
      <c r="AT16" s="64">
        <v>7</v>
      </c>
      <c r="AU16" s="58">
        <f t="shared" si="16"/>
        <v>-15.666666666666668</v>
      </c>
      <c r="AV16" s="59" t="str">
        <f t="shared" si="12"/>
        <v/>
      </c>
      <c r="AW16" s="60" t="str">
        <f t="shared" si="13"/>
        <v/>
      </c>
      <c r="AX16" s="61" t="str">
        <f t="shared" si="5"/>
        <v/>
      </c>
      <c r="AY16" s="62" t="str">
        <f t="shared" si="17"/>
        <v/>
      </c>
      <c r="AZ16" s="61" t="str">
        <f t="shared" si="18"/>
        <v/>
      </c>
      <c r="BA16" s="58" t="str">
        <f t="shared" si="19"/>
        <v/>
      </c>
      <c r="BB16" s="58" t="str">
        <f t="shared" si="20"/>
        <v/>
      </c>
      <c r="BC16" s="58" t="str">
        <f t="shared" si="21"/>
        <v/>
      </c>
      <c r="BD16" s="58" t="str">
        <f t="shared" ca="1" si="22"/>
        <v>unter Horizont</v>
      </c>
      <c r="BE16" s="63" t="str">
        <f t="shared" ca="1" si="6"/>
        <v>unter Horizont</v>
      </c>
      <c r="BF16" s="215">
        <v>81</v>
      </c>
      <c r="BG16" s="214">
        <f t="shared" si="23"/>
        <v>81</v>
      </c>
      <c r="BH16" s="271">
        <f>IF(BH17&lt;BH12,(BH12-BH17)/5+BH17,(BH17-BH12)/5+BH15)</f>
        <v>0.97861111111111099</v>
      </c>
      <c r="BI16" s="272">
        <f>IF(BI17&lt;BI12,(BI12-BI17)/5+BI17,(BI17-BI12)/5+BI15)</f>
        <v>0.97652777777777766</v>
      </c>
      <c r="BJ16" s="272">
        <f t="shared" ref="BJ16:BL16" si="42">IF(BJ17&lt;BJ12,(BJ12-BJ17)/5+BJ17,(BJ17-BJ12)/5+BJ15)</f>
        <v>0.97986111111111107</v>
      </c>
      <c r="BK16" s="272">
        <f t="shared" si="42"/>
        <v>0.96250000000000002</v>
      </c>
      <c r="BL16" s="272">
        <f t="shared" si="42"/>
        <v>0.77944444444444438</v>
      </c>
      <c r="BM16" s="272">
        <f t="shared" ref="BM16" si="43">IF(BM17&lt;BM12,(BM12-BM17)/5+BM17,(BM17-BM12)/5+BM15)</f>
        <v>0.77888888888888885</v>
      </c>
      <c r="BN16" s="272">
        <f t="shared" ref="BN16:BO16" si="44">IF(BN17&lt;BN12,(BN12-BN17)/5+BN17,(BN17-BN12)/5+BN15)</f>
        <v>0.77888888888888885</v>
      </c>
      <c r="BO16" s="272">
        <f t="shared" si="44"/>
        <v>0.77833333333333343</v>
      </c>
      <c r="BP16" s="272">
        <f t="shared" ref="BP16" si="45">IF(BP17&lt;BP12,(BP12-BP17)/5+BP17,(BP17-BP12)/5+BP15)</f>
        <v>0.77444444444444449</v>
      </c>
      <c r="BQ16" s="272">
        <f t="shared" ref="BQ16:BR16" si="46">IF(BQ17&lt;BQ12,(BQ12-BQ17)/5+BQ17,(BQ17-BQ12)/5+BQ15)</f>
        <v>0.77444444444444449</v>
      </c>
      <c r="BR16" s="272">
        <f t="shared" si="46"/>
        <v>0.77333333333333332</v>
      </c>
      <c r="BS16" s="272">
        <f t="shared" ref="BS16" si="47">IF(BS17&lt;BS12,(BS12-BS17)/5+BS17,(BS17-BS12)/5+BS15)</f>
        <v>0.77277777777777779</v>
      </c>
      <c r="BT16" s="272">
        <f t="shared" ref="BT16:BU16" si="48">IF(BT17&lt;BT12,(BT12-BT17)/5+BT17,(BT17-BT12)/5+BT15)</f>
        <v>0.77</v>
      </c>
      <c r="BU16" s="272">
        <f t="shared" si="48"/>
        <v>0.76888888888888896</v>
      </c>
      <c r="BV16" s="272">
        <f t="shared" ref="BV16" si="49">IF(BV17&lt;BV12,(BV12-BV17)/5+BV17,(BV17-BV12)/5+BV15)</f>
        <v>0.76833333333333331</v>
      </c>
      <c r="BW16" s="272">
        <f t="shared" ref="BW16:BX16" si="50">IF(BW17&lt;BW12,(BW12-BW17)/5+BW17,(BW17-BW12)/5+BW15)</f>
        <v>0.76722222222222214</v>
      </c>
      <c r="BX16" s="272">
        <f t="shared" si="50"/>
        <v>0.76611111111111119</v>
      </c>
      <c r="BY16" s="272">
        <f t="shared" ref="BY16" si="51">IF(BY17&lt;BY12,(BY12-BY17)/5+BY17,(BY17-BY12)/5+BY15)</f>
        <v>0</v>
      </c>
      <c r="BZ16" s="272">
        <f t="shared" ref="BZ16:CA16" si="52">IF(BZ17&lt;BZ12,(BZ12-BZ17)/5+BZ17,(BZ17-BZ12)/5+BZ15)</f>
        <v>0</v>
      </c>
      <c r="CA16" s="272">
        <f t="shared" si="52"/>
        <v>0</v>
      </c>
      <c r="CB16" s="272">
        <f t="shared" ref="CB16" si="53">IF(CB17&lt;CB12,(CB12-CB17)/5+CB17,(CB17-CB12)/5+CB15)</f>
        <v>0</v>
      </c>
      <c r="CC16" s="272">
        <f t="shared" ref="CC16:CD16" si="54">IF(CC17&lt;CC12,(CC12-CC17)/5+CC17,(CC17-CC12)/5+CC15)</f>
        <v>0</v>
      </c>
      <c r="CD16" s="272">
        <f t="shared" si="54"/>
        <v>0</v>
      </c>
      <c r="CE16" s="272">
        <f t="shared" ref="CE16" si="55">IF(CE17&lt;CE12,(CE12-CE17)/5+CE17,(CE17-CE12)/5+CE15)</f>
        <v>0</v>
      </c>
      <c r="CF16" s="272">
        <f t="shared" ref="CF16:CG16" si="56">IF(CF17&lt;CF12,(CF12-CF17)/5+CF17,(CF17-CF12)/5+CF15)</f>
        <v>0</v>
      </c>
      <c r="CG16" s="272">
        <f t="shared" si="56"/>
        <v>0</v>
      </c>
      <c r="CH16" s="272">
        <f t="shared" ref="CH16" si="57">IF(CH17&lt;CH12,(CH12-CH17)/5+CH17,(CH17-CH12)/5+CH15)</f>
        <v>0</v>
      </c>
      <c r="CI16" s="272">
        <f t="shared" ref="CI16:CJ16" si="58">IF(CI17&lt;CI12,(CI12-CI17)/5+CI17,(CI17-CI12)/5+CI15)</f>
        <v>0</v>
      </c>
      <c r="CJ16" s="272">
        <f t="shared" si="58"/>
        <v>0</v>
      </c>
      <c r="CK16" s="272">
        <f t="shared" ref="CK16" si="59">IF(CK17&lt;CK12,(CK12-CK17)/5+CK17,(CK17-CK12)/5+CK15)</f>
        <v>0</v>
      </c>
      <c r="CL16" s="272">
        <f t="shared" ref="CL16:CM16" si="60">IF(CL17&lt;CL12,(CL12-CL17)/5+CL17,(CL17-CL12)/5+CL15)</f>
        <v>0</v>
      </c>
      <c r="CM16" s="272">
        <f t="shared" si="60"/>
        <v>0</v>
      </c>
      <c r="CN16" s="272">
        <f t="shared" ref="CN16" si="61">IF(CN17&lt;CN12,(CN12-CN17)/5+CN17,(CN17-CN12)/5+CN15)</f>
        <v>0</v>
      </c>
      <c r="CO16" s="272">
        <f t="shared" ref="CO16:CP16" si="62">IF(CO17&lt;CO12,(CO12-CO17)/5+CO17,(CO17-CO12)/5+CO15)</f>
        <v>0</v>
      </c>
      <c r="CP16" s="272">
        <f t="shared" si="62"/>
        <v>0</v>
      </c>
      <c r="CQ16" s="272">
        <f t="shared" ref="CQ16" si="63">IF(CQ17&lt;CQ12,(CQ12-CQ17)/5+CQ17,(CQ17-CQ12)/5+CQ15)</f>
        <v>0</v>
      </c>
      <c r="CR16" s="272">
        <f t="shared" ref="CR16:CS16" si="64">IF(CR17&lt;CR12,(CR12-CR17)/5+CR17,(CR17-CR12)/5+CR15)</f>
        <v>0</v>
      </c>
      <c r="CS16" s="272">
        <f t="shared" si="64"/>
        <v>0</v>
      </c>
      <c r="CT16" s="272">
        <f t="shared" ref="CT16" si="65">IF(CT17&lt;CT12,(CT12-CT17)/5+CT17,(CT17-CT12)/5+CT15)</f>
        <v>0</v>
      </c>
      <c r="CU16" s="272">
        <f t="shared" ref="CU16:CV16" si="66">IF(CU17&lt;CU12,(CU12-CU17)/5+CU17,(CU17-CU12)/5+CU15)</f>
        <v>0</v>
      </c>
      <c r="CV16" s="272">
        <f t="shared" si="66"/>
        <v>0</v>
      </c>
      <c r="CW16" s="272">
        <f t="shared" ref="CW16" si="67">IF(CW17&lt;CW12,(CW12-CW17)/5+CW17,(CW17-CW12)/5+CW15)</f>
        <v>0</v>
      </c>
      <c r="CX16" s="272">
        <f t="shared" ref="CX16:CY16" si="68">IF(CX17&lt;CX12,(CX12-CX17)/5+CX17,(CX17-CX12)/5+CX15)</f>
        <v>0</v>
      </c>
      <c r="CY16" s="272">
        <f t="shared" si="68"/>
        <v>0</v>
      </c>
      <c r="CZ16" s="272">
        <f t="shared" ref="CZ16" si="69">IF(CZ17&lt;CZ12,(CZ12-CZ17)/5+CZ17,(CZ17-CZ12)/5+CZ15)</f>
        <v>0</v>
      </c>
      <c r="DA16" s="272">
        <f t="shared" ref="DA16:DB16" si="70">IF(DA17&lt;DA12,(DA12-DA17)/5+DA17,(DA17-DA12)/5+DA15)</f>
        <v>0</v>
      </c>
      <c r="DB16" s="272">
        <f t="shared" si="70"/>
        <v>0</v>
      </c>
      <c r="DC16" s="272">
        <f t="shared" ref="DC16" si="71">IF(DC17&lt;DC12,(DC12-DC17)/5+DC17,(DC17-DC12)/5+DC15)</f>
        <v>0</v>
      </c>
      <c r="DD16" s="272">
        <f t="shared" ref="DD16:DE16" si="72">IF(DD17&lt;DD12,(DD12-DD17)/5+DD17,(DD17-DD12)/5+DD15)</f>
        <v>0</v>
      </c>
      <c r="DE16" s="272">
        <f t="shared" si="72"/>
        <v>0</v>
      </c>
      <c r="DF16" s="272">
        <f t="shared" ref="DF16" si="73">IF(DF17&lt;DF12,(DF12-DF17)/5+DF17,(DF17-DF12)/5+DF15)</f>
        <v>0</v>
      </c>
      <c r="DG16" s="272">
        <f t="shared" ref="DG16:DH16" si="74">IF(DG17&lt;DG12,(DG12-DG17)/5+DG17,(DG17-DG12)/5+DG15)</f>
        <v>0</v>
      </c>
      <c r="DH16" s="272">
        <f t="shared" si="74"/>
        <v>0</v>
      </c>
      <c r="DI16" s="272">
        <f t="shared" ref="DI16" si="75">IF(DI17&lt;DI12,(DI12-DI17)/5+DI17,(DI17-DI12)/5+DI15)</f>
        <v>0</v>
      </c>
      <c r="DJ16" s="272">
        <f t="shared" ref="DJ16:DK16" si="76">IF(DJ17&lt;DJ12,(DJ12-DJ17)/5+DJ17,(DJ17-DJ12)/5+DJ15)</f>
        <v>0</v>
      </c>
      <c r="DK16" s="272">
        <f t="shared" si="76"/>
        <v>0</v>
      </c>
      <c r="DL16" s="272">
        <f t="shared" ref="DL16" si="77">IF(DL17&lt;DL12,(DL12-DL17)/5+DL17,(DL17-DL12)/5+DL15)</f>
        <v>0</v>
      </c>
      <c r="DM16" s="272">
        <f t="shared" ref="DM16:DN16" si="78">IF(DM17&lt;DM12,(DM12-DM17)/5+DM17,(DM17-DM12)/5+DM15)</f>
        <v>0</v>
      </c>
      <c r="DN16" s="272">
        <f t="shared" si="78"/>
        <v>0</v>
      </c>
      <c r="DO16" s="272">
        <f t="shared" ref="DO16" si="79">IF(DO17&lt;DO12,(DO12-DO17)/5+DO17,(DO17-DO12)/5+DO15)</f>
        <v>0</v>
      </c>
      <c r="DP16" s="272">
        <f t="shared" ref="DP16" si="80">IF(DP17&lt;DP12,(DP12-DP17)/5+DP17,(DP17-DP12)/5+DP15)</f>
        <v>0</v>
      </c>
      <c r="DQ16" s="220">
        <f t="shared" si="24"/>
        <v>81</v>
      </c>
      <c r="DR16" s="272">
        <f t="shared" ref="DR16" si="81">IF(DR17&lt;DR12,(DR12-DR17)/5+DR17,(DR17-DR12)/5+DR15)</f>
        <v>0</v>
      </c>
      <c r="DS16" s="272">
        <f t="shared" ref="DS16" si="82">IF(DS17&lt;DS12,(DS12-DS17)/5+DS17,(DS17-DS12)/5+DS15)</f>
        <v>0</v>
      </c>
      <c r="DT16" s="272">
        <f t="shared" ref="DT16" si="83">IF(DT17&lt;DT12,(DT12-DT17)/5+DT17,(DT17-DT12)/5+DT15)</f>
        <v>0</v>
      </c>
      <c r="DU16" s="272">
        <f t="shared" ref="DU16" si="84">IF(DU17&lt;DU12,(DU12-DU17)/5+DU17,(DU17-DU12)/5+DU15)</f>
        <v>0</v>
      </c>
      <c r="DV16" s="272">
        <f t="shared" ref="DV16" si="85">IF(DV17&lt;DV12,(DV12-DV17)/5+DV17,(DV17-DV12)/5+DV15)</f>
        <v>0</v>
      </c>
      <c r="DW16" s="272">
        <f t="shared" ref="DW16" si="86">IF(DW17&lt;DW12,(DW12-DW17)/5+DW17,(DW17-DW12)/5+DW15)</f>
        <v>0</v>
      </c>
      <c r="DX16" s="272">
        <f t="shared" ref="DX16" si="87">IF(DX17&lt;DX12,(DX12-DX17)/5+DX17,(DX17-DX12)/5+DX15)</f>
        <v>0</v>
      </c>
      <c r="DY16" s="272">
        <f t="shared" ref="DY16" si="88">IF(DY17&lt;DY12,(DY12-DY17)/5+DY17,(DY17-DY12)/5+DY15)</f>
        <v>0</v>
      </c>
      <c r="DZ16" s="272">
        <f t="shared" ref="DZ16" si="89">IF(DZ17&lt;DZ12,(DZ12-DZ17)/5+DZ17,(DZ17-DZ12)/5+DZ15)</f>
        <v>0</v>
      </c>
      <c r="EA16" s="272">
        <f t="shared" ref="EA16" si="90">IF(EA17&lt;EA12,(EA12-EA17)/5+EA17,(EA17-EA12)/5+EA15)</f>
        <v>0</v>
      </c>
      <c r="EB16" s="272">
        <f t="shared" ref="EB16" si="91">IF(EB17&lt;EB12,(EB12-EB17)/5+EB17,(EB17-EB12)/5+EB15)</f>
        <v>0</v>
      </c>
      <c r="EC16" s="272">
        <f t="shared" ref="EC16" si="92">IF(EC17&lt;EC12,(EC12-EC17)/5+EC17,(EC17-EC12)/5+EC15)</f>
        <v>0</v>
      </c>
      <c r="ED16" s="272">
        <f t="shared" ref="ED16" si="93">IF(ED17&lt;ED12,(ED12-ED17)/5+ED17,(ED17-ED12)/5+ED15)</f>
        <v>0</v>
      </c>
      <c r="EE16" s="272">
        <f t="shared" ref="EE16" si="94">IF(EE17&lt;EE12,(EE12-EE17)/5+EE17,(EE17-EE12)/5+EE15)</f>
        <v>0</v>
      </c>
      <c r="EF16" s="272">
        <f t="shared" ref="EF16" si="95">IF(EF17&lt;EF12,(EF12-EF17)/5+EF17,(EF17-EF12)/5+EF15)</f>
        <v>0</v>
      </c>
      <c r="EG16" s="272">
        <f t="shared" ref="EG16" si="96">IF(EG17&lt;EG12,(EG12-EG17)/5+EG17,(EG17-EG12)/5+EG15)</f>
        <v>0</v>
      </c>
      <c r="EH16" s="272">
        <f t="shared" ref="EH16" si="97">IF(EH17&lt;EH12,(EH12-EH17)/5+EH17,(EH17-EH12)/5+EH15)</f>
        <v>0</v>
      </c>
      <c r="EI16" s="272">
        <f t="shared" ref="EI16" si="98">IF(EI17&lt;EI12,(EI12-EI17)/5+EI17,(EI17-EI12)/5+EI15)</f>
        <v>0</v>
      </c>
      <c r="EJ16" s="272">
        <f t="shared" ref="EJ16" si="99">IF(EJ17&lt;EJ12,(EJ12-EJ17)/5+EJ17,(EJ17-EJ12)/5+EJ15)</f>
        <v>0</v>
      </c>
      <c r="EK16" s="272">
        <f t="shared" ref="EK16" si="100">IF(EK17&lt;EK12,(EK12-EK17)/5+EK17,(EK17-EK12)/5+EK15)</f>
        <v>0</v>
      </c>
      <c r="EL16" s="272">
        <f t="shared" ref="EL16" si="101">IF(EL17&lt;EL12,(EL12-EL17)/5+EL17,(EL17-EL12)/5+EL15)</f>
        <v>0</v>
      </c>
      <c r="EM16" s="272">
        <f t="shared" ref="EM16" si="102">IF(EM17&lt;EM12,(EM12-EM17)/5+EM17,(EM17-EM12)/5+EM15)</f>
        <v>0</v>
      </c>
      <c r="EN16" s="272">
        <f t="shared" ref="EN16" si="103">IF(EN17&lt;EN12,(EN12-EN17)/5+EN17,(EN17-EN12)/5+EN15)</f>
        <v>0</v>
      </c>
      <c r="EO16" s="272">
        <f t="shared" ref="EO16" si="104">IF(EO17&lt;EO12,(EO12-EO17)/5+EO17,(EO17-EO12)/5+EO15)</f>
        <v>0</v>
      </c>
      <c r="EP16" s="272">
        <f t="shared" ref="EP16" si="105">IF(EP17&lt;EP12,(EP12-EP17)/5+EP17,(EP17-EP12)/5+EP15)</f>
        <v>0</v>
      </c>
      <c r="EQ16" s="272">
        <f t="shared" ref="EQ16" si="106">IF(EQ17&lt;EQ12,(EQ12-EQ17)/5+EQ17,(EQ17-EQ12)/5+EQ15)</f>
        <v>0</v>
      </c>
      <c r="ER16" s="272">
        <f t="shared" ref="ER16" si="107">IF(ER17&lt;ER12,(ER12-ER17)/5+ER17,(ER17-ER12)/5+ER15)</f>
        <v>0</v>
      </c>
      <c r="ES16" s="272">
        <f t="shared" ref="ES16" si="108">IF(ES17&lt;ES12,(ES12-ES17)/5+ES17,(ES17-ES12)/5+ES15)</f>
        <v>0</v>
      </c>
      <c r="ET16" s="272">
        <f t="shared" ref="ET16" si="109">IF(ET17&lt;ET12,(ET12-ET17)/5+ET17,(ET17-ET12)/5+ET15)</f>
        <v>0.99652777777777779</v>
      </c>
      <c r="EU16" s="272">
        <f t="shared" ref="EU16" si="110">IF(EU17&lt;EU12,(EU12-EU17)/5+EU17,(EU17-EU12)/5+EU15)</f>
        <v>0.99513888888888891</v>
      </c>
      <c r="EV16" s="272">
        <f t="shared" ref="EV16" si="111">IF(EV17&lt;EV12,(EV12-EV17)/5+EV17,(EV17-EV12)/5+EV15)</f>
        <v>0.99513888888888891</v>
      </c>
      <c r="EW16" s="272">
        <f t="shared" ref="EW16" si="112">IF(EW17&lt;EW12,(EW12-EW17)/5+EW17,(EW17-EW12)/5+EW15)</f>
        <v>0.9916666666666667</v>
      </c>
      <c r="EX16" s="272">
        <f t="shared" ref="EX16" si="113">IF(EX17&lt;EX12,(EX12-EX17)/5+EX17,(EX17-EX12)/5+EX15)</f>
        <v>0.99236111111111114</v>
      </c>
      <c r="EY16" s="272">
        <f t="shared" ref="EY16" si="114">IF(EY17&lt;EY12,(EY12-EY17)/5+EY17,(EY17-EY12)/5+EY15)</f>
        <v>0.99236111111111114</v>
      </c>
      <c r="EZ16" s="272">
        <f t="shared" ref="EZ16" si="115">IF(EZ17&lt;EZ12,(EZ12-EZ17)/5+EZ17,(EZ17-EZ12)/5+EZ15)</f>
        <v>0.99097222222222225</v>
      </c>
      <c r="FA16" s="272">
        <f t="shared" ref="FA16" si="116">IF(FA17&lt;FA12,(FA12-FA17)/5+FA17,(FA17-FA12)/5+FA15)</f>
        <v>0.97222222222222221</v>
      </c>
      <c r="FB16" s="272">
        <f t="shared" ref="FB16" si="117">IF(FB17&lt;FB12,(FB12-FB17)/5+FB17,(FB17-FB12)/5+FB15)</f>
        <v>0.9770833333333333</v>
      </c>
      <c r="FC16" s="272">
        <f t="shared" ref="FC16" si="118">IF(FC17&lt;FC12,(FC12-FC17)/5+FC17,(FC17-FC12)/5+FC15)</f>
        <v>0.98125000000000007</v>
      </c>
      <c r="FD16" s="272">
        <f t="shared" ref="FD16" si="119">IF(FD17&lt;FD12,(FD12-FD17)/5+FD17,(FD17-FD12)/5+FD15)</f>
        <v>0.98055555555555562</v>
      </c>
      <c r="FE16" s="272">
        <f t="shared" ref="FE16" si="120">IF(FE17&lt;FE12,(FE12-FE17)/5+FE17,(FE17-FE12)/5+FE15)</f>
        <v>0.98125000000000007</v>
      </c>
      <c r="FF16" s="272">
        <f t="shared" ref="FF16" si="121">IF(FF17&lt;FF12,(FF12-FF17)/5+FF17,(FF17-FF12)/5+FF15)</f>
        <v>0.9472222222222223</v>
      </c>
      <c r="FG16" s="272">
        <f t="shared" ref="FG16" si="122">IF(FG17&lt;FG12,(FG12-FG17)/5+FG17,(FG17-FG12)/5+FG15)</f>
        <v>0.9766666666666669</v>
      </c>
      <c r="FH16" s="272">
        <f t="shared" ref="FH16" si="123">IF(FH17&lt;FH12,(FH12-FH17)/5+FH17,(FH17-FH12)/5+FH15)</f>
        <v>0.97819444444444459</v>
      </c>
      <c r="FI16" s="272">
        <f t="shared" ref="FI16" si="124">IF(FI17&lt;FI12,(FI12-FI17)/5+FI17,(FI17-FI12)/5+FI15)</f>
        <v>0.97986111111111107</v>
      </c>
      <c r="FJ16" s="272">
        <f t="shared" ref="FJ16" si="125">IF(FJ17&lt;FJ12,(FJ12-FJ17)/5+FJ17,(FJ17-FJ12)/5+FJ15)</f>
        <v>0.97847222222222208</v>
      </c>
      <c r="FK16" s="275">
        <f t="shared" ref="FK16" si="126">IF(FK17&lt;FK12,(FK12-FK17)/5+FK17,(FK17-FK12)/5+FK15)</f>
        <v>0.97777777777777775</v>
      </c>
      <c r="FL16" s="214">
        <f t="shared" si="31"/>
        <v>81</v>
      </c>
      <c r="FM16" s="238" t="s">
        <v>128</v>
      </c>
      <c r="FN16" s="222">
        <f>FR11</f>
        <v>0.99527777777777782</v>
      </c>
      <c r="FO16" s="221"/>
      <c r="FP16" s="221"/>
      <c r="FQ16" s="214"/>
      <c r="FR16" s="224" t="str">
        <f>O164</f>
        <v>63:55</v>
      </c>
      <c r="FS16" s="216"/>
      <c r="FT16" s="216"/>
      <c r="FU16" s="216"/>
      <c r="FV16" s="216"/>
      <c r="FW16" s="216"/>
      <c r="FX16" s="216"/>
      <c r="FY16" s="216"/>
      <c r="FZ16" s="216"/>
      <c r="GA16" s="216"/>
      <c r="GB16" s="216"/>
      <c r="GC16" s="216"/>
      <c r="GD16" s="216"/>
      <c r="GE16" s="216"/>
      <c r="GF16" s="216"/>
      <c r="GG16" s="216"/>
      <c r="GH16" s="216"/>
      <c r="GI16" s="216"/>
      <c r="GJ16" s="216"/>
      <c r="GK16" s="216"/>
      <c r="GL16" s="216"/>
      <c r="GM16" s="216"/>
      <c r="GN16" s="216"/>
      <c r="GO16" s="216"/>
      <c r="GP16" s="216"/>
      <c r="GQ16" s="216"/>
      <c r="GR16" s="216"/>
      <c r="GS16" s="216"/>
      <c r="GT16" s="216"/>
      <c r="GU16" s="216"/>
      <c r="GV16" s="216"/>
      <c r="GW16" s="216"/>
      <c r="GX16" s="216"/>
      <c r="GY16" s="216"/>
      <c r="GZ16" s="216"/>
      <c r="HA16" s="216"/>
      <c r="HB16" s="216"/>
      <c r="HC16" s="216"/>
      <c r="HD16" s="216"/>
      <c r="HE16" s="216"/>
      <c r="HF16" s="216"/>
      <c r="HG16" s="216"/>
      <c r="HH16" s="216"/>
      <c r="HI16" s="216"/>
      <c r="HJ16" s="216"/>
      <c r="HK16" s="216"/>
      <c r="HL16" s="216"/>
      <c r="HM16" s="216"/>
      <c r="HN16" s="216"/>
      <c r="HO16" s="216"/>
      <c r="HP16" s="216"/>
      <c r="HQ16" s="216"/>
      <c r="HR16" s="216"/>
      <c r="HS16" s="216"/>
      <c r="HT16" s="216"/>
      <c r="HU16" s="216"/>
      <c r="HV16" s="216"/>
      <c r="HW16" s="216"/>
      <c r="HX16" s="216"/>
      <c r="HY16" s="216"/>
      <c r="HZ16" s="216"/>
      <c r="IA16" s="216"/>
      <c r="IB16" s="216"/>
      <c r="IC16" s="216"/>
      <c r="ID16" s="216"/>
      <c r="IE16" s="216"/>
      <c r="IF16" s="216"/>
      <c r="IG16" s="216"/>
      <c r="IH16" s="216"/>
      <c r="II16" s="216"/>
      <c r="IJ16" s="216"/>
      <c r="IK16" s="216"/>
      <c r="IL16" s="216"/>
      <c r="IM16" s="216"/>
      <c r="IN16" s="216"/>
      <c r="IO16" s="216"/>
      <c r="IP16" s="216"/>
      <c r="IQ16" s="216"/>
      <c r="IR16" s="216"/>
      <c r="IS16" s="216"/>
      <c r="IT16" s="216"/>
      <c r="IU16" s="216"/>
      <c r="IV16" s="216"/>
      <c r="IW16" s="216"/>
      <c r="IX16" s="216"/>
      <c r="IY16" s="216"/>
      <c r="IZ16" s="216"/>
      <c r="JA16" s="216"/>
      <c r="JB16" s="216"/>
      <c r="JC16" s="216"/>
      <c r="JD16" s="216"/>
      <c r="JE16" s="216"/>
      <c r="JF16" s="216"/>
      <c r="JG16" s="216"/>
      <c r="JH16" s="216"/>
      <c r="JI16" s="216"/>
      <c r="JJ16" s="216"/>
      <c r="JK16" s="216"/>
      <c r="JL16" s="216"/>
      <c r="JM16" s="216"/>
      <c r="JN16" s="216"/>
      <c r="JO16" s="216"/>
      <c r="JP16" s="216"/>
      <c r="JQ16" s="216"/>
      <c r="JR16" s="216"/>
    </row>
    <row r="17" spans="1:278" ht="15.75" thickBot="1">
      <c r="A17" s="404">
        <v>8</v>
      </c>
      <c r="B17" s="399" t="str">
        <f t="shared" ca="1" si="1"/>
        <v>unter Horizont</v>
      </c>
      <c r="C17" s="400">
        <v>60</v>
      </c>
      <c r="D17" s="392" t="s">
        <v>35</v>
      </c>
      <c r="E17" s="400">
        <v>60</v>
      </c>
      <c r="F17" s="399" t="s">
        <v>316</v>
      </c>
      <c r="G17" s="393">
        <v>0.21054398148148148</v>
      </c>
      <c r="H17" s="402" t="s">
        <v>317</v>
      </c>
      <c r="I17" s="403">
        <v>16.600000000000001</v>
      </c>
      <c r="J17" s="399" t="s">
        <v>318</v>
      </c>
      <c r="K17" s="399" t="s">
        <v>11</v>
      </c>
      <c r="L17" s="396">
        <v>2</v>
      </c>
      <c r="M17" s="397">
        <v>19.7</v>
      </c>
      <c r="N17" s="1"/>
      <c r="O17" s="5"/>
      <c r="P17" s="5"/>
      <c r="Q17" s="5"/>
      <c r="R17" s="1"/>
      <c r="S17" s="1"/>
      <c r="T17" s="1"/>
      <c r="U17" s="1"/>
      <c r="V17" s="1"/>
      <c r="W17" s="1"/>
      <c r="X17" s="1"/>
      <c r="Y17" s="1"/>
      <c r="Z17" s="1"/>
      <c r="AA17" s="1"/>
      <c r="AB17" s="1"/>
      <c r="AC17" s="1"/>
      <c r="AD17" s="1"/>
      <c r="AE17" s="1"/>
      <c r="AF17" s="1"/>
      <c r="AG17" s="1"/>
      <c r="AH17" s="10">
        <f t="shared" si="7"/>
        <v>5.0530555555555559</v>
      </c>
      <c r="AI17" s="10">
        <f t="shared" si="2"/>
        <v>75.795833333333334</v>
      </c>
      <c r="AJ17" s="44">
        <f t="shared" si="8"/>
        <v>39.06666666666667</v>
      </c>
      <c r="AK17" s="19">
        <f t="shared" si="9"/>
        <v>39.06666666666667</v>
      </c>
      <c r="AL17" s="19">
        <f t="shared" si="25"/>
        <v>39.06666666666667</v>
      </c>
      <c r="AM17" s="19">
        <f t="shared" ca="1" si="3"/>
        <v>-3.865737135698849E-2</v>
      </c>
      <c r="AN17" s="45">
        <f t="shared" ca="1" si="10"/>
        <v>-2.2154562531236945</v>
      </c>
      <c r="AO17" s="55" t="str">
        <f t="shared" ca="1" si="4"/>
        <v>-2°12'56"</v>
      </c>
      <c r="AP17" s="46">
        <f t="shared" ca="1" si="11"/>
        <v>42407.512068234173</v>
      </c>
      <c r="AQ17" s="20">
        <f t="shared" ca="1" si="14"/>
        <v>42407.512068234173</v>
      </c>
      <c r="AR17" s="10">
        <f t="shared" ca="1" si="15"/>
        <v>15266704.344564302</v>
      </c>
      <c r="AT17" s="64">
        <v>8</v>
      </c>
      <c r="AU17" s="58">
        <f t="shared" si="16"/>
        <v>39.06666666666667</v>
      </c>
      <c r="AV17" s="59" t="str">
        <f t="shared" si="12"/>
        <v/>
      </c>
      <c r="AW17" s="60" t="str">
        <f t="shared" si="13"/>
        <v/>
      </c>
      <c r="AX17" s="61" t="str">
        <f t="shared" si="5"/>
        <v/>
      </c>
      <c r="AY17" s="62" t="str">
        <f t="shared" si="17"/>
        <v/>
      </c>
      <c r="AZ17" s="61" t="str">
        <f t="shared" si="18"/>
        <v/>
      </c>
      <c r="BA17" s="58" t="str">
        <f t="shared" si="19"/>
        <v/>
      </c>
      <c r="BB17" s="58" t="str">
        <f t="shared" si="20"/>
        <v/>
      </c>
      <c r="BC17" s="58" t="str">
        <f t="shared" si="21"/>
        <v/>
      </c>
      <c r="BD17" s="58" t="str">
        <f t="shared" ca="1" si="22"/>
        <v>unter Horizont</v>
      </c>
      <c r="BE17" s="63" t="str">
        <f t="shared" ca="1" si="6"/>
        <v>unter Horizont</v>
      </c>
      <c r="BF17" s="215">
        <v>80</v>
      </c>
      <c r="BG17" s="214">
        <f t="shared" si="23"/>
        <v>80</v>
      </c>
      <c r="BH17" s="258">
        <v>0.98263888888888884</v>
      </c>
      <c r="BI17" s="259">
        <v>0.98125000000000007</v>
      </c>
      <c r="BJ17" s="259">
        <v>0.97986111111111107</v>
      </c>
      <c r="BK17" s="259">
        <v>0.96250000000000002</v>
      </c>
      <c r="BL17" s="259">
        <v>0.97430555555555554</v>
      </c>
      <c r="BM17" s="259">
        <v>0.97361111111111109</v>
      </c>
      <c r="BN17" s="259">
        <v>0.97361111111111109</v>
      </c>
      <c r="BO17" s="259">
        <v>0.97291666666666676</v>
      </c>
      <c r="BP17" s="259">
        <v>0.96805555555555556</v>
      </c>
      <c r="BQ17" s="259">
        <v>0.96805555555555556</v>
      </c>
      <c r="BR17" s="259">
        <v>0.96666666666666667</v>
      </c>
      <c r="BS17" s="259">
        <v>0.96597222222222223</v>
      </c>
      <c r="BT17" s="259">
        <v>0.96250000000000002</v>
      </c>
      <c r="BU17" s="259">
        <v>0.96111111111111114</v>
      </c>
      <c r="BV17" s="259">
        <v>0.9604166666666667</v>
      </c>
      <c r="BW17" s="259">
        <v>0.9590277777777777</v>
      </c>
      <c r="BX17" s="259">
        <v>0.95763888888888893</v>
      </c>
      <c r="BY17" s="259"/>
      <c r="BZ17" s="259"/>
      <c r="CA17" s="259"/>
      <c r="CB17" s="259"/>
      <c r="CC17" s="259"/>
      <c r="CD17" s="259"/>
      <c r="CE17" s="259"/>
      <c r="CF17" s="259"/>
      <c r="CG17" s="259"/>
      <c r="CH17" s="259"/>
      <c r="CI17" s="259"/>
      <c r="CJ17" s="259"/>
      <c r="CK17" s="259"/>
      <c r="CL17" s="259"/>
      <c r="CM17" s="259"/>
      <c r="CN17" s="259"/>
      <c r="CO17" s="259"/>
      <c r="CP17" s="259"/>
      <c r="CQ17" s="259"/>
      <c r="CR17" s="259"/>
      <c r="CS17" s="259"/>
      <c r="CT17" s="259"/>
      <c r="CU17" s="259"/>
      <c r="CV17" s="259"/>
      <c r="CW17" s="259"/>
      <c r="CX17" s="259"/>
      <c r="CY17" s="259"/>
      <c r="CZ17" s="259"/>
      <c r="DA17" s="259"/>
      <c r="DB17" s="259"/>
      <c r="DC17" s="259"/>
      <c r="DD17" s="259"/>
      <c r="DE17" s="259"/>
      <c r="DF17" s="259"/>
      <c r="DG17" s="259"/>
      <c r="DH17" s="259"/>
      <c r="DI17" s="259"/>
      <c r="DJ17" s="259"/>
      <c r="DK17" s="259"/>
      <c r="DL17" s="259"/>
      <c r="DM17" s="259"/>
      <c r="DN17" s="259"/>
      <c r="DO17" s="259"/>
      <c r="DP17" s="273"/>
      <c r="DQ17" s="260">
        <f t="shared" si="24"/>
        <v>80</v>
      </c>
      <c r="DR17" s="295"/>
      <c r="DS17" s="259"/>
      <c r="DT17" s="259"/>
      <c r="DU17" s="259"/>
      <c r="DV17" s="259"/>
      <c r="DW17" s="259"/>
      <c r="DX17" s="259"/>
      <c r="DY17" s="259"/>
      <c r="DZ17" s="259"/>
      <c r="EA17" s="259"/>
      <c r="EB17" s="259"/>
      <c r="EC17" s="259"/>
      <c r="ED17" s="259"/>
      <c r="EE17" s="259"/>
      <c r="EF17" s="259"/>
      <c r="EG17" s="259"/>
      <c r="EH17" s="259"/>
      <c r="EI17" s="259"/>
      <c r="EJ17" s="259"/>
      <c r="EK17" s="259"/>
      <c r="EL17" s="259"/>
      <c r="EM17" s="259"/>
      <c r="EN17" s="259"/>
      <c r="EO17" s="259"/>
      <c r="EP17" s="259"/>
      <c r="EQ17" s="259"/>
      <c r="ER17" s="259"/>
      <c r="ES17" s="259"/>
      <c r="ET17" s="259">
        <v>0.99652777777777779</v>
      </c>
      <c r="EU17" s="259">
        <v>0.99513888888888891</v>
      </c>
      <c r="EV17" s="259">
        <v>0.99513888888888891</v>
      </c>
      <c r="EW17" s="259">
        <v>0.9916666666666667</v>
      </c>
      <c r="EX17" s="259">
        <v>0.99236111111111114</v>
      </c>
      <c r="EY17" s="259">
        <v>0.99236111111111114</v>
      </c>
      <c r="EZ17" s="259">
        <v>0.99097222222222225</v>
      </c>
      <c r="FA17" s="259">
        <v>0.97222222222222221</v>
      </c>
      <c r="FB17" s="259">
        <v>0.9770833333333333</v>
      </c>
      <c r="FC17" s="259">
        <v>0.98125000000000007</v>
      </c>
      <c r="FD17" s="259">
        <v>0.98055555555555562</v>
      </c>
      <c r="FE17" s="259">
        <v>0.98125000000000007</v>
      </c>
      <c r="FF17" s="259">
        <v>0.93888888888888899</v>
      </c>
      <c r="FG17" s="259">
        <v>0.98333333333333339</v>
      </c>
      <c r="FH17" s="259">
        <v>0.98333333333333339</v>
      </c>
      <c r="FI17" s="259">
        <v>0.98472222222222217</v>
      </c>
      <c r="FJ17" s="259">
        <v>0.98263888888888884</v>
      </c>
      <c r="FK17" s="273">
        <v>0.9819444444444444</v>
      </c>
      <c r="FL17" s="214">
        <f t="shared" si="31"/>
        <v>80</v>
      </c>
      <c r="FM17" s="238" t="s">
        <v>127</v>
      </c>
      <c r="FN17" s="222">
        <f>FS11</f>
        <v>0.99527777777777782</v>
      </c>
      <c r="FO17" s="221"/>
      <c r="FP17" s="221"/>
      <c r="FQ17" s="214"/>
      <c r="FR17" s="216"/>
      <c r="FS17" s="216"/>
      <c r="FT17" s="216"/>
      <c r="FU17" s="216"/>
      <c r="FV17" s="216"/>
      <c r="FW17" s="216"/>
      <c r="FX17" s="216"/>
      <c r="FY17" s="216"/>
      <c r="FZ17" s="216"/>
      <c r="GA17" s="216"/>
      <c r="GB17" s="216"/>
      <c r="GC17" s="216"/>
      <c r="GD17" s="216"/>
      <c r="GE17" s="216"/>
      <c r="GF17" s="216"/>
      <c r="GG17" s="216"/>
      <c r="GH17" s="216"/>
      <c r="GI17" s="216"/>
      <c r="GJ17" s="216"/>
      <c r="GK17" s="216"/>
      <c r="GL17" s="216"/>
      <c r="GM17" s="216"/>
      <c r="GN17" s="216"/>
      <c r="GO17" s="216"/>
      <c r="GP17" s="216"/>
      <c r="GQ17" s="216"/>
      <c r="GR17" s="216"/>
      <c r="GS17" s="216"/>
      <c r="GT17" s="216"/>
      <c r="GU17" s="216"/>
      <c r="GV17" s="216"/>
      <c r="GW17" s="216"/>
      <c r="GX17" s="216"/>
      <c r="GY17" s="216"/>
      <c r="GZ17" s="216"/>
      <c r="HA17" s="216"/>
      <c r="HB17" s="216"/>
      <c r="HC17" s="216"/>
      <c r="HD17" s="216"/>
      <c r="HE17" s="216"/>
      <c r="HF17" s="216"/>
      <c r="HG17" s="216"/>
      <c r="HH17" s="216"/>
      <c r="HI17" s="216"/>
      <c r="HJ17" s="216"/>
      <c r="HK17" s="216"/>
      <c r="HL17" s="216"/>
      <c r="HM17" s="216"/>
      <c r="HN17" s="216"/>
      <c r="HO17" s="216"/>
      <c r="HP17" s="216"/>
      <c r="HQ17" s="216"/>
      <c r="HR17" s="216"/>
      <c r="HS17" s="216"/>
      <c r="HT17" s="216"/>
      <c r="HU17" s="216"/>
      <c r="HV17" s="216"/>
      <c r="HW17" s="216"/>
      <c r="HX17" s="216"/>
      <c r="HY17" s="216"/>
      <c r="HZ17" s="216"/>
      <c r="IA17" s="216"/>
      <c r="IB17" s="216"/>
      <c r="IC17" s="216"/>
      <c r="ID17" s="216"/>
      <c r="IE17" s="216"/>
      <c r="IF17" s="216"/>
      <c r="IG17" s="216"/>
      <c r="IH17" s="216"/>
      <c r="II17" s="216"/>
      <c r="IJ17" s="216"/>
      <c r="IK17" s="216"/>
      <c r="IL17" s="216"/>
      <c r="IM17" s="216"/>
      <c r="IN17" s="216"/>
      <c r="IO17" s="216"/>
      <c r="IP17" s="216"/>
      <c r="IQ17" s="216"/>
      <c r="IR17" s="216"/>
      <c r="IS17" s="216"/>
      <c r="IT17" s="216"/>
      <c r="IU17" s="216"/>
      <c r="IV17" s="216"/>
      <c r="IW17" s="216"/>
      <c r="IX17" s="216"/>
      <c r="IY17" s="216"/>
      <c r="IZ17" s="216"/>
      <c r="JA17" s="216"/>
      <c r="JB17" s="216"/>
      <c r="JC17" s="216"/>
      <c r="JD17" s="216"/>
      <c r="JE17" s="216"/>
      <c r="JF17" s="216"/>
      <c r="JG17" s="216"/>
      <c r="JH17" s="216"/>
      <c r="JI17" s="216"/>
      <c r="JJ17" s="216"/>
      <c r="JK17" s="216"/>
      <c r="JL17" s="216"/>
      <c r="JM17" s="216"/>
      <c r="JN17" s="216"/>
      <c r="JO17" s="216"/>
      <c r="JP17" s="216"/>
      <c r="JQ17" s="216"/>
      <c r="JR17" s="216"/>
    </row>
    <row r="18" spans="1:278">
      <c r="A18" s="404">
        <v>9</v>
      </c>
      <c r="B18" s="399" t="str">
        <f t="shared" ca="1" si="1"/>
        <v>unter Horizont</v>
      </c>
      <c r="C18" s="400">
        <v>40</v>
      </c>
      <c r="D18" s="392" t="s">
        <v>35</v>
      </c>
      <c r="E18" s="400">
        <v>40</v>
      </c>
      <c r="F18" s="399" t="s">
        <v>319</v>
      </c>
      <c r="G18" s="393">
        <v>0.22842592592592592</v>
      </c>
      <c r="H18" s="402" t="s">
        <v>320</v>
      </c>
      <c r="I18" s="405">
        <v>18.899999999999999</v>
      </c>
      <c r="J18" s="399" t="s">
        <v>318</v>
      </c>
      <c r="K18" s="399" t="s">
        <v>11</v>
      </c>
      <c r="L18" s="396">
        <v>4</v>
      </c>
      <c r="M18" s="397"/>
      <c r="N18" s="65"/>
      <c r="O18" s="5"/>
      <c r="P18" s="8"/>
      <c r="Q18" s="5"/>
      <c r="R18" s="1"/>
      <c r="S18" s="1"/>
      <c r="T18" s="1"/>
      <c r="U18" s="1"/>
      <c r="V18" s="1"/>
      <c r="W18" s="1"/>
      <c r="X18" s="1"/>
      <c r="Y18" s="1"/>
      <c r="Z18" s="1"/>
      <c r="AA18" s="1"/>
      <c r="AB18" s="1"/>
      <c r="AC18" s="1"/>
      <c r="AD18" s="1"/>
      <c r="AE18" s="1"/>
      <c r="AF18" s="1"/>
      <c r="AG18" s="1"/>
      <c r="AH18" s="10">
        <f t="shared" si="7"/>
        <v>5.4822222222222221</v>
      </c>
      <c r="AI18" s="10">
        <f t="shared" si="2"/>
        <v>82.233333333333334</v>
      </c>
      <c r="AJ18" s="44">
        <f t="shared" si="8"/>
        <v>36.049999999999997</v>
      </c>
      <c r="AK18" s="19">
        <f t="shared" si="9"/>
        <v>36.049999999999997</v>
      </c>
      <c r="AL18" s="19">
        <f t="shared" si="25"/>
        <v>36.049999999999997</v>
      </c>
      <c r="AM18" s="19">
        <f t="shared" ca="1" si="3"/>
        <v>-9.2303785336717126E-2</v>
      </c>
      <c r="AN18" s="45">
        <f t="shared" ca="1" si="10"/>
        <v>-5.2961560991144125</v>
      </c>
      <c r="AO18" s="55" t="str">
        <f t="shared" ca="1" si="4"/>
        <v>-5°17'46"</v>
      </c>
      <c r="AP18" s="46">
        <f t="shared" ca="1" si="11"/>
        <v>42407.494186289732</v>
      </c>
      <c r="AQ18" s="20">
        <f t="shared" ca="1" si="14"/>
        <v>42407.494186289732</v>
      </c>
      <c r="AR18" s="10">
        <f t="shared" ca="1" si="15"/>
        <v>15266697.907064304</v>
      </c>
      <c r="AT18" s="64">
        <v>9</v>
      </c>
      <c r="AU18" s="58">
        <f t="shared" si="16"/>
        <v>36.049999999999997</v>
      </c>
      <c r="AV18" s="59" t="str">
        <f t="shared" si="12"/>
        <v/>
      </c>
      <c r="AW18" s="60" t="str">
        <f t="shared" si="13"/>
        <v/>
      </c>
      <c r="AX18" s="61" t="str">
        <f t="shared" si="5"/>
        <v/>
      </c>
      <c r="AY18" s="62" t="str">
        <f t="shared" si="17"/>
        <v/>
      </c>
      <c r="AZ18" s="61" t="str">
        <f t="shared" si="18"/>
        <v/>
      </c>
      <c r="BA18" s="58" t="str">
        <f t="shared" si="19"/>
        <v/>
      </c>
      <c r="BB18" s="58" t="str">
        <f t="shared" si="20"/>
        <v/>
      </c>
      <c r="BC18" s="58" t="str">
        <f t="shared" si="21"/>
        <v/>
      </c>
      <c r="BD18" s="58" t="str">
        <f t="shared" ca="1" si="22"/>
        <v>unter Horizont</v>
      </c>
      <c r="BE18" s="63" t="str">
        <f t="shared" ca="1" si="6"/>
        <v>unter Horizont</v>
      </c>
      <c r="BF18" s="215">
        <v>79</v>
      </c>
      <c r="BG18" s="214">
        <f t="shared" si="23"/>
        <v>79</v>
      </c>
      <c r="BH18" s="269">
        <f t="shared" ref="BH18:BI18" si="127">IF(BH22&lt;BH17,(BH17-BH22)/5+BH19,(BH22-BH17)/5+BH17)</f>
        <v>0.98402777777777772</v>
      </c>
      <c r="BI18" s="270">
        <f t="shared" si="127"/>
        <v>0.98277777777777786</v>
      </c>
      <c r="BJ18" s="270">
        <f t="shared" ref="BJ18:BK18" si="128">IF(BJ22&lt;BJ17,(BJ17-BJ22)/5+BJ19,(BJ22-BJ17)/5+BJ17)</f>
        <v>0.98152777777777778</v>
      </c>
      <c r="BK18" s="270">
        <f t="shared" si="128"/>
        <v>0.96708333333333329</v>
      </c>
      <c r="BL18" s="270">
        <f t="shared" ref="BL18:DP18" si="129">IF(BL22&lt;BL17,(BL17-BL22)/5+BL19,(BL22-BL17)/5+BL17)</f>
        <v>0.97430555555555554</v>
      </c>
      <c r="BM18" s="270">
        <f t="shared" si="129"/>
        <v>0.97361111111111109</v>
      </c>
      <c r="BN18" s="270">
        <f t="shared" si="129"/>
        <v>0.97361111111111109</v>
      </c>
      <c r="BO18" s="270">
        <f t="shared" si="129"/>
        <v>0.97291666666666676</v>
      </c>
      <c r="BP18" s="270">
        <f t="shared" si="129"/>
        <v>0.96805555555555556</v>
      </c>
      <c r="BQ18" s="270">
        <f t="shared" si="129"/>
        <v>0.96805555555555556</v>
      </c>
      <c r="BR18" s="270">
        <f t="shared" si="129"/>
        <v>0.96666666666666667</v>
      </c>
      <c r="BS18" s="270">
        <f t="shared" si="129"/>
        <v>0.96597222222222223</v>
      </c>
      <c r="BT18" s="270">
        <f t="shared" si="129"/>
        <v>0.96250000000000002</v>
      </c>
      <c r="BU18" s="270">
        <f t="shared" si="129"/>
        <v>0.96111111111111114</v>
      </c>
      <c r="BV18" s="270">
        <f t="shared" si="129"/>
        <v>0.9604166666666667</v>
      </c>
      <c r="BW18" s="270">
        <f t="shared" si="129"/>
        <v>0.9590277777777777</v>
      </c>
      <c r="BX18" s="270">
        <f t="shared" si="129"/>
        <v>0.95763888888888893</v>
      </c>
      <c r="BY18" s="270">
        <f t="shared" si="129"/>
        <v>0.19569444444444445</v>
      </c>
      <c r="BZ18" s="270">
        <f t="shared" si="129"/>
        <v>0.19569444444444445</v>
      </c>
      <c r="CA18" s="270">
        <f t="shared" si="129"/>
        <v>0.19541666666666666</v>
      </c>
      <c r="CB18" s="270">
        <f t="shared" si="129"/>
        <v>0.19430555555555556</v>
      </c>
      <c r="CC18" s="270">
        <f t="shared" si="129"/>
        <v>0.19444444444444445</v>
      </c>
      <c r="CD18" s="270">
        <f t="shared" si="129"/>
        <v>0.18944444444444447</v>
      </c>
      <c r="CE18" s="270">
        <f t="shared" si="129"/>
        <v>0.18944444444444447</v>
      </c>
      <c r="CF18" s="270">
        <f t="shared" si="129"/>
        <v>0</v>
      </c>
      <c r="CG18" s="270">
        <f t="shared" si="129"/>
        <v>0</v>
      </c>
      <c r="CH18" s="270">
        <f t="shared" si="129"/>
        <v>0</v>
      </c>
      <c r="CI18" s="270">
        <f t="shared" si="129"/>
        <v>0</v>
      </c>
      <c r="CJ18" s="270">
        <f t="shared" si="129"/>
        <v>0</v>
      </c>
      <c r="CK18" s="270">
        <f t="shared" si="129"/>
        <v>0</v>
      </c>
      <c r="CL18" s="270">
        <f t="shared" si="129"/>
        <v>0</v>
      </c>
      <c r="CM18" s="270">
        <f t="shared" si="129"/>
        <v>0</v>
      </c>
      <c r="CN18" s="270">
        <f t="shared" si="129"/>
        <v>0</v>
      </c>
      <c r="CO18" s="270">
        <f t="shared" si="129"/>
        <v>0</v>
      </c>
      <c r="CP18" s="270">
        <f t="shared" si="129"/>
        <v>0</v>
      </c>
      <c r="CQ18" s="270">
        <f t="shared" si="129"/>
        <v>0</v>
      </c>
      <c r="CR18" s="270">
        <f t="shared" si="129"/>
        <v>0</v>
      </c>
      <c r="CS18" s="270">
        <f t="shared" si="129"/>
        <v>0</v>
      </c>
      <c r="CT18" s="270">
        <f t="shared" si="129"/>
        <v>0</v>
      </c>
      <c r="CU18" s="270">
        <f t="shared" si="129"/>
        <v>0</v>
      </c>
      <c r="CV18" s="270">
        <f t="shared" si="129"/>
        <v>0</v>
      </c>
      <c r="CW18" s="270">
        <f t="shared" si="129"/>
        <v>0</v>
      </c>
      <c r="CX18" s="270">
        <f t="shared" si="129"/>
        <v>0</v>
      </c>
      <c r="CY18" s="270">
        <f t="shared" si="129"/>
        <v>0</v>
      </c>
      <c r="CZ18" s="270">
        <f t="shared" si="129"/>
        <v>0</v>
      </c>
      <c r="DA18" s="270">
        <f t="shared" si="129"/>
        <v>0</v>
      </c>
      <c r="DB18" s="270">
        <f t="shared" si="129"/>
        <v>0</v>
      </c>
      <c r="DC18" s="270">
        <f t="shared" si="129"/>
        <v>0</v>
      </c>
      <c r="DD18" s="270">
        <f t="shared" si="129"/>
        <v>0</v>
      </c>
      <c r="DE18" s="270">
        <f t="shared" si="129"/>
        <v>0</v>
      </c>
      <c r="DF18" s="270">
        <f t="shared" si="129"/>
        <v>0</v>
      </c>
      <c r="DG18" s="270">
        <f t="shared" si="129"/>
        <v>0</v>
      </c>
      <c r="DH18" s="270">
        <f t="shared" si="129"/>
        <v>0</v>
      </c>
      <c r="DI18" s="270">
        <f t="shared" si="129"/>
        <v>0</v>
      </c>
      <c r="DJ18" s="270">
        <f t="shared" si="129"/>
        <v>0</v>
      </c>
      <c r="DK18" s="270">
        <f t="shared" si="129"/>
        <v>0</v>
      </c>
      <c r="DL18" s="270">
        <f t="shared" si="129"/>
        <v>0</v>
      </c>
      <c r="DM18" s="270">
        <f t="shared" si="129"/>
        <v>0</v>
      </c>
      <c r="DN18" s="270">
        <f t="shared" si="129"/>
        <v>0</v>
      </c>
      <c r="DO18" s="270">
        <f t="shared" si="129"/>
        <v>0</v>
      </c>
      <c r="DP18" s="270">
        <f t="shared" si="129"/>
        <v>0</v>
      </c>
      <c r="DQ18" s="256">
        <f t="shared" si="24"/>
        <v>79</v>
      </c>
      <c r="DR18" s="270">
        <f t="shared" ref="DR18:EU18" si="130">IF(DR22&lt;DR17,(DR17-DR22)/5+DR19,(DR22-DR17)/5+DR17)</f>
        <v>0</v>
      </c>
      <c r="DS18" s="270">
        <f t="shared" si="130"/>
        <v>0</v>
      </c>
      <c r="DT18" s="270">
        <f t="shared" si="130"/>
        <v>0</v>
      </c>
      <c r="DU18" s="270">
        <f t="shared" si="130"/>
        <v>0</v>
      </c>
      <c r="DV18" s="270">
        <f t="shared" si="130"/>
        <v>0</v>
      </c>
      <c r="DW18" s="270">
        <f t="shared" si="130"/>
        <v>0</v>
      </c>
      <c r="DX18" s="270">
        <f t="shared" si="130"/>
        <v>0</v>
      </c>
      <c r="DY18" s="270">
        <f t="shared" si="130"/>
        <v>0</v>
      </c>
      <c r="DZ18" s="270">
        <f t="shared" si="130"/>
        <v>0</v>
      </c>
      <c r="EA18" s="270">
        <f t="shared" si="130"/>
        <v>0</v>
      </c>
      <c r="EB18" s="270">
        <f t="shared" si="130"/>
        <v>0</v>
      </c>
      <c r="EC18" s="270">
        <f t="shared" si="130"/>
        <v>0</v>
      </c>
      <c r="ED18" s="270">
        <f t="shared" si="130"/>
        <v>0</v>
      </c>
      <c r="EE18" s="270">
        <f t="shared" si="130"/>
        <v>0</v>
      </c>
      <c r="EF18" s="270">
        <f t="shared" si="130"/>
        <v>0</v>
      </c>
      <c r="EG18" s="270">
        <f t="shared" si="130"/>
        <v>0</v>
      </c>
      <c r="EH18" s="270">
        <f t="shared" si="130"/>
        <v>0</v>
      </c>
      <c r="EI18" s="270">
        <f t="shared" si="130"/>
        <v>0</v>
      </c>
      <c r="EJ18" s="270">
        <f t="shared" si="130"/>
        <v>0</v>
      </c>
      <c r="EK18" s="270">
        <f t="shared" si="130"/>
        <v>0</v>
      </c>
      <c r="EL18" s="270">
        <f t="shared" si="130"/>
        <v>0</v>
      </c>
      <c r="EM18" s="270">
        <f t="shared" si="130"/>
        <v>0</v>
      </c>
      <c r="EN18" s="270">
        <f t="shared" si="130"/>
        <v>2.638888888888889E-3</v>
      </c>
      <c r="EO18" s="270">
        <f t="shared" si="130"/>
        <v>2.638888888888889E-3</v>
      </c>
      <c r="EP18" s="270">
        <f t="shared" si="130"/>
        <v>2.0833333333333333E-3</v>
      </c>
      <c r="EQ18" s="270">
        <f t="shared" si="130"/>
        <v>1.9444444444444444E-3</v>
      </c>
      <c r="ER18" s="270">
        <f t="shared" si="130"/>
        <v>6.9444444444444436E-4</v>
      </c>
      <c r="ES18" s="270">
        <f t="shared" si="130"/>
        <v>1.3888888888888889E-4</v>
      </c>
      <c r="ET18" s="270">
        <f t="shared" si="130"/>
        <v>0.99652777777777779</v>
      </c>
      <c r="EU18" s="270">
        <f t="shared" si="130"/>
        <v>0.99513888888888891</v>
      </c>
      <c r="EV18" s="270">
        <f t="shared" ref="EV18:FK18" si="131">IF(EV22&lt;EV17,(EV17-EV22)/5+EV19,(EV22-EV17)/5+EV17)</f>
        <v>0.99513888888888891</v>
      </c>
      <c r="EW18" s="270">
        <f t="shared" si="131"/>
        <v>0.9916666666666667</v>
      </c>
      <c r="EX18" s="270">
        <f t="shared" si="131"/>
        <v>0.99236111111111114</v>
      </c>
      <c r="EY18" s="270">
        <f t="shared" si="131"/>
        <v>0.99236111111111114</v>
      </c>
      <c r="EZ18" s="270">
        <f t="shared" si="131"/>
        <v>0.99097222222222225</v>
      </c>
      <c r="FA18" s="270">
        <f t="shared" si="131"/>
        <v>0.97583333333333333</v>
      </c>
      <c r="FB18" s="270">
        <f t="shared" si="131"/>
        <v>0.97972222222222216</v>
      </c>
      <c r="FC18" s="270">
        <f t="shared" si="131"/>
        <v>0.98305555555555557</v>
      </c>
      <c r="FD18" s="270">
        <f t="shared" si="131"/>
        <v>0.98236111111111113</v>
      </c>
      <c r="FE18" s="270">
        <f t="shared" si="131"/>
        <v>0.98291666666666677</v>
      </c>
      <c r="FF18" s="270">
        <f t="shared" si="131"/>
        <v>0.948888888888889</v>
      </c>
      <c r="FG18" s="270">
        <f t="shared" si="131"/>
        <v>0.98486111111111119</v>
      </c>
      <c r="FH18" s="270">
        <f t="shared" si="131"/>
        <v>0.98472222222222228</v>
      </c>
      <c r="FI18" s="270">
        <f t="shared" si="131"/>
        <v>0.98597222222222214</v>
      </c>
      <c r="FJ18" s="270">
        <f t="shared" si="131"/>
        <v>0.98402777777777772</v>
      </c>
      <c r="FK18" s="274">
        <f t="shared" si="131"/>
        <v>0.98347222222222219</v>
      </c>
      <c r="FL18" s="214">
        <f t="shared" si="31"/>
        <v>79</v>
      </c>
      <c r="FM18" s="238" t="s">
        <v>161</v>
      </c>
      <c r="FN18" s="222">
        <f>FT11</f>
        <v>0.99527777777777782</v>
      </c>
      <c r="FO18" s="221"/>
      <c r="FP18" s="221"/>
      <c r="FQ18" s="214"/>
      <c r="FR18" s="216"/>
      <c r="FS18" s="216"/>
      <c r="FT18" s="216"/>
      <c r="FU18" s="216"/>
      <c r="FV18" s="216"/>
      <c r="FW18" s="216"/>
      <c r="FX18" s="216"/>
      <c r="FY18" s="216"/>
      <c r="FZ18" s="216"/>
      <c r="GA18" s="216"/>
      <c r="GB18" s="216"/>
      <c r="GC18" s="216"/>
      <c r="GD18" s="216"/>
      <c r="GE18" s="216"/>
      <c r="GF18" s="216"/>
      <c r="GG18" s="216"/>
      <c r="GH18" s="216"/>
      <c r="GI18" s="216"/>
      <c r="GJ18" s="216"/>
      <c r="GK18" s="216"/>
      <c r="GL18" s="216"/>
      <c r="GM18" s="216"/>
      <c r="GN18" s="216"/>
      <c r="GO18" s="216"/>
      <c r="GP18" s="216"/>
      <c r="GQ18" s="216"/>
      <c r="GR18" s="216"/>
      <c r="GS18" s="216"/>
      <c r="GT18" s="216"/>
      <c r="GU18" s="216"/>
      <c r="GV18" s="216"/>
      <c r="GW18" s="216"/>
      <c r="GX18" s="216"/>
      <c r="GY18" s="216"/>
      <c r="GZ18" s="216"/>
      <c r="HA18" s="216"/>
      <c r="HB18" s="216"/>
      <c r="HC18" s="216"/>
      <c r="HD18" s="216"/>
      <c r="HE18" s="216"/>
      <c r="HF18" s="216"/>
      <c r="HG18" s="216"/>
      <c r="HH18" s="216"/>
      <c r="HI18" s="216"/>
      <c r="HJ18" s="216"/>
      <c r="HK18" s="216"/>
      <c r="HL18" s="216"/>
      <c r="HM18" s="216"/>
      <c r="HN18" s="216"/>
      <c r="HO18" s="216"/>
      <c r="HP18" s="216"/>
      <c r="HQ18" s="216"/>
      <c r="HR18" s="216"/>
      <c r="HS18" s="216"/>
      <c r="HT18" s="216"/>
      <c r="HU18" s="216"/>
      <c r="HV18" s="216"/>
      <c r="HW18" s="216"/>
      <c r="HX18" s="216"/>
      <c r="HY18" s="216"/>
      <c r="HZ18" s="216"/>
      <c r="IA18" s="216"/>
      <c r="IB18" s="216"/>
      <c r="IC18" s="216"/>
      <c r="ID18" s="216"/>
      <c r="IE18" s="216"/>
      <c r="IF18" s="216"/>
      <c r="IG18" s="216"/>
      <c r="IH18" s="216"/>
      <c r="II18" s="216"/>
      <c r="IJ18" s="216"/>
      <c r="IK18" s="216"/>
      <c r="IL18" s="216"/>
      <c r="IM18" s="216"/>
      <c r="IN18" s="216"/>
      <c r="IO18" s="216"/>
      <c r="IP18" s="216"/>
      <c r="IQ18" s="216"/>
      <c r="IR18" s="216"/>
      <c r="IS18" s="216"/>
      <c r="IT18" s="216"/>
      <c r="IU18" s="216"/>
      <c r="IV18" s="216"/>
      <c r="IW18" s="216"/>
      <c r="IX18" s="216"/>
      <c r="IY18" s="216"/>
      <c r="IZ18" s="216"/>
      <c r="JA18" s="216"/>
      <c r="JB18" s="216"/>
      <c r="JC18" s="216"/>
      <c r="JD18" s="216"/>
      <c r="JE18" s="216"/>
      <c r="JF18" s="216"/>
      <c r="JG18" s="216"/>
      <c r="JH18" s="216"/>
      <c r="JI18" s="216"/>
      <c r="JJ18" s="216"/>
      <c r="JK18" s="216"/>
      <c r="JL18" s="216"/>
      <c r="JM18" s="216"/>
      <c r="JN18" s="216"/>
      <c r="JO18" s="216"/>
      <c r="JP18" s="216"/>
      <c r="JQ18" s="216"/>
      <c r="JR18" s="216"/>
    </row>
    <row r="19" spans="1:278" ht="15" customHeight="1">
      <c r="A19" s="404">
        <v>10</v>
      </c>
      <c r="B19" s="399" t="str">
        <f t="shared" ca="1" si="1"/>
        <v>unter Horizont</v>
      </c>
      <c r="C19" s="400">
        <v>34</v>
      </c>
      <c r="D19" s="392" t="s">
        <v>35</v>
      </c>
      <c r="E19" s="400">
        <v>34</v>
      </c>
      <c r="F19" s="392" t="s">
        <v>321</v>
      </c>
      <c r="G19" s="393">
        <v>0.22854166666666667</v>
      </c>
      <c r="H19" s="402" t="s">
        <v>322</v>
      </c>
      <c r="I19" s="406">
        <v>15.2</v>
      </c>
      <c r="J19" s="392" t="s">
        <v>323</v>
      </c>
      <c r="K19" s="392" t="s">
        <v>11</v>
      </c>
      <c r="L19" s="396">
        <v>3</v>
      </c>
      <c r="M19" s="397">
        <v>19.600000000000001</v>
      </c>
      <c r="N19" s="1"/>
      <c r="O19" s="5"/>
      <c r="P19" s="5"/>
      <c r="Q19" s="5"/>
      <c r="R19" s="34"/>
      <c r="S19" s="34"/>
      <c r="T19" s="34"/>
      <c r="U19" s="34"/>
      <c r="V19" s="34"/>
      <c r="W19" s="34"/>
      <c r="X19" s="34"/>
      <c r="Y19" s="34"/>
      <c r="Z19" s="34"/>
      <c r="AA19" s="34"/>
      <c r="AB19" s="34"/>
      <c r="AC19" s="34"/>
      <c r="AD19" s="34"/>
      <c r="AE19" s="34"/>
      <c r="AF19" s="1"/>
      <c r="AG19" s="1"/>
      <c r="AH19" s="10">
        <f t="shared" si="7"/>
        <v>5.4850000000000003</v>
      </c>
      <c r="AI19" s="10">
        <f t="shared" si="2"/>
        <v>82.275000000000006</v>
      </c>
      <c r="AJ19" s="44">
        <f t="shared" si="8"/>
        <v>6.9</v>
      </c>
      <c r="AK19" s="19">
        <f t="shared" si="9"/>
        <v>6.9</v>
      </c>
      <c r="AL19" s="19">
        <f t="shared" si="25"/>
        <v>6.9</v>
      </c>
      <c r="AM19" s="19">
        <f t="shared" ca="1" si="3"/>
        <v>-0.56547141170543713</v>
      </c>
      <c r="AN19" s="45">
        <f t="shared" ca="1" si="10"/>
        <v>-34.435033384606896</v>
      </c>
      <c r="AO19" s="55" t="str">
        <f t="shared" ca="1" si="4"/>
        <v>-34°26'6"</v>
      </c>
      <c r="AP19" s="46">
        <f t="shared" ca="1" si="11"/>
        <v>42407.494070548993</v>
      </c>
      <c r="AQ19" s="20">
        <f t="shared" ca="1" si="14"/>
        <v>42407.494070548993</v>
      </c>
      <c r="AR19" s="10">
        <f t="shared" ca="1" si="15"/>
        <v>15266697.865397636</v>
      </c>
      <c r="AT19" s="64">
        <v>10</v>
      </c>
      <c r="AU19" s="58">
        <f t="shared" si="16"/>
        <v>6.9</v>
      </c>
      <c r="AV19" s="59" t="str">
        <f t="shared" si="12"/>
        <v/>
      </c>
      <c r="AW19" s="60" t="str">
        <f t="shared" si="13"/>
        <v/>
      </c>
      <c r="AX19" s="61" t="str">
        <f t="shared" si="5"/>
        <v/>
      </c>
      <c r="AY19" s="62" t="str">
        <f t="shared" si="17"/>
        <v/>
      </c>
      <c r="AZ19" s="61" t="str">
        <f t="shared" si="18"/>
        <v/>
      </c>
      <c r="BA19" s="58" t="str">
        <f t="shared" si="19"/>
        <v/>
      </c>
      <c r="BB19" s="58" t="str">
        <f t="shared" si="20"/>
        <v/>
      </c>
      <c r="BC19" s="58" t="str">
        <f t="shared" si="21"/>
        <v/>
      </c>
      <c r="BD19" s="58" t="str">
        <f t="shared" ca="1" si="22"/>
        <v>unter Horizont</v>
      </c>
      <c r="BE19" s="63" t="str">
        <f t="shared" ca="1" si="6"/>
        <v>unter Horizont</v>
      </c>
      <c r="BF19" s="215">
        <v>78</v>
      </c>
      <c r="BG19" s="214">
        <f t="shared" si="23"/>
        <v>78</v>
      </c>
      <c r="BH19" s="257">
        <f t="shared" ref="BH19:BI19" si="132">IF(BH22&lt;BH17,(BH17-BH22)/5+BH20,(BH22-BH17)/5+BH18)</f>
        <v>0.98541666666666661</v>
      </c>
      <c r="BI19" s="254">
        <f t="shared" si="132"/>
        <v>0.98430555555555566</v>
      </c>
      <c r="BJ19" s="254">
        <f t="shared" ref="BJ19:BK19" si="133">IF(BJ22&lt;BJ17,(BJ17-BJ22)/5+BJ20,(BJ22-BJ17)/5+BJ18)</f>
        <v>0.98319444444444448</v>
      </c>
      <c r="BK19" s="254">
        <f t="shared" si="133"/>
        <v>0.97166666666666657</v>
      </c>
      <c r="BL19" s="254">
        <f t="shared" ref="BL19:DP19" si="134">IF(BL22&lt;BL17,(BL17-BL22)/5+BL20,(BL22-BL17)/5+BL18)</f>
        <v>0.97430555555555554</v>
      </c>
      <c r="BM19" s="254">
        <f t="shared" si="134"/>
        <v>0.97361111111111109</v>
      </c>
      <c r="BN19" s="254">
        <f t="shared" si="134"/>
        <v>0.97361111111111109</v>
      </c>
      <c r="BO19" s="254">
        <f t="shared" si="134"/>
        <v>0.97291666666666676</v>
      </c>
      <c r="BP19" s="254">
        <f t="shared" si="134"/>
        <v>0.96805555555555556</v>
      </c>
      <c r="BQ19" s="254">
        <f t="shared" si="134"/>
        <v>0.96805555555555556</v>
      </c>
      <c r="BR19" s="254">
        <f t="shared" si="134"/>
        <v>0.96666666666666667</v>
      </c>
      <c r="BS19" s="254">
        <f t="shared" si="134"/>
        <v>0.96597222222222223</v>
      </c>
      <c r="BT19" s="254">
        <f t="shared" si="134"/>
        <v>0.96250000000000002</v>
      </c>
      <c r="BU19" s="254">
        <f t="shared" si="134"/>
        <v>0.96111111111111114</v>
      </c>
      <c r="BV19" s="254">
        <f t="shared" si="134"/>
        <v>0.9604166666666667</v>
      </c>
      <c r="BW19" s="254">
        <f t="shared" si="134"/>
        <v>0.9590277777777777</v>
      </c>
      <c r="BX19" s="254">
        <f t="shared" si="134"/>
        <v>0.95763888888888893</v>
      </c>
      <c r="BY19" s="254">
        <f t="shared" si="134"/>
        <v>0.3913888888888889</v>
      </c>
      <c r="BZ19" s="254">
        <f t="shared" si="134"/>
        <v>0.3913888888888889</v>
      </c>
      <c r="CA19" s="254">
        <f t="shared" si="134"/>
        <v>0.39083333333333331</v>
      </c>
      <c r="CB19" s="254">
        <f t="shared" si="134"/>
        <v>0.38861111111111113</v>
      </c>
      <c r="CC19" s="254">
        <f t="shared" si="134"/>
        <v>0.3888888888888889</v>
      </c>
      <c r="CD19" s="254">
        <f t="shared" si="134"/>
        <v>0.37888888888888894</v>
      </c>
      <c r="CE19" s="254">
        <f t="shared" si="134"/>
        <v>0.37888888888888894</v>
      </c>
      <c r="CF19" s="254">
        <f t="shared" si="134"/>
        <v>0</v>
      </c>
      <c r="CG19" s="254">
        <f t="shared" si="134"/>
        <v>0</v>
      </c>
      <c r="CH19" s="254">
        <f t="shared" si="134"/>
        <v>0</v>
      </c>
      <c r="CI19" s="254">
        <f t="shared" si="134"/>
        <v>0</v>
      </c>
      <c r="CJ19" s="254">
        <f t="shared" si="134"/>
        <v>0</v>
      </c>
      <c r="CK19" s="254">
        <f t="shared" si="134"/>
        <v>0</v>
      </c>
      <c r="CL19" s="254">
        <f t="shared" si="134"/>
        <v>0</v>
      </c>
      <c r="CM19" s="254">
        <f t="shared" si="134"/>
        <v>0</v>
      </c>
      <c r="CN19" s="254">
        <f t="shared" si="134"/>
        <v>0</v>
      </c>
      <c r="CO19" s="254">
        <f t="shared" si="134"/>
        <v>0</v>
      </c>
      <c r="CP19" s="254">
        <f t="shared" si="134"/>
        <v>0</v>
      </c>
      <c r="CQ19" s="254">
        <f t="shared" si="134"/>
        <v>0</v>
      </c>
      <c r="CR19" s="254">
        <f t="shared" si="134"/>
        <v>0</v>
      </c>
      <c r="CS19" s="254">
        <f t="shared" si="134"/>
        <v>0</v>
      </c>
      <c r="CT19" s="254">
        <f t="shared" si="134"/>
        <v>0</v>
      </c>
      <c r="CU19" s="254">
        <f t="shared" si="134"/>
        <v>0</v>
      </c>
      <c r="CV19" s="254">
        <f t="shared" si="134"/>
        <v>0</v>
      </c>
      <c r="CW19" s="254">
        <f t="shared" si="134"/>
        <v>0</v>
      </c>
      <c r="CX19" s="254">
        <f t="shared" si="134"/>
        <v>0</v>
      </c>
      <c r="CY19" s="254">
        <f t="shared" si="134"/>
        <v>0</v>
      </c>
      <c r="CZ19" s="254">
        <f t="shared" si="134"/>
        <v>0</v>
      </c>
      <c r="DA19" s="254">
        <f t="shared" si="134"/>
        <v>0</v>
      </c>
      <c r="DB19" s="254">
        <f t="shared" si="134"/>
        <v>0</v>
      </c>
      <c r="DC19" s="254">
        <f t="shared" si="134"/>
        <v>0</v>
      </c>
      <c r="DD19" s="254">
        <f t="shared" si="134"/>
        <v>0</v>
      </c>
      <c r="DE19" s="254">
        <f t="shared" si="134"/>
        <v>0</v>
      </c>
      <c r="DF19" s="254">
        <f t="shared" si="134"/>
        <v>0</v>
      </c>
      <c r="DG19" s="254">
        <f t="shared" si="134"/>
        <v>0</v>
      </c>
      <c r="DH19" s="254">
        <f t="shared" si="134"/>
        <v>0</v>
      </c>
      <c r="DI19" s="254">
        <f t="shared" si="134"/>
        <v>0</v>
      </c>
      <c r="DJ19" s="254">
        <f t="shared" si="134"/>
        <v>0</v>
      </c>
      <c r="DK19" s="254">
        <f t="shared" si="134"/>
        <v>0</v>
      </c>
      <c r="DL19" s="254">
        <f t="shared" si="134"/>
        <v>0</v>
      </c>
      <c r="DM19" s="254">
        <f t="shared" si="134"/>
        <v>0</v>
      </c>
      <c r="DN19" s="254">
        <f t="shared" si="134"/>
        <v>0</v>
      </c>
      <c r="DO19" s="254">
        <f t="shared" si="134"/>
        <v>0</v>
      </c>
      <c r="DP19" s="254">
        <f t="shared" si="134"/>
        <v>0</v>
      </c>
      <c r="DQ19" s="220">
        <f t="shared" si="24"/>
        <v>78</v>
      </c>
      <c r="DR19" s="254">
        <f t="shared" ref="DR19:EU19" si="135">IF(DR22&lt;DR17,(DR17-DR22)/5+DR20,(DR22-DR17)/5+DR18)</f>
        <v>0</v>
      </c>
      <c r="DS19" s="254">
        <f t="shared" si="135"/>
        <v>0</v>
      </c>
      <c r="DT19" s="254">
        <f t="shared" si="135"/>
        <v>0</v>
      </c>
      <c r="DU19" s="254">
        <f t="shared" si="135"/>
        <v>0</v>
      </c>
      <c r="DV19" s="254">
        <f t="shared" si="135"/>
        <v>0</v>
      </c>
      <c r="DW19" s="254">
        <f t="shared" si="135"/>
        <v>0</v>
      </c>
      <c r="DX19" s="254">
        <f t="shared" si="135"/>
        <v>0</v>
      </c>
      <c r="DY19" s="254">
        <f t="shared" si="135"/>
        <v>0</v>
      </c>
      <c r="DZ19" s="254">
        <f t="shared" si="135"/>
        <v>0</v>
      </c>
      <c r="EA19" s="254">
        <f t="shared" si="135"/>
        <v>0</v>
      </c>
      <c r="EB19" s="254">
        <f t="shared" si="135"/>
        <v>0</v>
      </c>
      <c r="EC19" s="254">
        <f t="shared" si="135"/>
        <v>0</v>
      </c>
      <c r="ED19" s="254">
        <f t="shared" si="135"/>
        <v>0</v>
      </c>
      <c r="EE19" s="254">
        <f t="shared" si="135"/>
        <v>0</v>
      </c>
      <c r="EF19" s="254">
        <f t="shared" si="135"/>
        <v>0</v>
      </c>
      <c r="EG19" s="254">
        <f t="shared" si="135"/>
        <v>0</v>
      </c>
      <c r="EH19" s="254">
        <f t="shared" si="135"/>
        <v>0</v>
      </c>
      <c r="EI19" s="254">
        <f t="shared" si="135"/>
        <v>0</v>
      </c>
      <c r="EJ19" s="254">
        <f t="shared" si="135"/>
        <v>0</v>
      </c>
      <c r="EK19" s="254">
        <f t="shared" si="135"/>
        <v>0</v>
      </c>
      <c r="EL19" s="254">
        <f t="shared" si="135"/>
        <v>0</v>
      </c>
      <c r="EM19" s="254">
        <f t="shared" si="135"/>
        <v>0</v>
      </c>
      <c r="EN19" s="254">
        <f t="shared" si="135"/>
        <v>5.2777777777777779E-3</v>
      </c>
      <c r="EO19" s="254">
        <f t="shared" si="135"/>
        <v>5.2777777777777779E-3</v>
      </c>
      <c r="EP19" s="254">
        <f t="shared" si="135"/>
        <v>4.1666666666666666E-3</v>
      </c>
      <c r="EQ19" s="254">
        <f t="shared" si="135"/>
        <v>3.8888888888888888E-3</v>
      </c>
      <c r="ER19" s="254">
        <f t="shared" si="135"/>
        <v>1.3888888888888887E-3</v>
      </c>
      <c r="ES19" s="254">
        <f t="shared" si="135"/>
        <v>2.7777777777777778E-4</v>
      </c>
      <c r="ET19" s="254">
        <f t="shared" si="135"/>
        <v>0.99652777777777779</v>
      </c>
      <c r="EU19" s="254">
        <f t="shared" si="135"/>
        <v>0.99513888888888891</v>
      </c>
      <c r="EV19" s="254">
        <f t="shared" ref="EV19:FK19" si="136">IF(EV22&lt;EV17,(EV17-EV22)/5+EV20,(EV22-EV17)/5+EV18)</f>
        <v>0.99513888888888891</v>
      </c>
      <c r="EW19" s="254">
        <f t="shared" si="136"/>
        <v>0.9916666666666667</v>
      </c>
      <c r="EX19" s="254">
        <f t="shared" si="136"/>
        <v>0.99236111111111114</v>
      </c>
      <c r="EY19" s="254">
        <f t="shared" si="136"/>
        <v>0.99236111111111114</v>
      </c>
      <c r="EZ19" s="254">
        <f t="shared" si="136"/>
        <v>0.99097222222222225</v>
      </c>
      <c r="FA19" s="254">
        <f t="shared" si="136"/>
        <v>0.97944444444444445</v>
      </c>
      <c r="FB19" s="254">
        <f t="shared" si="136"/>
        <v>0.98236111111111102</v>
      </c>
      <c r="FC19" s="254">
        <f t="shared" si="136"/>
        <v>0.98486111111111108</v>
      </c>
      <c r="FD19" s="254">
        <f t="shared" si="136"/>
        <v>0.98416666666666663</v>
      </c>
      <c r="FE19" s="254">
        <f t="shared" si="136"/>
        <v>0.98458333333333348</v>
      </c>
      <c r="FF19" s="254">
        <f t="shared" si="136"/>
        <v>0.95888888888888901</v>
      </c>
      <c r="FG19" s="254">
        <f t="shared" si="136"/>
        <v>0.98638888888888898</v>
      </c>
      <c r="FH19" s="254">
        <f t="shared" si="136"/>
        <v>0.98611111111111116</v>
      </c>
      <c r="FI19" s="254">
        <f t="shared" si="136"/>
        <v>0.98722222222222211</v>
      </c>
      <c r="FJ19" s="254">
        <f t="shared" si="136"/>
        <v>0.98541666666666661</v>
      </c>
      <c r="FK19" s="255">
        <f t="shared" si="136"/>
        <v>0.98499999999999999</v>
      </c>
      <c r="FL19" s="214">
        <f t="shared" si="31"/>
        <v>78</v>
      </c>
      <c r="FM19" s="238" t="s">
        <v>126</v>
      </c>
      <c r="FN19" s="222">
        <f>FU11</f>
        <v>0.99527777777777782</v>
      </c>
      <c r="FO19" s="221"/>
      <c r="FP19" s="221"/>
      <c r="FQ19" s="214"/>
      <c r="FR19" s="216"/>
      <c r="FS19" s="216"/>
      <c r="FT19" s="216"/>
      <c r="FU19" s="216"/>
      <c r="FV19" s="216"/>
      <c r="FW19" s="216"/>
      <c r="FX19" s="216"/>
      <c r="FY19" s="216"/>
      <c r="FZ19" s="216"/>
      <c r="GA19" s="216"/>
      <c r="GB19" s="216"/>
      <c r="GC19" s="216"/>
      <c r="GD19" s="216"/>
      <c r="GE19" s="216"/>
      <c r="GF19" s="216"/>
      <c r="GG19" s="216"/>
      <c r="GH19" s="216"/>
      <c r="GI19" s="216"/>
      <c r="GJ19" s="216"/>
      <c r="GK19" s="216"/>
      <c r="GL19" s="216"/>
      <c r="GM19" s="216"/>
      <c r="GN19" s="216"/>
      <c r="GO19" s="216"/>
      <c r="GP19" s="216"/>
      <c r="GQ19" s="216"/>
      <c r="GR19" s="216"/>
      <c r="GS19" s="216"/>
      <c r="GT19" s="216"/>
      <c r="GU19" s="216"/>
      <c r="GV19" s="216"/>
      <c r="GW19" s="216"/>
      <c r="GX19" s="216"/>
      <c r="GY19" s="216"/>
      <c r="GZ19" s="216"/>
      <c r="HA19" s="216"/>
      <c r="HB19" s="216"/>
      <c r="HC19" s="216"/>
      <c r="HD19" s="216"/>
      <c r="HE19" s="216"/>
      <c r="HF19" s="216"/>
      <c r="HG19" s="216"/>
      <c r="HH19" s="216"/>
      <c r="HI19" s="216"/>
      <c r="HJ19" s="216"/>
      <c r="HK19" s="216"/>
      <c r="HL19" s="216"/>
      <c r="HM19" s="216"/>
      <c r="HN19" s="216"/>
      <c r="HO19" s="216"/>
      <c r="HP19" s="216"/>
      <c r="HQ19" s="216"/>
      <c r="HR19" s="216"/>
      <c r="HS19" s="216"/>
      <c r="HT19" s="216"/>
      <c r="HU19" s="216"/>
      <c r="HV19" s="216"/>
      <c r="HW19" s="216"/>
      <c r="HX19" s="216"/>
      <c r="HY19" s="216"/>
      <c r="HZ19" s="216"/>
      <c r="IA19" s="216"/>
      <c r="IB19" s="216"/>
      <c r="IC19" s="216"/>
      <c r="ID19" s="216"/>
      <c r="IE19" s="216"/>
      <c r="IF19" s="216"/>
      <c r="IG19" s="216"/>
      <c r="IH19" s="216"/>
      <c r="II19" s="216"/>
      <c r="IJ19" s="216"/>
      <c r="IK19" s="216"/>
      <c r="IL19" s="216"/>
      <c r="IM19" s="216"/>
      <c r="IN19" s="216"/>
      <c r="IO19" s="216"/>
      <c r="IP19" s="216"/>
      <c r="IQ19" s="216"/>
      <c r="IR19" s="216"/>
      <c r="IS19" s="216"/>
      <c r="IT19" s="216"/>
      <c r="IU19" s="216"/>
      <c r="IV19" s="216"/>
      <c r="IW19" s="216"/>
      <c r="IX19" s="216"/>
      <c r="IY19" s="216"/>
      <c r="IZ19" s="216"/>
      <c r="JA19" s="216"/>
      <c r="JB19" s="216"/>
      <c r="JC19" s="216"/>
      <c r="JD19" s="216"/>
      <c r="JE19" s="216"/>
      <c r="JF19" s="216"/>
      <c r="JG19" s="216"/>
      <c r="JH19" s="216"/>
      <c r="JI19" s="216"/>
      <c r="JJ19" s="216"/>
      <c r="JK19" s="216"/>
      <c r="JL19" s="216"/>
      <c r="JM19" s="216"/>
      <c r="JN19" s="216"/>
      <c r="JO19" s="216"/>
      <c r="JP19" s="216"/>
      <c r="JQ19" s="216"/>
      <c r="JR19" s="216"/>
    </row>
    <row r="20" spans="1:278" ht="15" customHeight="1">
      <c r="A20" s="404">
        <v>11</v>
      </c>
      <c r="B20" s="399" t="str">
        <f t="shared" ca="1" si="1"/>
        <v>unter Horizont</v>
      </c>
      <c r="C20" s="400"/>
      <c r="D20" s="392" t="s">
        <v>35</v>
      </c>
      <c r="E20" s="400"/>
      <c r="F20" s="399" t="s">
        <v>324</v>
      </c>
      <c r="G20" s="393">
        <v>0.23422453703703705</v>
      </c>
      <c r="H20" s="402" t="s">
        <v>325</v>
      </c>
      <c r="I20" s="405"/>
      <c r="J20" s="399" t="s">
        <v>323</v>
      </c>
      <c r="K20" s="399"/>
      <c r="L20" s="396"/>
      <c r="M20" s="397"/>
      <c r="N20" s="1"/>
      <c r="O20" s="5"/>
      <c r="P20" s="5"/>
      <c r="Q20" s="5"/>
      <c r="R20" s="1"/>
      <c r="S20" s="1"/>
      <c r="T20" s="1"/>
      <c r="U20" s="1"/>
      <c r="V20" s="1"/>
      <c r="W20" s="1"/>
      <c r="X20" s="1"/>
      <c r="Y20" s="1"/>
      <c r="Z20" s="1"/>
      <c r="AA20" s="1"/>
      <c r="AB20" s="1"/>
      <c r="AC20" s="1"/>
      <c r="AD20" s="1"/>
      <c r="AE20" s="1"/>
      <c r="AF20" s="1"/>
      <c r="AG20" s="1"/>
      <c r="AH20" s="10">
        <f t="shared" si="7"/>
        <v>5.6213888888888892</v>
      </c>
      <c r="AI20" s="10">
        <f t="shared" si="2"/>
        <v>84.32083333333334</v>
      </c>
      <c r="AJ20" s="44">
        <f t="shared" si="8"/>
        <v>8.2666666666666675</v>
      </c>
      <c r="AK20" s="19">
        <f t="shared" si="9"/>
        <v>8.2666666666666675</v>
      </c>
      <c r="AL20" s="19">
        <f t="shared" si="25"/>
        <v>8.2666666666666675</v>
      </c>
      <c r="AM20" s="19">
        <f t="shared" ca="1" si="3"/>
        <v>-0.54436192346008483</v>
      </c>
      <c r="AN20" s="45">
        <f t="shared" ca="1" si="10"/>
        <v>-32.981070493743985</v>
      </c>
      <c r="AO20" s="55" t="str">
        <f t="shared" ca="1" si="4"/>
        <v>-32°58'52"</v>
      </c>
      <c r="AP20" s="46">
        <f t="shared" ca="1" si="11"/>
        <v>42407.488387678619</v>
      </c>
      <c r="AQ20" s="20">
        <f t="shared" ca="1" si="14"/>
        <v>42407.488387678619</v>
      </c>
      <c r="AR20" s="10">
        <f t="shared" ca="1" si="15"/>
        <v>15266695.819564303</v>
      </c>
      <c r="AT20" s="64">
        <v>11</v>
      </c>
      <c r="AU20" s="58">
        <f t="shared" si="16"/>
        <v>8.2666666666666675</v>
      </c>
      <c r="AV20" s="59" t="str">
        <f t="shared" si="12"/>
        <v/>
      </c>
      <c r="AW20" s="60" t="str">
        <f t="shared" si="13"/>
        <v/>
      </c>
      <c r="AX20" s="61" t="str">
        <f t="shared" si="5"/>
        <v/>
      </c>
      <c r="AY20" s="62" t="str">
        <f t="shared" si="17"/>
        <v/>
      </c>
      <c r="AZ20" s="61" t="str">
        <f t="shared" si="18"/>
        <v/>
      </c>
      <c r="BA20" s="58" t="str">
        <f t="shared" si="19"/>
        <v/>
      </c>
      <c r="BB20" s="58" t="str">
        <f t="shared" si="20"/>
        <v/>
      </c>
      <c r="BC20" s="58" t="str">
        <f t="shared" si="21"/>
        <v/>
      </c>
      <c r="BD20" s="58" t="str">
        <f t="shared" ca="1" si="22"/>
        <v>unter Horizont</v>
      </c>
      <c r="BE20" s="63" t="str">
        <f t="shared" ca="1" si="6"/>
        <v>unter Horizont</v>
      </c>
      <c r="BF20" s="215">
        <v>77</v>
      </c>
      <c r="BG20" s="214">
        <f t="shared" si="23"/>
        <v>77</v>
      </c>
      <c r="BH20" s="257">
        <f t="shared" ref="BH20:BI20" si="137">IF(BH22&lt;BH17,(BH17-BH22)/5+BH21,(BH22-BH17)/5+BH19)</f>
        <v>0.98680555555555549</v>
      </c>
      <c r="BI20" s="254">
        <f t="shared" si="137"/>
        <v>0.98583333333333345</v>
      </c>
      <c r="BJ20" s="254">
        <f t="shared" ref="BJ20:BK20" si="138">IF(BJ22&lt;BJ17,(BJ17-BJ22)/5+BJ21,(BJ22-BJ17)/5+BJ19)</f>
        <v>0.98486111111111119</v>
      </c>
      <c r="BK20" s="254">
        <f t="shared" si="138"/>
        <v>0.97624999999999984</v>
      </c>
      <c r="BL20" s="254">
        <f t="shared" ref="BL20:DP20" si="139">IF(BL22&lt;BL17,(BL17-BL22)/5+BL21,(BL22-BL17)/5+BL19)</f>
        <v>0.97430555555555554</v>
      </c>
      <c r="BM20" s="254">
        <f t="shared" si="139"/>
        <v>0.97361111111111109</v>
      </c>
      <c r="BN20" s="254">
        <f t="shared" si="139"/>
        <v>0.97361111111111109</v>
      </c>
      <c r="BO20" s="254">
        <f t="shared" si="139"/>
        <v>0.97291666666666676</v>
      </c>
      <c r="BP20" s="254">
        <f t="shared" si="139"/>
        <v>0.96805555555555556</v>
      </c>
      <c r="BQ20" s="254">
        <f t="shared" si="139"/>
        <v>0.96805555555555556</v>
      </c>
      <c r="BR20" s="254">
        <f t="shared" si="139"/>
        <v>0.96666666666666667</v>
      </c>
      <c r="BS20" s="254">
        <f t="shared" si="139"/>
        <v>0.96597222222222223</v>
      </c>
      <c r="BT20" s="254">
        <f t="shared" si="139"/>
        <v>0.96250000000000002</v>
      </c>
      <c r="BU20" s="254">
        <f t="shared" si="139"/>
        <v>0.96111111111111114</v>
      </c>
      <c r="BV20" s="254">
        <f t="shared" si="139"/>
        <v>0.9604166666666667</v>
      </c>
      <c r="BW20" s="254">
        <f t="shared" si="139"/>
        <v>0.9590277777777777</v>
      </c>
      <c r="BX20" s="254">
        <f t="shared" si="139"/>
        <v>0.95763888888888893</v>
      </c>
      <c r="BY20" s="254">
        <f t="shared" si="139"/>
        <v>0.5870833333333334</v>
      </c>
      <c r="BZ20" s="254">
        <f t="shared" si="139"/>
        <v>0.5870833333333334</v>
      </c>
      <c r="CA20" s="254">
        <f t="shared" si="139"/>
        <v>0.58624999999999994</v>
      </c>
      <c r="CB20" s="254">
        <f t="shared" si="139"/>
        <v>0.58291666666666675</v>
      </c>
      <c r="CC20" s="254">
        <f t="shared" si="139"/>
        <v>0.58333333333333337</v>
      </c>
      <c r="CD20" s="254">
        <f t="shared" si="139"/>
        <v>0.56833333333333336</v>
      </c>
      <c r="CE20" s="254">
        <f t="shared" si="139"/>
        <v>0.56833333333333336</v>
      </c>
      <c r="CF20" s="254">
        <f t="shared" si="139"/>
        <v>0</v>
      </c>
      <c r="CG20" s="254">
        <f t="shared" si="139"/>
        <v>0</v>
      </c>
      <c r="CH20" s="254">
        <f t="shared" si="139"/>
        <v>0</v>
      </c>
      <c r="CI20" s="254">
        <f t="shared" si="139"/>
        <v>0</v>
      </c>
      <c r="CJ20" s="254">
        <f t="shared" si="139"/>
        <v>0</v>
      </c>
      <c r="CK20" s="254">
        <f t="shared" si="139"/>
        <v>0</v>
      </c>
      <c r="CL20" s="254">
        <f t="shared" si="139"/>
        <v>0</v>
      </c>
      <c r="CM20" s="254">
        <f t="shared" si="139"/>
        <v>0</v>
      </c>
      <c r="CN20" s="254">
        <f t="shared" si="139"/>
        <v>0</v>
      </c>
      <c r="CO20" s="254">
        <f t="shared" si="139"/>
        <v>0</v>
      </c>
      <c r="CP20" s="254">
        <f t="shared" si="139"/>
        <v>0</v>
      </c>
      <c r="CQ20" s="254">
        <f t="shared" si="139"/>
        <v>0</v>
      </c>
      <c r="CR20" s="254">
        <f t="shared" si="139"/>
        <v>0</v>
      </c>
      <c r="CS20" s="254">
        <f t="shared" si="139"/>
        <v>0</v>
      </c>
      <c r="CT20" s="254">
        <f t="shared" si="139"/>
        <v>0</v>
      </c>
      <c r="CU20" s="254">
        <f t="shared" si="139"/>
        <v>0</v>
      </c>
      <c r="CV20" s="254">
        <f t="shared" si="139"/>
        <v>0</v>
      </c>
      <c r="CW20" s="254">
        <f t="shared" si="139"/>
        <v>0</v>
      </c>
      <c r="CX20" s="254">
        <f t="shared" si="139"/>
        <v>0</v>
      </c>
      <c r="CY20" s="254">
        <f t="shared" si="139"/>
        <v>0</v>
      </c>
      <c r="CZ20" s="254">
        <f t="shared" si="139"/>
        <v>0</v>
      </c>
      <c r="DA20" s="254">
        <f t="shared" si="139"/>
        <v>0</v>
      </c>
      <c r="DB20" s="254">
        <f t="shared" si="139"/>
        <v>0</v>
      </c>
      <c r="DC20" s="254">
        <f t="shared" si="139"/>
        <v>0</v>
      </c>
      <c r="DD20" s="254">
        <f t="shared" si="139"/>
        <v>0</v>
      </c>
      <c r="DE20" s="254">
        <f t="shared" si="139"/>
        <v>0</v>
      </c>
      <c r="DF20" s="254">
        <f t="shared" si="139"/>
        <v>0</v>
      </c>
      <c r="DG20" s="254">
        <f t="shared" si="139"/>
        <v>0</v>
      </c>
      <c r="DH20" s="254">
        <f t="shared" si="139"/>
        <v>0</v>
      </c>
      <c r="DI20" s="254">
        <f t="shared" si="139"/>
        <v>0</v>
      </c>
      <c r="DJ20" s="254">
        <f t="shared" si="139"/>
        <v>0</v>
      </c>
      <c r="DK20" s="254">
        <f t="shared" si="139"/>
        <v>0</v>
      </c>
      <c r="DL20" s="254">
        <f t="shared" si="139"/>
        <v>0</v>
      </c>
      <c r="DM20" s="254">
        <f t="shared" si="139"/>
        <v>0</v>
      </c>
      <c r="DN20" s="254">
        <f t="shared" si="139"/>
        <v>0</v>
      </c>
      <c r="DO20" s="254">
        <f t="shared" si="139"/>
        <v>0</v>
      </c>
      <c r="DP20" s="254">
        <f t="shared" si="139"/>
        <v>0</v>
      </c>
      <c r="DQ20" s="220">
        <f t="shared" si="24"/>
        <v>77</v>
      </c>
      <c r="DR20" s="254">
        <f t="shared" ref="DR20:EU20" si="140">IF(DR22&lt;DR17,(DR17-DR22)/5+DR21,(DR22-DR17)/5+DR19)</f>
        <v>0</v>
      </c>
      <c r="DS20" s="254">
        <f t="shared" si="140"/>
        <v>0</v>
      </c>
      <c r="DT20" s="254">
        <f t="shared" si="140"/>
        <v>0</v>
      </c>
      <c r="DU20" s="254">
        <f t="shared" si="140"/>
        <v>0</v>
      </c>
      <c r="DV20" s="254">
        <f t="shared" si="140"/>
        <v>0</v>
      </c>
      <c r="DW20" s="254">
        <f t="shared" si="140"/>
        <v>0</v>
      </c>
      <c r="DX20" s="254">
        <f t="shared" si="140"/>
        <v>0</v>
      </c>
      <c r="DY20" s="254">
        <f t="shared" si="140"/>
        <v>0</v>
      </c>
      <c r="DZ20" s="254">
        <f t="shared" si="140"/>
        <v>0</v>
      </c>
      <c r="EA20" s="254">
        <f t="shared" si="140"/>
        <v>0</v>
      </c>
      <c r="EB20" s="254">
        <f t="shared" si="140"/>
        <v>0</v>
      </c>
      <c r="EC20" s="254">
        <f t="shared" si="140"/>
        <v>0</v>
      </c>
      <c r="ED20" s="254">
        <f t="shared" si="140"/>
        <v>0</v>
      </c>
      <c r="EE20" s="254">
        <f t="shared" si="140"/>
        <v>0</v>
      </c>
      <c r="EF20" s="254">
        <f t="shared" si="140"/>
        <v>0</v>
      </c>
      <c r="EG20" s="254">
        <f t="shared" si="140"/>
        <v>0</v>
      </c>
      <c r="EH20" s="254">
        <f t="shared" si="140"/>
        <v>0</v>
      </c>
      <c r="EI20" s="254">
        <f t="shared" si="140"/>
        <v>0</v>
      </c>
      <c r="EJ20" s="254">
        <f t="shared" si="140"/>
        <v>0</v>
      </c>
      <c r="EK20" s="254">
        <f t="shared" si="140"/>
        <v>0</v>
      </c>
      <c r="EL20" s="254">
        <f t="shared" si="140"/>
        <v>0</v>
      </c>
      <c r="EM20" s="254">
        <f t="shared" si="140"/>
        <v>0</v>
      </c>
      <c r="EN20" s="254">
        <f t="shared" si="140"/>
        <v>7.9166666666666673E-3</v>
      </c>
      <c r="EO20" s="254">
        <f t="shared" si="140"/>
        <v>7.9166666666666673E-3</v>
      </c>
      <c r="EP20" s="254">
        <f t="shared" si="140"/>
        <v>6.2500000000000003E-3</v>
      </c>
      <c r="EQ20" s="254">
        <f t="shared" si="140"/>
        <v>5.8333333333333327E-3</v>
      </c>
      <c r="ER20" s="254">
        <f t="shared" si="140"/>
        <v>2.0833333333333329E-3</v>
      </c>
      <c r="ES20" s="254">
        <f t="shared" si="140"/>
        <v>4.1666666666666664E-4</v>
      </c>
      <c r="ET20" s="254">
        <f t="shared" si="140"/>
        <v>0.99652777777777779</v>
      </c>
      <c r="EU20" s="254">
        <f t="shared" si="140"/>
        <v>0.99513888888888891</v>
      </c>
      <c r="EV20" s="254">
        <f t="shared" ref="EV20:FK20" si="141">IF(EV22&lt;EV17,(EV17-EV22)/5+EV21,(EV22-EV17)/5+EV19)</f>
        <v>0.99513888888888891</v>
      </c>
      <c r="EW20" s="254">
        <f t="shared" si="141"/>
        <v>0.9916666666666667</v>
      </c>
      <c r="EX20" s="254">
        <f t="shared" si="141"/>
        <v>0.99236111111111114</v>
      </c>
      <c r="EY20" s="254">
        <f t="shared" si="141"/>
        <v>0.99236111111111114</v>
      </c>
      <c r="EZ20" s="254">
        <f t="shared" si="141"/>
        <v>0.99097222222222225</v>
      </c>
      <c r="FA20" s="254">
        <f t="shared" si="141"/>
        <v>0.98305555555555557</v>
      </c>
      <c r="FB20" s="254">
        <f t="shared" si="141"/>
        <v>0.98499999999999988</v>
      </c>
      <c r="FC20" s="254">
        <f t="shared" si="141"/>
        <v>0.98666666666666658</v>
      </c>
      <c r="FD20" s="254">
        <f t="shared" si="141"/>
        <v>0.98597222222222214</v>
      </c>
      <c r="FE20" s="254">
        <f t="shared" si="141"/>
        <v>0.98625000000000018</v>
      </c>
      <c r="FF20" s="254">
        <f t="shared" si="141"/>
        <v>0.96888888888888902</v>
      </c>
      <c r="FG20" s="254">
        <f t="shared" si="141"/>
        <v>0.98791666666666678</v>
      </c>
      <c r="FH20" s="254">
        <f t="shared" si="141"/>
        <v>0.98750000000000004</v>
      </c>
      <c r="FI20" s="254">
        <f t="shared" si="141"/>
        <v>0.98847222222222209</v>
      </c>
      <c r="FJ20" s="254">
        <f t="shared" si="141"/>
        <v>0.98680555555555549</v>
      </c>
      <c r="FK20" s="255">
        <f t="shared" si="141"/>
        <v>0.98652777777777778</v>
      </c>
      <c r="FL20" s="214">
        <f t="shared" si="31"/>
        <v>77</v>
      </c>
      <c r="FM20" s="238" t="s">
        <v>82</v>
      </c>
      <c r="FN20" s="222">
        <f>FV11</f>
        <v>0.9966666666666667</v>
      </c>
      <c r="FO20" s="221"/>
      <c r="FP20" s="221"/>
      <c r="FQ20" s="214"/>
      <c r="FR20" s="216"/>
      <c r="FS20" s="216"/>
      <c r="FT20" s="216"/>
      <c r="FU20" s="216"/>
      <c r="FV20" s="216"/>
      <c r="FW20" s="216"/>
      <c r="FX20" s="216"/>
      <c r="FY20" s="216"/>
      <c r="FZ20" s="216"/>
      <c r="GA20" s="216"/>
      <c r="GB20" s="216"/>
      <c r="GC20" s="216"/>
      <c r="GD20" s="216"/>
      <c r="GE20" s="216"/>
      <c r="GF20" s="216"/>
      <c r="GG20" s="216"/>
      <c r="GH20" s="216"/>
      <c r="GI20" s="216"/>
      <c r="GJ20" s="216"/>
      <c r="GK20" s="216"/>
      <c r="GL20" s="216"/>
      <c r="GM20" s="216"/>
      <c r="GN20" s="216"/>
      <c r="GO20" s="216"/>
      <c r="GP20" s="216"/>
      <c r="GQ20" s="216"/>
      <c r="GR20" s="216"/>
      <c r="GS20" s="216"/>
      <c r="GT20" s="216"/>
      <c r="GU20" s="216"/>
      <c r="GV20" s="216"/>
      <c r="GW20" s="216"/>
      <c r="GX20" s="216"/>
      <c r="GY20" s="216"/>
      <c r="GZ20" s="216"/>
      <c r="HA20" s="216"/>
      <c r="HB20" s="216"/>
      <c r="HC20" s="216"/>
      <c r="HD20" s="216"/>
      <c r="HE20" s="216"/>
      <c r="HF20" s="216"/>
      <c r="HG20" s="216"/>
      <c r="HH20" s="216"/>
      <c r="HI20" s="216"/>
      <c r="HJ20" s="216"/>
      <c r="HK20" s="216"/>
      <c r="HL20" s="216"/>
      <c r="HM20" s="216"/>
      <c r="HN20" s="216"/>
      <c r="HO20" s="216"/>
      <c r="HP20" s="216"/>
      <c r="HQ20" s="216"/>
      <c r="HR20" s="216"/>
      <c r="HS20" s="216"/>
      <c r="HT20" s="216"/>
      <c r="HU20" s="216"/>
      <c r="HV20" s="216"/>
      <c r="HW20" s="216"/>
      <c r="HX20" s="216"/>
      <c r="HY20" s="216"/>
      <c r="HZ20" s="216"/>
      <c r="IA20" s="216"/>
      <c r="IB20" s="216"/>
      <c r="IC20" s="216"/>
      <c r="ID20" s="216"/>
      <c r="IE20" s="216"/>
      <c r="IF20" s="216"/>
      <c r="IG20" s="216"/>
      <c r="IH20" s="216"/>
      <c r="II20" s="216"/>
      <c r="IJ20" s="216"/>
      <c r="IK20" s="216"/>
      <c r="IL20" s="216"/>
      <c r="IM20" s="216"/>
      <c r="IN20" s="216"/>
      <c r="IO20" s="216"/>
      <c r="IP20" s="216"/>
      <c r="IQ20" s="216"/>
      <c r="IR20" s="216"/>
      <c r="IS20" s="216"/>
      <c r="IT20" s="216"/>
      <c r="IU20" s="216"/>
      <c r="IV20" s="216"/>
      <c r="IW20" s="216"/>
      <c r="IX20" s="216"/>
      <c r="IY20" s="216"/>
      <c r="IZ20" s="216"/>
      <c r="JA20" s="216"/>
      <c r="JB20" s="216"/>
      <c r="JC20" s="216"/>
      <c r="JD20" s="216"/>
      <c r="JE20" s="216"/>
      <c r="JF20" s="216"/>
      <c r="JG20" s="216"/>
      <c r="JH20" s="216"/>
      <c r="JI20" s="216"/>
      <c r="JJ20" s="216"/>
      <c r="JK20" s="216"/>
      <c r="JL20" s="216"/>
      <c r="JM20" s="216"/>
      <c r="JN20" s="216"/>
      <c r="JO20" s="216"/>
      <c r="JP20" s="216"/>
      <c r="JQ20" s="216"/>
      <c r="JR20" s="216"/>
    </row>
    <row r="21" spans="1:278" ht="15.75" thickBot="1">
      <c r="A21" s="404">
        <v>12</v>
      </c>
      <c r="B21" s="399" t="str">
        <f t="shared" ca="1" si="1"/>
        <v>unter Horizont</v>
      </c>
      <c r="C21" s="400">
        <v>37</v>
      </c>
      <c r="D21" s="392" t="s">
        <v>35</v>
      </c>
      <c r="E21" s="400">
        <v>37</v>
      </c>
      <c r="F21" s="399" t="s">
        <v>326</v>
      </c>
      <c r="G21" s="393">
        <v>0.24974537037037037</v>
      </c>
      <c r="H21" s="402" t="s">
        <v>327</v>
      </c>
      <c r="I21" s="405">
        <v>13.9</v>
      </c>
      <c r="J21" s="399" t="s">
        <v>323</v>
      </c>
      <c r="K21" s="399" t="s">
        <v>11</v>
      </c>
      <c r="L21" s="396"/>
      <c r="M21" s="397">
        <v>19.100000000000001</v>
      </c>
      <c r="N21" s="65"/>
      <c r="O21" s="5"/>
      <c r="P21" s="5"/>
      <c r="Q21" s="5"/>
      <c r="R21" s="1"/>
      <c r="S21" s="1"/>
      <c r="T21" s="1"/>
      <c r="U21" s="1"/>
      <c r="V21" s="1"/>
      <c r="W21" s="1"/>
      <c r="X21" s="1"/>
      <c r="Y21" s="1"/>
      <c r="Z21" s="1"/>
      <c r="AA21" s="1"/>
      <c r="AB21" s="1"/>
      <c r="AC21" s="1"/>
      <c r="AD21" s="1"/>
      <c r="AE21" s="1"/>
      <c r="AF21" s="1"/>
      <c r="AG21" s="1"/>
      <c r="AH21" s="10">
        <f t="shared" si="7"/>
        <v>5.9938888888888888</v>
      </c>
      <c r="AI21" s="10">
        <f t="shared" si="2"/>
        <v>89.908333333333331</v>
      </c>
      <c r="AJ21" s="44">
        <f t="shared" si="8"/>
        <v>9.65</v>
      </c>
      <c r="AK21" s="19">
        <f t="shared" si="9"/>
        <v>9.65</v>
      </c>
      <c r="AL21" s="19">
        <f t="shared" si="25"/>
        <v>9.65</v>
      </c>
      <c r="AM21" s="19">
        <f t="shared" ca="1" si="3"/>
        <v>-0.5162739742996747</v>
      </c>
      <c r="AN21" s="45">
        <f t="shared" ca="1" si="10"/>
        <v>-31.082647277627409</v>
      </c>
      <c r="AO21" s="55" t="str">
        <f t="shared" ca="1" si="4"/>
        <v>-31°4'58"</v>
      </c>
      <c r="AP21" s="46">
        <f t="shared" ca="1" si="11"/>
        <v>42407.472866845288</v>
      </c>
      <c r="AQ21" s="20">
        <f t="shared" ca="1" si="14"/>
        <v>42407.472866845288</v>
      </c>
      <c r="AR21" s="10">
        <f t="shared" ca="1" si="15"/>
        <v>15266690.232064303</v>
      </c>
      <c r="AT21" s="64">
        <v>12</v>
      </c>
      <c r="AU21" s="58">
        <f t="shared" si="16"/>
        <v>9.65</v>
      </c>
      <c r="AV21" s="59" t="str">
        <f t="shared" si="12"/>
        <v/>
      </c>
      <c r="AW21" s="60" t="str">
        <f t="shared" si="13"/>
        <v/>
      </c>
      <c r="AX21" s="61" t="str">
        <f t="shared" si="5"/>
        <v/>
      </c>
      <c r="AY21" s="62" t="str">
        <f t="shared" si="17"/>
        <v/>
      </c>
      <c r="AZ21" s="61" t="str">
        <f t="shared" si="18"/>
        <v/>
      </c>
      <c r="BA21" s="58" t="str">
        <f t="shared" si="19"/>
        <v/>
      </c>
      <c r="BB21" s="58" t="str">
        <f t="shared" si="20"/>
        <v/>
      </c>
      <c r="BC21" s="58" t="str">
        <f t="shared" si="21"/>
        <v/>
      </c>
      <c r="BD21" s="58" t="str">
        <f t="shared" ca="1" si="22"/>
        <v>unter Horizont</v>
      </c>
      <c r="BE21" s="63" t="str">
        <f t="shared" ca="1" si="6"/>
        <v>unter Horizont</v>
      </c>
      <c r="BF21" s="215">
        <v>76</v>
      </c>
      <c r="BG21" s="214">
        <f t="shared" si="23"/>
        <v>76</v>
      </c>
      <c r="BH21" s="271">
        <f>IF(BH22&lt;BH17,(BH17-BH22)/5+BH22,(BH22-BH17)/5+BH20)</f>
        <v>0.98819444444444438</v>
      </c>
      <c r="BI21" s="272">
        <f>IF(BI22&lt;BI17,(BI17-BI22)/5+BI22,(BI22-BI17)/5+BI20)</f>
        <v>0.98736111111111124</v>
      </c>
      <c r="BJ21" s="272">
        <f>IF(BJ22&lt;BJ17,(BJ17-BJ22)/5+BJ22,(BJ22-BJ17)/5+BJ20)</f>
        <v>0.98652777777777789</v>
      </c>
      <c r="BK21" s="272">
        <f>IF(BK22&lt;BK17,(BK17-BK22)/5+BK22,(BK22-BK17)/5+BK20)</f>
        <v>0.98083333333333311</v>
      </c>
      <c r="BL21" s="272">
        <f t="shared" ref="BL21:DP21" si="142">IF(BL22&lt;BL17,(BL17-BL22)/5+BL22,(BL22-BL17)/5+BL20)</f>
        <v>0.97430555555555554</v>
      </c>
      <c r="BM21" s="272">
        <f t="shared" si="142"/>
        <v>0.97361111111111109</v>
      </c>
      <c r="BN21" s="272">
        <f t="shared" si="142"/>
        <v>0.97361111111111109</v>
      </c>
      <c r="BO21" s="272">
        <f t="shared" si="142"/>
        <v>0.97291666666666676</v>
      </c>
      <c r="BP21" s="272">
        <f t="shared" si="142"/>
        <v>0.96805555555555556</v>
      </c>
      <c r="BQ21" s="272">
        <f t="shared" si="142"/>
        <v>0.96805555555555556</v>
      </c>
      <c r="BR21" s="272">
        <f t="shared" si="142"/>
        <v>0.96666666666666667</v>
      </c>
      <c r="BS21" s="272">
        <f t="shared" si="142"/>
        <v>0.96597222222222223</v>
      </c>
      <c r="BT21" s="272">
        <f t="shared" si="142"/>
        <v>0.96250000000000002</v>
      </c>
      <c r="BU21" s="272">
        <f t="shared" si="142"/>
        <v>0.96111111111111114</v>
      </c>
      <c r="BV21" s="272">
        <f t="shared" si="142"/>
        <v>0.9604166666666667</v>
      </c>
      <c r="BW21" s="272">
        <f t="shared" si="142"/>
        <v>0.9590277777777777</v>
      </c>
      <c r="BX21" s="272">
        <f t="shared" si="142"/>
        <v>0.95763888888888893</v>
      </c>
      <c r="BY21" s="272">
        <f t="shared" si="142"/>
        <v>0.78277777777777779</v>
      </c>
      <c r="BZ21" s="272">
        <f t="shared" si="142"/>
        <v>0.78277777777777779</v>
      </c>
      <c r="CA21" s="272">
        <f t="shared" si="142"/>
        <v>0.78166666666666662</v>
      </c>
      <c r="CB21" s="272">
        <f t="shared" si="142"/>
        <v>0.77722222222222226</v>
      </c>
      <c r="CC21" s="272">
        <f t="shared" si="142"/>
        <v>0.77777777777777779</v>
      </c>
      <c r="CD21" s="272">
        <f t="shared" si="142"/>
        <v>0.75777777777777788</v>
      </c>
      <c r="CE21" s="272">
        <f t="shared" si="142"/>
        <v>0.75777777777777788</v>
      </c>
      <c r="CF21" s="272">
        <f t="shared" si="142"/>
        <v>0</v>
      </c>
      <c r="CG21" s="272">
        <f t="shared" si="142"/>
        <v>0</v>
      </c>
      <c r="CH21" s="272">
        <f t="shared" si="142"/>
        <v>0</v>
      </c>
      <c r="CI21" s="272">
        <f t="shared" si="142"/>
        <v>0</v>
      </c>
      <c r="CJ21" s="272">
        <f t="shared" si="142"/>
        <v>0</v>
      </c>
      <c r="CK21" s="272">
        <f t="shared" si="142"/>
        <v>0</v>
      </c>
      <c r="CL21" s="272">
        <f t="shared" si="142"/>
        <v>0</v>
      </c>
      <c r="CM21" s="272">
        <f t="shared" si="142"/>
        <v>0</v>
      </c>
      <c r="CN21" s="272">
        <f t="shared" si="142"/>
        <v>0</v>
      </c>
      <c r="CO21" s="272">
        <f t="shared" si="142"/>
        <v>0</v>
      </c>
      <c r="CP21" s="272">
        <f t="shared" si="142"/>
        <v>0</v>
      </c>
      <c r="CQ21" s="272">
        <f t="shared" si="142"/>
        <v>0</v>
      </c>
      <c r="CR21" s="272">
        <f t="shared" si="142"/>
        <v>0</v>
      </c>
      <c r="CS21" s="272">
        <f t="shared" si="142"/>
        <v>0</v>
      </c>
      <c r="CT21" s="272">
        <f t="shared" si="142"/>
        <v>0</v>
      </c>
      <c r="CU21" s="272">
        <f t="shared" si="142"/>
        <v>0</v>
      </c>
      <c r="CV21" s="272">
        <f t="shared" si="142"/>
        <v>0</v>
      </c>
      <c r="CW21" s="272">
        <f t="shared" si="142"/>
        <v>0</v>
      </c>
      <c r="CX21" s="272">
        <f t="shared" si="142"/>
        <v>0</v>
      </c>
      <c r="CY21" s="272">
        <f t="shared" si="142"/>
        <v>0</v>
      </c>
      <c r="CZ21" s="272">
        <f t="shared" si="142"/>
        <v>0</v>
      </c>
      <c r="DA21" s="272">
        <f t="shared" si="142"/>
        <v>0</v>
      </c>
      <c r="DB21" s="272">
        <f t="shared" si="142"/>
        <v>0</v>
      </c>
      <c r="DC21" s="272">
        <f t="shared" si="142"/>
        <v>0</v>
      </c>
      <c r="DD21" s="272">
        <f t="shared" si="142"/>
        <v>0</v>
      </c>
      <c r="DE21" s="272">
        <f t="shared" si="142"/>
        <v>0</v>
      </c>
      <c r="DF21" s="272">
        <f t="shared" si="142"/>
        <v>0</v>
      </c>
      <c r="DG21" s="272">
        <f t="shared" si="142"/>
        <v>0</v>
      </c>
      <c r="DH21" s="272">
        <f t="shared" si="142"/>
        <v>0</v>
      </c>
      <c r="DI21" s="272">
        <f t="shared" si="142"/>
        <v>0</v>
      </c>
      <c r="DJ21" s="272">
        <f t="shared" si="142"/>
        <v>0</v>
      </c>
      <c r="DK21" s="272">
        <f t="shared" si="142"/>
        <v>0</v>
      </c>
      <c r="DL21" s="272">
        <f t="shared" si="142"/>
        <v>0</v>
      </c>
      <c r="DM21" s="272">
        <f t="shared" si="142"/>
        <v>0</v>
      </c>
      <c r="DN21" s="272">
        <f t="shared" si="142"/>
        <v>0</v>
      </c>
      <c r="DO21" s="272">
        <f t="shared" si="142"/>
        <v>0</v>
      </c>
      <c r="DP21" s="272">
        <f t="shared" si="142"/>
        <v>0</v>
      </c>
      <c r="DQ21" s="220">
        <f t="shared" si="24"/>
        <v>76</v>
      </c>
      <c r="DR21" s="272">
        <f t="shared" ref="DR21" si="143">IF(DR22&lt;DR17,(DR17-DR22)/5+DR22,(DR22-DR17)/5+DR20)</f>
        <v>0</v>
      </c>
      <c r="DS21" s="272">
        <f t="shared" ref="DS21" si="144">IF(DS22&lt;DS17,(DS17-DS22)/5+DS22,(DS22-DS17)/5+DS20)</f>
        <v>0</v>
      </c>
      <c r="DT21" s="272">
        <f t="shared" ref="DT21" si="145">IF(DT22&lt;DT17,(DT17-DT22)/5+DT22,(DT22-DT17)/5+DT20)</f>
        <v>0</v>
      </c>
      <c r="DU21" s="272">
        <f t="shared" ref="DU21" si="146">IF(DU22&lt;DU17,(DU17-DU22)/5+DU22,(DU22-DU17)/5+DU20)</f>
        <v>0</v>
      </c>
      <c r="DV21" s="272">
        <f t="shared" ref="DV21" si="147">IF(DV22&lt;DV17,(DV17-DV22)/5+DV22,(DV22-DV17)/5+DV20)</f>
        <v>0</v>
      </c>
      <c r="DW21" s="272">
        <f t="shared" ref="DW21" si="148">IF(DW22&lt;DW17,(DW17-DW22)/5+DW22,(DW22-DW17)/5+DW20)</f>
        <v>0</v>
      </c>
      <c r="DX21" s="272">
        <f t="shared" ref="DX21" si="149">IF(DX22&lt;DX17,(DX17-DX22)/5+DX22,(DX22-DX17)/5+DX20)</f>
        <v>0</v>
      </c>
      <c r="DY21" s="272">
        <f t="shared" ref="DY21" si="150">IF(DY22&lt;DY17,(DY17-DY22)/5+DY22,(DY22-DY17)/5+DY20)</f>
        <v>0</v>
      </c>
      <c r="DZ21" s="272">
        <f t="shared" ref="DZ21" si="151">IF(DZ22&lt;DZ17,(DZ17-DZ22)/5+DZ22,(DZ22-DZ17)/5+DZ20)</f>
        <v>0</v>
      </c>
      <c r="EA21" s="272">
        <f t="shared" ref="EA21" si="152">IF(EA22&lt;EA17,(EA17-EA22)/5+EA22,(EA22-EA17)/5+EA20)</f>
        <v>0</v>
      </c>
      <c r="EB21" s="272">
        <f t="shared" ref="EB21" si="153">IF(EB22&lt;EB17,(EB17-EB22)/5+EB22,(EB22-EB17)/5+EB20)</f>
        <v>0</v>
      </c>
      <c r="EC21" s="272">
        <f t="shared" ref="EC21" si="154">IF(EC22&lt;EC17,(EC17-EC22)/5+EC22,(EC22-EC17)/5+EC20)</f>
        <v>0</v>
      </c>
      <c r="ED21" s="272">
        <f t="shared" ref="ED21" si="155">IF(ED22&lt;ED17,(ED17-ED22)/5+ED22,(ED22-ED17)/5+ED20)</f>
        <v>0</v>
      </c>
      <c r="EE21" s="272">
        <f t="shared" ref="EE21" si="156">IF(EE22&lt;EE17,(EE17-EE22)/5+EE22,(EE22-EE17)/5+EE20)</f>
        <v>0</v>
      </c>
      <c r="EF21" s="272">
        <f t="shared" ref="EF21" si="157">IF(EF22&lt;EF17,(EF17-EF22)/5+EF22,(EF22-EF17)/5+EF20)</f>
        <v>0</v>
      </c>
      <c r="EG21" s="272">
        <f t="shared" ref="EG21" si="158">IF(EG22&lt;EG17,(EG17-EG22)/5+EG22,(EG22-EG17)/5+EG20)</f>
        <v>0</v>
      </c>
      <c r="EH21" s="272">
        <f t="shared" ref="EH21" si="159">IF(EH22&lt;EH17,(EH17-EH22)/5+EH22,(EH22-EH17)/5+EH20)</f>
        <v>0</v>
      </c>
      <c r="EI21" s="272">
        <f t="shared" ref="EI21" si="160">IF(EI22&lt;EI17,(EI17-EI22)/5+EI22,(EI22-EI17)/5+EI20)</f>
        <v>0</v>
      </c>
      <c r="EJ21" s="272">
        <f t="shared" ref="EJ21" si="161">IF(EJ22&lt;EJ17,(EJ17-EJ22)/5+EJ22,(EJ22-EJ17)/5+EJ20)</f>
        <v>0</v>
      </c>
      <c r="EK21" s="272">
        <f t="shared" ref="EK21" si="162">IF(EK22&lt;EK17,(EK17-EK22)/5+EK22,(EK22-EK17)/5+EK20)</f>
        <v>0</v>
      </c>
      <c r="EL21" s="272">
        <f t="shared" ref="EL21" si="163">IF(EL22&lt;EL17,(EL17-EL22)/5+EL22,(EL22-EL17)/5+EL20)</f>
        <v>0</v>
      </c>
      <c r="EM21" s="272">
        <f t="shared" ref="EM21" si="164">IF(EM22&lt;EM17,(EM17-EM22)/5+EM22,(EM22-EM17)/5+EM20)</f>
        <v>0</v>
      </c>
      <c r="EN21" s="272">
        <f t="shared" ref="EN21" si="165">IF(EN22&lt;EN17,(EN17-EN22)/5+EN22,(EN22-EN17)/5+EN20)</f>
        <v>1.0555555555555556E-2</v>
      </c>
      <c r="EO21" s="272">
        <f t="shared" ref="EO21" si="166">IF(EO22&lt;EO17,(EO17-EO22)/5+EO22,(EO22-EO17)/5+EO20)</f>
        <v>1.0555555555555556E-2</v>
      </c>
      <c r="EP21" s="272">
        <f t="shared" ref="EP21" si="167">IF(EP22&lt;EP17,(EP17-EP22)/5+EP22,(EP22-EP17)/5+EP20)</f>
        <v>8.3333333333333332E-3</v>
      </c>
      <c r="EQ21" s="272">
        <f t="shared" ref="EQ21" si="168">IF(EQ22&lt;EQ17,(EQ17-EQ22)/5+EQ22,(EQ22-EQ17)/5+EQ20)</f>
        <v>7.7777777777777776E-3</v>
      </c>
      <c r="ER21" s="272">
        <f t="shared" ref="ER21" si="169">IF(ER22&lt;ER17,(ER17-ER22)/5+ER22,(ER22-ER17)/5+ER20)</f>
        <v>2.7777777777777775E-3</v>
      </c>
      <c r="ES21" s="272">
        <f t="shared" ref="ES21" si="170">IF(ES22&lt;ES17,(ES17-ES22)/5+ES22,(ES22-ES17)/5+ES20)</f>
        <v>5.5555555555555556E-4</v>
      </c>
      <c r="ET21" s="272">
        <f t="shared" ref="ET21" si="171">IF(ET22&lt;ET17,(ET17-ET22)/5+ET22,(ET22-ET17)/5+ET20)</f>
        <v>0.99652777777777779</v>
      </c>
      <c r="EU21" s="272">
        <f t="shared" ref="EU21" si="172">IF(EU22&lt;EU17,(EU17-EU22)/5+EU22,(EU22-EU17)/5+EU20)</f>
        <v>0.99513888888888891</v>
      </c>
      <c r="EV21" s="272">
        <f t="shared" ref="EV21" si="173">IF(EV22&lt;EV17,(EV17-EV22)/5+EV22,(EV22-EV17)/5+EV20)</f>
        <v>0.99513888888888891</v>
      </c>
      <c r="EW21" s="272">
        <f t="shared" ref="EW21" si="174">IF(EW22&lt;EW17,(EW17-EW22)/5+EW22,(EW22-EW17)/5+EW20)</f>
        <v>0.9916666666666667</v>
      </c>
      <c r="EX21" s="272">
        <f t="shared" ref="EX21" si="175">IF(EX22&lt;EX17,(EX17-EX22)/5+EX22,(EX22-EX17)/5+EX20)</f>
        <v>0.99236111111111114</v>
      </c>
      <c r="EY21" s="272">
        <f t="shared" ref="EY21" si="176">IF(EY22&lt;EY17,(EY17-EY22)/5+EY22,(EY22-EY17)/5+EY20)</f>
        <v>0.99236111111111114</v>
      </c>
      <c r="EZ21" s="272">
        <f t="shared" ref="EZ21" si="177">IF(EZ22&lt;EZ17,(EZ17-EZ22)/5+EZ22,(EZ22-EZ17)/5+EZ20)</f>
        <v>0.99097222222222225</v>
      </c>
      <c r="FA21" s="272">
        <f t="shared" ref="FA21" si="178">IF(FA22&lt;FA17,(FA17-FA22)/5+FA22,(FA22-FA17)/5+FA20)</f>
        <v>0.98666666666666669</v>
      </c>
      <c r="FB21" s="272">
        <f t="shared" ref="FB21" si="179">IF(FB22&lt;FB17,(FB17-FB22)/5+FB22,(FB22-FB17)/5+FB20)</f>
        <v>0.98763888888888873</v>
      </c>
      <c r="FC21" s="272">
        <f t="shared" ref="FC21" si="180">IF(FC22&lt;FC17,(FC17-FC22)/5+FC22,(FC22-FC17)/5+FC20)</f>
        <v>0.98847222222222209</v>
      </c>
      <c r="FD21" s="272">
        <f t="shared" ref="FD21" si="181">IF(FD22&lt;FD17,(FD17-FD22)/5+FD22,(FD22-FD17)/5+FD20)</f>
        <v>0.98777777777777764</v>
      </c>
      <c r="FE21" s="272">
        <f t="shared" ref="FE21" si="182">IF(FE22&lt;FE17,(FE17-FE22)/5+FE22,(FE22-FE17)/5+FE20)</f>
        <v>0.98791666666666689</v>
      </c>
      <c r="FF21" s="272">
        <f t="shared" ref="FF21" si="183">IF(FF22&lt;FF17,(FF17-FF22)/5+FF22,(FF22-FF17)/5+FF20)</f>
        <v>0.97888888888888903</v>
      </c>
      <c r="FG21" s="272">
        <f t="shared" ref="FG21" si="184">IF(FG22&lt;FG17,(FG17-FG22)/5+FG22,(FG22-FG17)/5+FG20)</f>
        <v>0.98944444444444457</v>
      </c>
      <c r="FH21" s="272">
        <f t="shared" ref="FH21" si="185">IF(FH22&lt;FH17,(FH17-FH22)/5+FH22,(FH22-FH17)/5+FH20)</f>
        <v>0.98888888888888893</v>
      </c>
      <c r="FI21" s="272">
        <f t="shared" ref="FI21" si="186">IF(FI22&lt;FI17,(FI17-FI22)/5+FI22,(FI22-FI17)/5+FI20)</f>
        <v>0.98972222222222206</v>
      </c>
      <c r="FJ21" s="272">
        <f t="shared" ref="FJ21" si="187">IF(FJ22&lt;FJ17,(FJ17-FJ22)/5+FJ22,(FJ22-FJ17)/5+FJ20)</f>
        <v>0.98819444444444438</v>
      </c>
      <c r="FK21" s="275">
        <f t="shared" ref="FK21" si="188">IF(FK22&lt;FK17,(FK17-FK22)/5+FK22,(FK22-FK17)/5+FK20)</f>
        <v>0.98805555555555558</v>
      </c>
      <c r="FL21" s="214">
        <f t="shared" si="31"/>
        <v>76</v>
      </c>
      <c r="FM21" s="238" t="s">
        <v>153</v>
      </c>
      <c r="FN21" s="222">
        <f>FW11</f>
        <v>0.99458333333333337</v>
      </c>
      <c r="FO21" s="221"/>
      <c r="FP21" s="221"/>
      <c r="FQ21" s="214"/>
      <c r="FR21" s="216"/>
      <c r="FS21" s="216"/>
      <c r="FT21" s="216"/>
      <c r="FU21" s="216"/>
      <c r="FV21" s="216"/>
      <c r="FW21" s="216"/>
      <c r="FX21" s="216"/>
      <c r="FY21" s="216"/>
      <c r="FZ21" s="216"/>
      <c r="GA21" s="216"/>
      <c r="GB21" s="216"/>
      <c r="GC21" s="216"/>
      <c r="GD21" s="216"/>
      <c r="GE21" s="216"/>
      <c r="GF21" s="216"/>
      <c r="GG21" s="216"/>
      <c r="GH21" s="216"/>
      <c r="GI21" s="216"/>
      <c r="GJ21" s="216"/>
      <c r="GK21" s="216"/>
      <c r="GL21" s="216"/>
      <c r="GM21" s="216"/>
      <c r="GN21" s="216"/>
      <c r="GO21" s="216"/>
      <c r="GP21" s="216"/>
      <c r="GQ21" s="216"/>
      <c r="GR21" s="216"/>
      <c r="GS21" s="216"/>
      <c r="GT21" s="216"/>
      <c r="GU21" s="216"/>
      <c r="GV21" s="216"/>
      <c r="GW21" s="216"/>
      <c r="GX21" s="216"/>
      <c r="GY21" s="216"/>
      <c r="GZ21" s="216"/>
      <c r="HA21" s="216"/>
      <c r="HB21" s="216"/>
      <c r="HC21" s="216"/>
      <c r="HD21" s="216"/>
      <c r="HE21" s="216"/>
      <c r="HF21" s="216"/>
      <c r="HG21" s="216"/>
      <c r="HH21" s="216"/>
      <c r="HI21" s="216"/>
      <c r="HJ21" s="216"/>
      <c r="HK21" s="216"/>
      <c r="HL21" s="216"/>
      <c r="HM21" s="216"/>
      <c r="HN21" s="216"/>
      <c r="HO21" s="216"/>
      <c r="HP21" s="216"/>
      <c r="HQ21" s="216"/>
      <c r="HR21" s="216"/>
      <c r="HS21" s="216"/>
      <c r="HT21" s="216"/>
      <c r="HU21" s="216"/>
      <c r="HV21" s="216"/>
      <c r="HW21" s="216"/>
      <c r="HX21" s="216"/>
      <c r="HY21" s="216"/>
      <c r="HZ21" s="216"/>
      <c r="IA21" s="216"/>
      <c r="IB21" s="216"/>
      <c r="IC21" s="216"/>
      <c r="ID21" s="216"/>
      <c r="IE21" s="216"/>
      <c r="IF21" s="216"/>
      <c r="IG21" s="216"/>
      <c r="IH21" s="216"/>
      <c r="II21" s="216"/>
      <c r="IJ21" s="216"/>
      <c r="IK21" s="216"/>
      <c r="IL21" s="216"/>
      <c r="IM21" s="216"/>
      <c r="IN21" s="216"/>
      <c r="IO21" s="216"/>
      <c r="IP21" s="216"/>
      <c r="IQ21" s="216"/>
      <c r="IR21" s="216"/>
      <c r="IS21" s="216"/>
      <c r="IT21" s="216"/>
      <c r="IU21" s="216"/>
      <c r="IV21" s="216"/>
      <c r="IW21" s="216"/>
      <c r="IX21" s="216"/>
      <c r="IY21" s="216"/>
      <c r="IZ21" s="216"/>
      <c r="JA21" s="216"/>
      <c r="JB21" s="216"/>
      <c r="JC21" s="216"/>
      <c r="JD21" s="216"/>
      <c r="JE21" s="216"/>
      <c r="JF21" s="216"/>
      <c r="JG21" s="216"/>
      <c r="JH21" s="216"/>
      <c r="JI21" s="216"/>
      <c r="JJ21" s="216"/>
      <c r="JK21" s="216"/>
      <c r="JL21" s="216"/>
      <c r="JM21" s="216"/>
      <c r="JN21" s="216"/>
      <c r="JO21" s="216"/>
      <c r="JP21" s="216"/>
      <c r="JQ21" s="216"/>
      <c r="JR21" s="216"/>
    </row>
    <row r="22" spans="1:278" ht="15.75" thickBot="1">
      <c r="A22" s="404">
        <v>13</v>
      </c>
      <c r="B22" s="399" t="str">
        <f t="shared" ca="1" si="1"/>
        <v>unter Horizont</v>
      </c>
      <c r="C22" s="400">
        <v>153</v>
      </c>
      <c r="D22" s="392" t="s">
        <v>35</v>
      </c>
      <c r="E22" s="400">
        <v>153</v>
      </c>
      <c r="F22" s="399" t="s">
        <v>328</v>
      </c>
      <c r="G22" s="393">
        <v>0.25148148148148147</v>
      </c>
      <c r="H22" s="402" t="s">
        <v>329</v>
      </c>
      <c r="I22" s="405">
        <v>16</v>
      </c>
      <c r="J22" s="399" t="s">
        <v>323</v>
      </c>
      <c r="K22" s="399" t="s">
        <v>11</v>
      </c>
      <c r="L22" s="396">
        <v>4</v>
      </c>
      <c r="M22" s="397">
        <v>18.8</v>
      </c>
      <c r="N22" s="65"/>
      <c r="O22" s="5"/>
      <c r="P22" s="8"/>
      <c r="Q22" s="5"/>
      <c r="R22" s="1"/>
      <c r="S22" s="1"/>
      <c r="T22" s="1"/>
      <c r="U22" s="1"/>
      <c r="V22" s="1"/>
      <c r="W22" s="1"/>
      <c r="X22" s="1"/>
      <c r="Y22" s="1"/>
      <c r="Z22" s="1"/>
      <c r="AA22" s="1"/>
      <c r="AB22" s="1"/>
      <c r="AC22" s="1"/>
      <c r="AD22" s="1"/>
      <c r="AE22" s="1"/>
      <c r="AF22" s="1"/>
      <c r="AG22" s="1"/>
      <c r="AH22" s="10">
        <f t="shared" si="7"/>
        <v>6.0355555555555558</v>
      </c>
      <c r="AI22" s="10">
        <f t="shared" si="2"/>
        <v>90.533333333333331</v>
      </c>
      <c r="AJ22" s="44">
        <f t="shared" si="8"/>
        <v>3.9333333333333336</v>
      </c>
      <c r="AK22" s="19">
        <f t="shared" si="9"/>
        <v>3.9333333333333336</v>
      </c>
      <c r="AL22" s="19">
        <f t="shared" si="25"/>
        <v>3.9333333333333336</v>
      </c>
      <c r="AM22" s="19">
        <f t="shared" ca="1" si="3"/>
        <v>-0.59702094187940824</v>
      </c>
      <c r="AN22" s="45">
        <f t="shared" ca="1" si="10"/>
        <v>-36.656834947159872</v>
      </c>
      <c r="AO22" s="55" t="str">
        <f t="shared" ca="1" si="4"/>
        <v>-36°39'25"</v>
      </c>
      <c r="AP22" s="46">
        <f t="shared" ca="1" si="11"/>
        <v>42407.471130734179</v>
      </c>
      <c r="AQ22" s="20">
        <f t="shared" ca="1" si="14"/>
        <v>42407.471130734179</v>
      </c>
      <c r="AR22" s="10">
        <f t="shared" ca="1" si="15"/>
        <v>15266689.607064305</v>
      </c>
      <c r="AT22" s="64">
        <v>13</v>
      </c>
      <c r="AU22" s="58">
        <f t="shared" si="16"/>
        <v>3.9333333333333336</v>
      </c>
      <c r="AV22" s="59" t="str">
        <f t="shared" si="12"/>
        <v/>
      </c>
      <c r="AW22" s="60" t="str">
        <f t="shared" si="13"/>
        <v/>
      </c>
      <c r="AX22" s="61" t="str">
        <f t="shared" si="5"/>
        <v/>
      </c>
      <c r="AY22" s="62" t="str">
        <f t="shared" si="17"/>
        <v/>
      </c>
      <c r="AZ22" s="61" t="str">
        <f t="shared" si="18"/>
        <v/>
      </c>
      <c r="BA22" s="58" t="str">
        <f t="shared" si="19"/>
        <v/>
      </c>
      <c r="BB22" s="58" t="str">
        <f t="shared" si="20"/>
        <v/>
      </c>
      <c r="BC22" s="58" t="str">
        <f t="shared" si="21"/>
        <v/>
      </c>
      <c r="BD22" s="58" t="str">
        <f t="shared" ca="1" si="22"/>
        <v>unter Horizont</v>
      </c>
      <c r="BE22" s="63" t="str">
        <f t="shared" ca="1" si="6"/>
        <v>unter Horizont</v>
      </c>
      <c r="BF22" s="215">
        <v>75</v>
      </c>
      <c r="BG22" s="214">
        <f t="shared" si="23"/>
        <v>75</v>
      </c>
      <c r="BH22" s="258">
        <v>0.98958333333333337</v>
      </c>
      <c r="BI22" s="259">
        <v>0.98888888888888893</v>
      </c>
      <c r="BJ22" s="259">
        <v>0.98819444444444438</v>
      </c>
      <c r="BK22" s="259">
        <v>0.98541666666666661</v>
      </c>
      <c r="BL22" s="259">
        <v>0.97430555555555554</v>
      </c>
      <c r="BM22" s="259">
        <v>0.97361111111111109</v>
      </c>
      <c r="BN22" s="259">
        <v>0.97361111111111109</v>
      </c>
      <c r="BO22" s="259">
        <v>0.97291666666666676</v>
      </c>
      <c r="BP22" s="259">
        <v>0.96805555555555556</v>
      </c>
      <c r="BQ22" s="259">
        <v>0.96805555555555556</v>
      </c>
      <c r="BR22" s="259">
        <v>0.96666666666666667</v>
      </c>
      <c r="BS22" s="259">
        <v>0.96597222222222223</v>
      </c>
      <c r="BT22" s="259">
        <v>0.96250000000000002</v>
      </c>
      <c r="BU22" s="259">
        <v>0.96111111111111114</v>
      </c>
      <c r="BV22" s="259">
        <v>0.9604166666666667</v>
      </c>
      <c r="BW22" s="259">
        <v>0.9590277777777777</v>
      </c>
      <c r="BX22" s="259">
        <v>0.95763888888888893</v>
      </c>
      <c r="BY22" s="259">
        <v>0.9784722222222223</v>
      </c>
      <c r="BZ22" s="259">
        <v>0.9784722222222223</v>
      </c>
      <c r="CA22" s="259">
        <v>0.9770833333333333</v>
      </c>
      <c r="CB22" s="259">
        <v>0.97152777777777777</v>
      </c>
      <c r="CC22" s="259">
        <v>0.97222222222222221</v>
      </c>
      <c r="CD22" s="259">
        <v>0.9472222222222223</v>
      </c>
      <c r="CE22" s="259">
        <v>0.9472222222222223</v>
      </c>
      <c r="CF22" s="259"/>
      <c r="CG22" s="259"/>
      <c r="CH22" s="259"/>
      <c r="CI22" s="259"/>
      <c r="CJ22" s="259"/>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73"/>
      <c r="DQ22" s="220">
        <f t="shared" si="24"/>
        <v>75</v>
      </c>
      <c r="DR22" s="258"/>
      <c r="DS22" s="259"/>
      <c r="DT22" s="259"/>
      <c r="DU22" s="259"/>
      <c r="DV22" s="259"/>
      <c r="DW22" s="259"/>
      <c r="DX22" s="259"/>
      <c r="DY22" s="259"/>
      <c r="DZ22" s="259"/>
      <c r="EA22" s="259"/>
      <c r="EB22" s="259"/>
      <c r="EC22" s="259"/>
      <c r="ED22" s="259"/>
      <c r="EE22" s="259"/>
      <c r="EF22" s="259"/>
      <c r="EG22" s="259"/>
      <c r="EH22" s="259"/>
      <c r="EI22" s="259"/>
      <c r="EJ22" s="259"/>
      <c r="EK22" s="259"/>
      <c r="EL22" s="259"/>
      <c r="EM22" s="259"/>
      <c r="EN22" s="259">
        <v>1.3194444444444444E-2</v>
      </c>
      <c r="EO22" s="259">
        <v>1.3194444444444444E-2</v>
      </c>
      <c r="EP22" s="259">
        <v>1.0416666666666666E-2</v>
      </c>
      <c r="EQ22" s="259">
        <v>9.7222222222222224E-3</v>
      </c>
      <c r="ER22" s="259">
        <v>3.472222222222222E-3</v>
      </c>
      <c r="ES22" s="259">
        <v>6.9444444444444447E-4</v>
      </c>
      <c r="ET22" s="259">
        <v>0.99652777777777779</v>
      </c>
      <c r="EU22" s="259">
        <v>0.99513888888888891</v>
      </c>
      <c r="EV22" s="259">
        <v>0.99513888888888891</v>
      </c>
      <c r="EW22" s="259">
        <v>0.9916666666666667</v>
      </c>
      <c r="EX22" s="259">
        <v>0.99236111111111114</v>
      </c>
      <c r="EY22" s="259">
        <v>0.99236111111111114</v>
      </c>
      <c r="EZ22" s="259">
        <v>0.99097222222222225</v>
      </c>
      <c r="FA22" s="259">
        <v>0.9902777777777777</v>
      </c>
      <c r="FB22" s="259">
        <v>0.9902777777777777</v>
      </c>
      <c r="FC22" s="259">
        <v>0.9902777777777777</v>
      </c>
      <c r="FD22" s="259">
        <v>0.98958333333333337</v>
      </c>
      <c r="FE22" s="259">
        <v>0.98958333333333337</v>
      </c>
      <c r="FF22" s="259">
        <v>0.98888888888888893</v>
      </c>
      <c r="FG22" s="259">
        <v>0.99097222222222225</v>
      </c>
      <c r="FH22" s="259">
        <v>0.9902777777777777</v>
      </c>
      <c r="FI22" s="259">
        <v>0.99097222222222225</v>
      </c>
      <c r="FJ22" s="259">
        <v>0.98958333333333337</v>
      </c>
      <c r="FK22" s="273">
        <v>0.98958333333333337</v>
      </c>
      <c r="FL22" s="214">
        <f t="shared" si="31"/>
        <v>75</v>
      </c>
      <c r="FM22" s="238" t="s">
        <v>155</v>
      </c>
      <c r="FN22" s="222">
        <f>FX11</f>
        <v>0.99458333333333337</v>
      </c>
      <c r="FO22" s="221"/>
      <c r="FP22" s="221"/>
      <c r="FQ22" s="214"/>
      <c r="FR22" s="216"/>
      <c r="FS22" s="216"/>
      <c r="FT22" s="216"/>
      <c r="FU22" s="216"/>
      <c r="FV22" s="216"/>
      <c r="FW22" s="216"/>
      <c r="FX22" s="216"/>
      <c r="FY22" s="216"/>
      <c r="FZ22" s="216"/>
      <c r="GA22" s="216"/>
      <c r="GB22" s="216"/>
      <c r="GC22" s="216"/>
      <c r="GD22" s="216"/>
      <c r="GE22" s="216"/>
      <c r="GF22" s="216"/>
      <c r="GG22" s="216"/>
      <c r="GH22" s="216"/>
      <c r="GI22" s="216"/>
      <c r="GJ22" s="216"/>
      <c r="GK22" s="216"/>
      <c r="GL22" s="216"/>
      <c r="GM22" s="216"/>
      <c r="GN22" s="216"/>
      <c r="GO22" s="216"/>
      <c r="GP22" s="216"/>
      <c r="GQ22" s="216"/>
      <c r="GR22" s="216"/>
      <c r="GS22" s="216"/>
      <c r="GT22" s="216"/>
      <c r="GU22" s="216"/>
      <c r="GV22" s="216"/>
      <c r="GW22" s="216"/>
      <c r="GX22" s="216"/>
      <c r="GY22" s="216"/>
      <c r="GZ22" s="216"/>
      <c r="HA22" s="216"/>
      <c r="HB22" s="216"/>
      <c r="HC22" s="216"/>
      <c r="HD22" s="216"/>
      <c r="HE22" s="216"/>
      <c r="HF22" s="216"/>
      <c r="HG22" s="216"/>
      <c r="HH22" s="216"/>
      <c r="HI22" s="216"/>
      <c r="HJ22" s="216"/>
      <c r="HK22" s="216"/>
      <c r="HL22" s="216"/>
      <c r="HM22" s="216"/>
      <c r="HN22" s="216"/>
      <c r="HO22" s="216"/>
      <c r="HP22" s="216"/>
      <c r="HQ22" s="216"/>
      <c r="HR22" s="216"/>
      <c r="HS22" s="216"/>
      <c r="HT22" s="216"/>
      <c r="HU22" s="216"/>
      <c r="HV22" s="216"/>
      <c r="HW22" s="216"/>
      <c r="HX22" s="216"/>
      <c r="HY22" s="216"/>
      <c r="HZ22" s="216"/>
      <c r="IA22" s="216"/>
      <c r="IB22" s="216"/>
      <c r="IC22" s="216"/>
      <c r="ID22" s="216"/>
      <c r="IE22" s="216"/>
      <c r="IF22" s="216"/>
      <c r="IG22" s="216"/>
      <c r="IH22" s="216"/>
      <c r="II22" s="216"/>
      <c r="IJ22" s="216"/>
      <c r="IK22" s="216"/>
      <c r="IL22" s="216"/>
      <c r="IM22" s="216"/>
      <c r="IN22" s="216"/>
      <c r="IO22" s="216"/>
      <c r="IP22" s="216"/>
      <c r="IQ22" s="216"/>
      <c r="IR22" s="216"/>
      <c r="IS22" s="216"/>
      <c r="IT22" s="216"/>
      <c r="IU22" s="216"/>
      <c r="IV22" s="216"/>
      <c r="IW22" s="216"/>
      <c r="IX22" s="216"/>
      <c r="IY22" s="216"/>
      <c r="IZ22" s="216"/>
      <c r="JA22" s="216"/>
      <c r="JB22" s="216"/>
      <c r="JC22" s="216"/>
      <c r="JD22" s="216"/>
      <c r="JE22" s="216"/>
      <c r="JF22" s="216"/>
      <c r="JG22" s="216"/>
      <c r="JH22" s="216"/>
      <c r="JI22" s="216"/>
      <c r="JJ22" s="216"/>
      <c r="JK22" s="216"/>
      <c r="JL22" s="216"/>
      <c r="JM22" s="216"/>
      <c r="JN22" s="216"/>
      <c r="JO22" s="216"/>
      <c r="JP22" s="216"/>
      <c r="JQ22" s="216"/>
      <c r="JR22" s="216"/>
    </row>
    <row r="23" spans="1:278">
      <c r="A23" s="404">
        <v>14</v>
      </c>
      <c r="B23" s="399" t="str">
        <f t="shared" ca="1" si="1"/>
        <v>unter Horizont</v>
      </c>
      <c r="C23" s="400">
        <v>33</v>
      </c>
      <c r="D23" s="392" t="s">
        <v>35</v>
      </c>
      <c r="E23" s="400">
        <v>33</v>
      </c>
      <c r="F23" s="399" t="s">
        <v>330</v>
      </c>
      <c r="G23" s="393">
        <v>0.25579861111111107</v>
      </c>
      <c r="H23" s="402" t="s">
        <v>331</v>
      </c>
      <c r="I23" s="406">
        <v>18.2</v>
      </c>
      <c r="J23" s="392" t="s">
        <v>323</v>
      </c>
      <c r="K23" s="392" t="s">
        <v>11</v>
      </c>
      <c r="L23" s="396">
        <v>2</v>
      </c>
      <c r="M23" s="397">
        <v>15</v>
      </c>
      <c r="N23" s="1"/>
      <c r="O23" s="5"/>
      <c r="P23" s="5"/>
      <c r="Q23" s="5"/>
      <c r="R23" s="1"/>
      <c r="S23" s="1"/>
      <c r="T23" s="1"/>
      <c r="U23" s="1"/>
      <c r="V23" s="1"/>
      <c r="W23" s="1"/>
      <c r="X23" s="1"/>
      <c r="Y23" s="1"/>
      <c r="Z23" s="1"/>
      <c r="AA23" s="1"/>
      <c r="AB23" s="1"/>
      <c r="AC23" s="1"/>
      <c r="AD23" s="1"/>
      <c r="AE23" s="1"/>
      <c r="AF23" s="1"/>
      <c r="AG23" s="1"/>
      <c r="AH23" s="10">
        <f t="shared" si="7"/>
        <v>6.1391666666666662</v>
      </c>
      <c r="AI23" s="10">
        <f t="shared" si="2"/>
        <v>92.087499999999991</v>
      </c>
      <c r="AJ23" s="44">
        <f t="shared" si="8"/>
        <v>11.783333333333333</v>
      </c>
      <c r="AK23" s="19">
        <f t="shared" si="9"/>
        <v>11.783333333333333</v>
      </c>
      <c r="AL23" s="19">
        <f t="shared" si="25"/>
        <v>11.783333333333333</v>
      </c>
      <c r="AM23" s="19">
        <f t="shared" ca="1" si="3"/>
        <v>-0.47967545366861952</v>
      </c>
      <c r="AN23" s="45">
        <f t="shared" ca="1" si="10"/>
        <v>-28.664207529086241</v>
      </c>
      <c r="AO23" s="55" t="str">
        <f t="shared" ca="1" si="4"/>
        <v>-28°39'51"</v>
      </c>
      <c r="AP23" s="46">
        <f t="shared" ca="1" si="11"/>
        <v>42407.466813604544</v>
      </c>
      <c r="AQ23" s="20">
        <f t="shared" ca="1" si="14"/>
        <v>42407.466813604544</v>
      </c>
      <c r="AR23" s="10">
        <f t="shared" ca="1" si="15"/>
        <v>15266688.052897636</v>
      </c>
      <c r="AT23" s="64">
        <v>14</v>
      </c>
      <c r="AU23" s="58">
        <f t="shared" si="16"/>
        <v>11.783333333333333</v>
      </c>
      <c r="AV23" s="59" t="str">
        <f t="shared" si="12"/>
        <v/>
      </c>
      <c r="AW23" s="60" t="str">
        <f t="shared" si="13"/>
        <v/>
      </c>
      <c r="AX23" s="61" t="str">
        <f t="shared" si="5"/>
        <v/>
      </c>
      <c r="AY23" s="62" t="str">
        <f t="shared" si="17"/>
        <v/>
      </c>
      <c r="AZ23" s="61" t="str">
        <f t="shared" si="18"/>
        <v/>
      </c>
      <c r="BA23" s="58" t="str">
        <f t="shared" si="19"/>
        <v/>
      </c>
      <c r="BB23" s="58" t="str">
        <f t="shared" si="20"/>
        <v/>
      </c>
      <c r="BC23" s="58" t="str">
        <f t="shared" si="21"/>
        <v/>
      </c>
      <c r="BD23" s="58" t="str">
        <f t="shared" ca="1" si="22"/>
        <v>unter Horizont</v>
      </c>
      <c r="BE23" s="63" t="str">
        <f t="shared" ca="1" si="6"/>
        <v>unter Horizont</v>
      </c>
      <c r="BF23" s="215">
        <v>74</v>
      </c>
      <c r="BG23" s="214">
        <f t="shared" si="23"/>
        <v>74</v>
      </c>
      <c r="BH23" s="269">
        <f t="shared" ref="BH23:BI23" si="189">IF(BH27&lt;BH22,(BH22-BH27)/5+BH24,(BH27-BH22)/5+BH22)</f>
        <v>0.9901388888888889</v>
      </c>
      <c r="BI23" s="270">
        <f t="shared" si="189"/>
        <v>0.98944444444444446</v>
      </c>
      <c r="BJ23" s="270">
        <f t="shared" ref="BJ23:BR23" si="190">IF(BJ27&lt;BJ22,(BJ22-BJ27)/5+BJ24,(BJ27-BJ22)/5+BJ22)</f>
        <v>0.98902777777777773</v>
      </c>
      <c r="BK23" s="270">
        <f t="shared" si="190"/>
        <v>0.98499999999999988</v>
      </c>
      <c r="BL23" s="270">
        <f t="shared" si="190"/>
        <v>0.97666666666666668</v>
      </c>
      <c r="BM23" s="270">
        <f t="shared" si="190"/>
        <v>0.97597222222222224</v>
      </c>
      <c r="BN23" s="270">
        <f t="shared" si="190"/>
        <v>0.97611111111111115</v>
      </c>
      <c r="BO23" s="270">
        <f t="shared" si="190"/>
        <v>0.97541666666666671</v>
      </c>
      <c r="BP23" s="270">
        <f t="shared" si="190"/>
        <v>0.97152777777777777</v>
      </c>
      <c r="BQ23" s="270">
        <f t="shared" si="190"/>
        <v>0.97138888888888886</v>
      </c>
      <c r="BR23" s="270">
        <f t="shared" si="190"/>
        <v>0.97013888888888888</v>
      </c>
      <c r="BS23" s="270">
        <f t="shared" ref="BS23:DP23" si="191">IF(BS27&lt;BS22,(BS22-BS27)/5+BS24,(BS27-BS22)/5+BS22)</f>
        <v>0.96958333333333335</v>
      </c>
      <c r="BT23" s="270">
        <f t="shared" si="191"/>
        <v>0.96666666666666667</v>
      </c>
      <c r="BU23" s="270">
        <f t="shared" si="191"/>
        <v>0.96555555555555561</v>
      </c>
      <c r="BV23" s="270">
        <f t="shared" si="191"/>
        <v>0.96500000000000008</v>
      </c>
      <c r="BW23" s="270">
        <f t="shared" si="191"/>
        <v>0.96374999999999988</v>
      </c>
      <c r="BX23" s="270">
        <f t="shared" si="191"/>
        <v>0.96263888888888893</v>
      </c>
      <c r="BY23" s="270">
        <f t="shared" si="191"/>
        <v>0.9784722222222223</v>
      </c>
      <c r="BZ23" s="270">
        <f t="shared" si="191"/>
        <v>0.9784722222222223</v>
      </c>
      <c r="CA23" s="270">
        <f t="shared" si="191"/>
        <v>0.9770833333333333</v>
      </c>
      <c r="CB23" s="270">
        <f t="shared" si="191"/>
        <v>0.97152777777777777</v>
      </c>
      <c r="CC23" s="270">
        <f t="shared" si="191"/>
        <v>0.97222222222222221</v>
      </c>
      <c r="CD23" s="270">
        <f t="shared" si="191"/>
        <v>0.9472222222222223</v>
      </c>
      <c r="CE23" s="270">
        <f t="shared" si="191"/>
        <v>0.9472222222222223</v>
      </c>
      <c r="CF23" s="233">
        <f t="shared" si="191"/>
        <v>0.1948611111111111</v>
      </c>
      <c r="CG23" s="233">
        <f t="shared" si="191"/>
        <v>0.1940277777777778</v>
      </c>
      <c r="CH23" s="233">
        <f t="shared" si="191"/>
        <v>0.19097222222222224</v>
      </c>
      <c r="CI23" s="233">
        <f t="shared" si="191"/>
        <v>0.19013888888888889</v>
      </c>
      <c r="CJ23" s="233">
        <f t="shared" si="191"/>
        <v>0.18819444444444444</v>
      </c>
      <c r="CK23" s="233">
        <f t="shared" si="191"/>
        <v>0</v>
      </c>
      <c r="CL23" s="233">
        <f t="shared" si="191"/>
        <v>0</v>
      </c>
      <c r="CM23" s="233">
        <f t="shared" si="191"/>
        <v>0</v>
      </c>
      <c r="CN23" s="233">
        <f t="shared" si="191"/>
        <v>0</v>
      </c>
      <c r="CO23" s="233">
        <f t="shared" si="191"/>
        <v>0</v>
      </c>
      <c r="CP23" s="233">
        <f t="shared" si="191"/>
        <v>0</v>
      </c>
      <c r="CQ23" s="233">
        <f t="shared" si="191"/>
        <v>0</v>
      </c>
      <c r="CR23" s="233">
        <f t="shared" si="191"/>
        <v>0</v>
      </c>
      <c r="CS23" s="233">
        <f t="shared" si="191"/>
        <v>0</v>
      </c>
      <c r="CT23" s="233">
        <f t="shared" si="191"/>
        <v>0</v>
      </c>
      <c r="CU23" s="233">
        <f t="shared" si="191"/>
        <v>0</v>
      </c>
      <c r="CV23" s="233">
        <f t="shared" si="191"/>
        <v>0</v>
      </c>
      <c r="CW23" s="233">
        <f t="shared" si="191"/>
        <v>0</v>
      </c>
      <c r="CX23" s="233">
        <f t="shared" si="191"/>
        <v>0</v>
      </c>
      <c r="CY23" s="233">
        <f t="shared" si="191"/>
        <v>0</v>
      </c>
      <c r="CZ23" s="233">
        <f t="shared" si="191"/>
        <v>0</v>
      </c>
      <c r="DA23" s="233">
        <f t="shared" si="191"/>
        <v>0</v>
      </c>
      <c r="DB23" s="233">
        <f t="shared" si="191"/>
        <v>0</v>
      </c>
      <c r="DC23" s="233">
        <f t="shared" si="191"/>
        <v>0</v>
      </c>
      <c r="DD23" s="233">
        <f t="shared" si="191"/>
        <v>0</v>
      </c>
      <c r="DE23" s="233">
        <f t="shared" si="191"/>
        <v>0</v>
      </c>
      <c r="DF23" s="233">
        <f t="shared" si="191"/>
        <v>0</v>
      </c>
      <c r="DG23" s="233">
        <f t="shared" si="191"/>
        <v>0</v>
      </c>
      <c r="DH23" s="233">
        <f t="shared" si="191"/>
        <v>0</v>
      </c>
      <c r="DI23" s="233">
        <f t="shared" si="191"/>
        <v>0</v>
      </c>
      <c r="DJ23" s="233">
        <f t="shared" si="191"/>
        <v>0</v>
      </c>
      <c r="DK23" s="233">
        <f t="shared" si="191"/>
        <v>0</v>
      </c>
      <c r="DL23" s="233">
        <f t="shared" si="191"/>
        <v>0</v>
      </c>
      <c r="DM23" s="233">
        <f t="shared" si="191"/>
        <v>0</v>
      </c>
      <c r="DN23" s="233">
        <f t="shared" si="191"/>
        <v>0</v>
      </c>
      <c r="DO23" s="233">
        <f t="shared" si="191"/>
        <v>0</v>
      </c>
      <c r="DP23" s="234">
        <f t="shared" si="191"/>
        <v>0</v>
      </c>
      <c r="DQ23" s="220">
        <f t="shared" si="24"/>
        <v>74</v>
      </c>
      <c r="DR23" s="270">
        <f t="shared" ref="DR23:DS23" si="192">IF(DR27&lt;DR22,(DR22-DR27)/5+DR24,(DR27-DR22)/5+DR22)</f>
        <v>0</v>
      </c>
      <c r="DS23" s="270">
        <f t="shared" si="192"/>
        <v>0</v>
      </c>
      <c r="DT23" s="270">
        <f t="shared" ref="DT23:EP23" si="193">IF(DT27&lt;DT22,(DT22-DT27)/5+DT24,(DT27-DT22)/5+DT22)</f>
        <v>0</v>
      </c>
      <c r="DU23" s="270">
        <f t="shared" si="193"/>
        <v>0</v>
      </c>
      <c r="DV23" s="270">
        <f t="shared" si="193"/>
        <v>0</v>
      </c>
      <c r="DW23" s="270">
        <f t="shared" si="193"/>
        <v>0</v>
      </c>
      <c r="DX23" s="270">
        <f t="shared" si="193"/>
        <v>0</v>
      </c>
      <c r="DY23" s="270">
        <f t="shared" si="193"/>
        <v>0</v>
      </c>
      <c r="DZ23" s="270">
        <f t="shared" si="193"/>
        <v>0</v>
      </c>
      <c r="EA23" s="270">
        <f t="shared" si="193"/>
        <v>0</v>
      </c>
      <c r="EB23" s="270">
        <f t="shared" si="193"/>
        <v>0</v>
      </c>
      <c r="EC23" s="270">
        <f t="shared" si="193"/>
        <v>9.0277777777777769E-3</v>
      </c>
      <c r="ED23" s="270">
        <f t="shared" si="193"/>
        <v>7.9166666666666656E-3</v>
      </c>
      <c r="EE23" s="270">
        <f t="shared" si="193"/>
        <v>7.9166666666666656E-3</v>
      </c>
      <c r="EF23" s="270">
        <f t="shared" si="193"/>
        <v>6.8055555555555551E-3</v>
      </c>
      <c r="EG23" s="270">
        <f t="shared" si="193"/>
        <v>6.6666666666666662E-3</v>
      </c>
      <c r="EH23" s="270">
        <f t="shared" si="193"/>
        <v>5.5555555555555549E-3</v>
      </c>
      <c r="EI23" s="270">
        <f t="shared" si="193"/>
        <v>4.9999999999999992E-3</v>
      </c>
      <c r="EJ23" s="270">
        <f t="shared" si="193"/>
        <v>5.4166666666666669E-3</v>
      </c>
      <c r="EK23" s="270">
        <f t="shared" si="193"/>
        <v>4.8611111111111112E-3</v>
      </c>
      <c r="EL23" s="270">
        <f t="shared" si="193"/>
        <v>4.0277777777777777E-3</v>
      </c>
      <c r="EM23" s="270">
        <f t="shared" si="193"/>
        <v>2.7777777777777775E-3</v>
      </c>
      <c r="EN23" s="270">
        <f t="shared" si="193"/>
        <v>1.3194444444444444E-2</v>
      </c>
      <c r="EO23" s="270">
        <f t="shared" si="193"/>
        <v>1.3194444444444444E-2</v>
      </c>
      <c r="EP23" s="270">
        <f t="shared" si="193"/>
        <v>9.9999999999999967E-3</v>
      </c>
      <c r="EQ23" s="270">
        <f t="shared" ref="EQ23:FK23" si="194">IF(EQ27&lt;EQ22,(EQ22-EQ27)/5+EQ24,(EQ27-EQ22)/5+EQ22)</f>
        <v>9.7222222222222224E-3</v>
      </c>
      <c r="ER23" s="270">
        <f t="shared" si="194"/>
        <v>3.472222222222222E-3</v>
      </c>
      <c r="ES23" s="270">
        <f t="shared" si="194"/>
        <v>6.9444444444444447E-4</v>
      </c>
      <c r="ET23" s="270">
        <f t="shared" si="194"/>
        <v>0.99708333333333332</v>
      </c>
      <c r="EU23" s="270">
        <f t="shared" si="194"/>
        <v>0.99583333333333335</v>
      </c>
      <c r="EV23" s="270">
        <f t="shared" si="194"/>
        <v>0.99541666666666673</v>
      </c>
      <c r="EW23" s="270">
        <f t="shared" si="194"/>
        <v>0.99305555555555558</v>
      </c>
      <c r="EX23" s="270">
        <f t="shared" si="194"/>
        <v>0.99319444444444449</v>
      </c>
      <c r="EY23" s="270">
        <f t="shared" si="194"/>
        <v>0.99319444444444449</v>
      </c>
      <c r="EZ23" s="270">
        <f t="shared" si="194"/>
        <v>0.99180555555555561</v>
      </c>
      <c r="FA23" s="270">
        <f t="shared" si="194"/>
        <v>0.99069444444444443</v>
      </c>
      <c r="FB23" s="270">
        <f t="shared" si="194"/>
        <v>0.99097222222222214</v>
      </c>
      <c r="FC23" s="270">
        <f t="shared" si="194"/>
        <v>0.99097222222222214</v>
      </c>
      <c r="FD23" s="270">
        <f t="shared" si="194"/>
        <v>0.9901388888888889</v>
      </c>
      <c r="FE23" s="270">
        <f t="shared" si="194"/>
        <v>0.99027777777777781</v>
      </c>
      <c r="FF23" s="270">
        <f t="shared" si="194"/>
        <v>0.98958333333333337</v>
      </c>
      <c r="FG23" s="270">
        <f t="shared" si="194"/>
        <v>0.99097222222222225</v>
      </c>
      <c r="FH23" s="270">
        <f t="shared" si="194"/>
        <v>0.99041666666666661</v>
      </c>
      <c r="FI23" s="270">
        <f t="shared" si="194"/>
        <v>0.99111111111111116</v>
      </c>
      <c r="FJ23" s="270">
        <f t="shared" si="194"/>
        <v>0.99027777777777781</v>
      </c>
      <c r="FK23" s="274">
        <f t="shared" si="194"/>
        <v>0.9901388888888889</v>
      </c>
      <c r="FL23" s="214">
        <f t="shared" si="31"/>
        <v>74</v>
      </c>
      <c r="FM23" s="238" t="s">
        <v>169</v>
      </c>
      <c r="FN23" s="222">
        <f>FY11</f>
        <v>0.99458333333333337</v>
      </c>
      <c r="FO23" s="221"/>
      <c r="FP23" s="221"/>
      <c r="FQ23" s="214"/>
      <c r="FR23" s="216"/>
      <c r="FS23" s="216"/>
      <c r="FT23" s="216"/>
      <c r="FU23" s="216"/>
      <c r="FV23" s="216"/>
      <c r="FW23" s="216"/>
      <c r="FX23" s="216"/>
      <c r="FY23" s="216"/>
      <c r="FZ23" s="216"/>
      <c r="GA23" s="216"/>
      <c r="GB23" s="216"/>
      <c r="GC23" s="216"/>
      <c r="GD23" s="216"/>
      <c r="GE23" s="216"/>
      <c r="GF23" s="216"/>
      <c r="GG23" s="216"/>
      <c r="GH23" s="216"/>
      <c r="GI23" s="216"/>
      <c r="GJ23" s="216"/>
      <c r="GK23" s="216"/>
      <c r="GL23" s="216"/>
      <c r="GM23" s="216"/>
      <c r="GN23" s="216"/>
      <c r="GO23" s="216"/>
      <c r="GP23" s="216"/>
      <c r="GQ23" s="216"/>
      <c r="GR23" s="216"/>
      <c r="GS23" s="216"/>
      <c r="GT23" s="216"/>
      <c r="GU23" s="216"/>
      <c r="GV23" s="216"/>
      <c r="GW23" s="216"/>
      <c r="GX23" s="216"/>
      <c r="GY23" s="216"/>
      <c r="GZ23" s="216"/>
      <c r="HA23" s="216"/>
      <c r="HB23" s="216"/>
      <c r="HC23" s="216"/>
      <c r="HD23" s="216"/>
      <c r="HE23" s="216"/>
      <c r="HF23" s="216"/>
      <c r="HG23" s="216"/>
      <c r="HH23" s="216"/>
      <c r="HI23" s="216"/>
      <c r="HJ23" s="216"/>
      <c r="HK23" s="216"/>
      <c r="HL23" s="216"/>
      <c r="HM23" s="216"/>
      <c r="HN23" s="216"/>
      <c r="HO23" s="216"/>
      <c r="HP23" s="216"/>
      <c r="HQ23" s="216"/>
      <c r="HR23" s="216"/>
      <c r="HS23" s="216"/>
      <c r="HT23" s="216"/>
      <c r="HU23" s="216"/>
      <c r="HV23" s="216"/>
      <c r="HW23" s="216"/>
      <c r="HX23" s="216"/>
      <c r="HY23" s="216"/>
      <c r="HZ23" s="216"/>
      <c r="IA23" s="216"/>
      <c r="IB23" s="216"/>
      <c r="IC23" s="216"/>
      <c r="ID23" s="216"/>
      <c r="IE23" s="216"/>
      <c r="IF23" s="216"/>
      <c r="IG23" s="216"/>
      <c r="IH23" s="216"/>
      <c r="II23" s="216"/>
      <c r="IJ23" s="216"/>
      <c r="IK23" s="216"/>
      <c r="IL23" s="216"/>
      <c r="IM23" s="216"/>
      <c r="IN23" s="216"/>
      <c r="IO23" s="216"/>
      <c r="IP23" s="216"/>
      <c r="IQ23" s="216"/>
      <c r="IR23" s="216"/>
      <c r="IS23" s="216"/>
      <c r="IT23" s="216"/>
      <c r="IU23" s="216"/>
      <c r="IV23" s="216"/>
      <c r="IW23" s="216"/>
      <c r="IX23" s="216"/>
      <c r="IY23" s="216"/>
      <c r="IZ23" s="216"/>
      <c r="JA23" s="216"/>
      <c r="JB23" s="216"/>
      <c r="JC23" s="216"/>
      <c r="JD23" s="216"/>
      <c r="JE23" s="216"/>
      <c r="JF23" s="216"/>
      <c r="JG23" s="216"/>
      <c r="JH23" s="216"/>
      <c r="JI23" s="216"/>
      <c r="JJ23" s="216"/>
      <c r="JK23" s="216"/>
      <c r="JL23" s="216"/>
      <c r="JM23" s="216"/>
      <c r="JN23" s="216"/>
      <c r="JO23" s="216"/>
      <c r="JP23" s="216"/>
      <c r="JQ23" s="216"/>
      <c r="JR23" s="216"/>
    </row>
    <row r="24" spans="1:278">
      <c r="A24" s="404">
        <v>15</v>
      </c>
      <c r="B24" s="399" t="str">
        <f t="shared" ca="1" si="1"/>
        <v>unter Horizont</v>
      </c>
      <c r="C24" s="400">
        <v>34</v>
      </c>
      <c r="D24" s="392" t="s">
        <v>35</v>
      </c>
      <c r="E24" s="400">
        <v>34</v>
      </c>
      <c r="F24" s="399" t="s">
        <v>332</v>
      </c>
      <c r="G24" s="393">
        <v>0.26734953703703707</v>
      </c>
      <c r="H24" s="402" t="s">
        <v>333</v>
      </c>
      <c r="I24" s="403">
        <v>16.3</v>
      </c>
      <c r="J24" s="399" t="s">
        <v>334</v>
      </c>
      <c r="K24" s="399" t="s">
        <v>11</v>
      </c>
      <c r="L24" s="396">
        <v>4</v>
      </c>
      <c r="M24" s="397">
        <v>15.7</v>
      </c>
      <c r="N24" s="1"/>
      <c r="O24" s="33"/>
      <c r="P24" s="5"/>
      <c r="Q24" s="5"/>
      <c r="R24" s="1"/>
      <c r="S24" s="1"/>
      <c r="T24" s="1"/>
      <c r="U24" s="1"/>
      <c r="V24" s="1"/>
      <c r="W24" s="1"/>
      <c r="X24" s="1"/>
      <c r="Y24" s="1"/>
      <c r="Z24" s="1"/>
      <c r="AA24" s="1"/>
      <c r="AB24" s="1"/>
      <c r="AC24" s="1"/>
      <c r="AD24" s="1"/>
      <c r="AE24" s="1"/>
      <c r="AF24" s="1"/>
      <c r="AG24" s="1"/>
      <c r="AH24" s="10">
        <f t="shared" si="7"/>
        <v>6.4163888888888891</v>
      </c>
      <c r="AI24" s="10">
        <f t="shared" si="2"/>
        <v>96.245833333333337</v>
      </c>
      <c r="AJ24" s="44">
        <f t="shared" si="8"/>
        <v>-25.35</v>
      </c>
      <c r="AK24" s="19">
        <f t="shared" si="9"/>
        <v>-25.35</v>
      </c>
      <c r="AL24" s="19">
        <f t="shared" si="25"/>
        <v>25.35</v>
      </c>
      <c r="AM24" s="19">
        <f t="shared" ca="1" si="3"/>
        <v>-0.89512146069811771</v>
      </c>
      <c r="AN24" s="45">
        <f t="shared" ca="1" si="10"/>
        <v>-63.52403530504062</v>
      </c>
      <c r="AO24" s="55" t="str">
        <f t="shared" ca="1" si="4"/>
        <v>-63°31'27"</v>
      </c>
      <c r="AP24" s="46">
        <f t="shared" ca="1" si="11"/>
        <v>42407.455262678617</v>
      </c>
      <c r="AQ24" s="20">
        <f t="shared" ca="1" si="14"/>
        <v>42407.455262678617</v>
      </c>
      <c r="AR24" s="10">
        <f t="shared" ca="1" si="15"/>
        <v>15266683.894564303</v>
      </c>
      <c r="AT24" s="64">
        <v>15</v>
      </c>
      <c r="AU24" s="58">
        <f t="shared" si="16"/>
        <v>-25.35</v>
      </c>
      <c r="AV24" s="59" t="str">
        <f t="shared" si="12"/>
        <v/>
      </c>
      <c r="AW24" s="60" t="str">
        <f t="shared" si="13"/>
        <v/>
      </c>
      <c r="AX24" s="61" t="str">
        <f t="shared" si="5"/>
        <v/>
      </c>
      <c r="AY24" s="62" t="str">
        <f t="shared" si="17"/>
        <v/>
      </c>
      <c r="AZ24" s="61" t="str">
        <f t="shared" si="18"/>
        <v/>
      </c>
      <c r="BA24" s="58" t="str">
        <f t="shared" si="19"/>
        <v/>
      </c>
      <c r="BB24" s="58" t="str">
        <f t="shared" si="20"/>
        <v/>
      </c>
      <c r="BC24" s="58" t="str">
        <f t="shared" si="21"/>
        <v/>
      </c>
      <c r="BD24" s="58" t="str">
        <f t="shared" ca="1" si="22"/>
        <v>unter Horizont</v>
      </c>
      <c r="BE24" s="63" t="str">
        <f t="shared" ca="1" si="6"/>
        <v>unter Horizont</v>
      </c>
      <c r="BF24" s="215">
        <v>73</v>
      </c>
      <c r="BG24" s="214">
        <f t="shared" si="23"/>
        <v>73</v>
      </c>
      <c r="BH24" s="257">
        <f t="shared" ref="BH24:BI24" si="195">IF(BH27&lt;BH22,(BH22-BH27)/5+BH25,(BH27-BH22)/5+BH23)</f>
        <v>0.99069444444444443</v>
      </c>
      <c r="BI24" s="254">
        <f t="shared" si="195"/>
        <v>0.99</v>
      </c>
      <c r="BJ24" s="254">
        <f t="shared" ref="BJ24:BR24" si="196">IF(BJ27&lt;BJ22,(BJ22-BJ27)/5+BJ25,(BJ27-BJ22)/5+BJ23)</f>
        <v>0.98986111111111108</v>
      </c>
      <c r="BK24" s="254">
        <f t="shared" si="196"/>
        <v>0.98458333333333325</v>
      </c>
      <c r="BL24" s="254">
        <f t="shared" si="196"/>
        <v>0.97902777777777783</v>
      </c>
      <c r="BM24" s="254">
        <f t="shared" si="196"/>
        <v>0.97833333333333339</v>
      </c>
      <c r="BN24" s="254">
        <f t="shared" si="196"/>
        <v>0.97861111111111121</v>
      </c>
      <c r="BO24" s="254">
        <f t="shared" si="196"/>
        <v>0.97791666666666666</v>
      </c>
      <c r="BP24" s="254">
        <f t="shared" si="196"/>
        <v>0.97499999999999998</v>
      </c>
      <c r="BQ24" s="254">
        <f t="shared" si="196"/>
        <v>0.97472222222222216</v>
      </c>
      <c r="BR24" s="254">
        <f t="shared" si="196"/>
        <v>0.97361111111111109</v>
      </c>
      <c r="BS24" s="254">
        <f t="shared" ref="BS24:DP24" si="197">IF(BS27&lt;BS22,(BS22-BS27)/5+BS25,(BS27-BS22)/5+BS23)</f>
        <v>0.97319444444444447</v>
      </c>
      <c r="BT24" s="254">
        <f t="shared" si="197"/>
        <v>0.97083333333333333</v>
      </c>
      <c r="BU24" s="254">
        <f t="shared" si="197"/>
        <v>0.97000000000000008</v>
      </c>
      <c r="BV24" s="254">
        <f t="shared" si="197"/>
        <v>0.96958333333333346</v>
      </c>
      <c r="BW24" s="254">
        <f t="shared" si="197"/>
        <v>0.96847222222222207</v>
      </c>
      <c r="BX24" s="254">
        <f t="shared" si="197"/>
        <v>0.96763888888888894</v>
      </c>
      <c r="BY24" s="254">
        <f t="shared" si="197"/>
        <v>0.9784722222222223</v>
      </c>
      <c r="BZ24" s="254">
        <f t="shared" si="197"/>
        <v>0.9784722222222223</v>
      </c>
      <c r="CA24" s="254">
        <f t="shared" si="197"/>
        <v>0.9770833333333333</v>
      </c>
      <c r="CB24" s="254">
        <f t="shared" si="197"/>
        <v>0.97152777777777777</v>
      </c>
      <c r="CC24" s="254">
        <f t="shared" si="197"/>
        <v>0.97222222222222221</v>
      </c>
      <c r="CD24" s="254">
        <f t="shared" si="197"/>
        <v>0.9472222222222223</v>
      </c>
      <c r="CE24" s="254">
        <f t="shared" si="197"/>
        <v>0.9472222222222223</v>
      </c>
      <c r="CF24" s="231">
        <f t="shared" si="197"/>
        <v>0.38972222222222219</v>
      </c>
      <c r="CG24" s="231">
        <f t="shared" si="197"/>
        <v>0.3880555555555556</v>
      </c>
      <c r="CH24" s="231">
        <f t="shared" si="197"/>
        <v>0.38194444444444448</v>
      </c>
      <c r="CI24" s="231">
        <f t="shared" si="197"/>
        <v>0.38027777777777777</v>
      </c>
      <c r="CJ24" s="231">
        <f t="shared" si="197"/>
        <v>0.37638888888888888</v>
      </c>
      <c r="CK24" s="231">
        <f t="shared" si="197"/>
        <v>0</v>
      </c>
      <c r="CL24" s="231">
        <f t="shared" si="197"/>
        <v>0</v>
      </c>
      <c r="CM24" s="231">
        <f t="shared" si="197"/>
        <v>0</v>
      </c>
      <c r="CN24" s="231">
        <f t="shared" si="197"/>
        <v>0</v>
      </c>
      <c r="CO24" s="231">
        <f t="shared" si="197"/>
        <v>0</v>
      </c>
      <c r="CP24" s="231">
        <f t="shared" si="197"/>
        <v>0</v>
      </c>
      <c r="CQ24" s="231">
        <f t="shared" si="197"/>
        <v>0</v>
      </c>
      <c r="CR24" s="231">
        <f t="shared" si="197"/>
        <v>0</v>
      </c>
      <c r="CS24" s="231">
        <f t="shared" si="197"/>
        <v>0</v>
      </c>
      <c r="CT24" s="231">
        <f t="shared" si="197"/>
        <v>0</v>
      </c>
      <c r="CU24" s="231">
        <f t="shared" si="197"/>
        <v>0</v>
      </c>
      <c r="CV24" s="231">
        <f t="shared" si="197"/>
        <v>0</v>
      </c>
      <c r="CW24" s="231">
        <f t="shared" si="197"/>
        <v>0</v>
      </c>
      <c r="CX24" s="231">
        <f t="shared" si="197"/>
        <v>0</v>
      </c>
      <c r="CY24" s="231">
        <f t="shared" si="197"/>
        <v>0</v>
      </c>
      <c r="CZ24" s="231">
        <f t="shared" si="197"/>
        <v>0</v>
      </c>
      <c r="DA24" s="231">
        <f t="shared" si="197"/>
        <v>0</v>
      </c>
      <c r="DB24" s="231">
        <f t="shared" si="197"/>
        <v>0</v>
      </c>
      <c r="DC24" s="231">
        <f t="shared" si="197"/>
        <v>0</v>
      </c>
      <c r="DD24" s="231">
        <f t="shared" si="197"/>
        <v>0</v>
      </c>
      <c r="DE24" s="231">
        <f t="shared" si="197"/>
        <v>0</v>
      </c>
      <c r="DF24" s="231">
        <f t="shared" si="197"/>
        <v>0</v>
      </c>
      <c r="DG24" s="231">
        <f t="shared" si="197"/>
        <v>0</v>
      </c>
      <c r="DH24" s="231">
        <f t="shared" si="197"/>
        <v>0</v>
      </c>
      <c r="DI24" s="231">
        <f t="shared" si="197"/>
        <v>0</v>
      </c>
      <c r="DJ24" s="231">
        <f t="shared" si="197"/>
        <v>0</v>
      </c>
      <c r="DK24" s="231">
        <f t="shared" si="197"/>
        <v>0</v>
      </c>
      <c r="DL24" s="231">
        <f t="shared" si="197"/>
        <v>0</v>
      </c>
      <c r="DM24" s="231">
        <f t="shared" si="197"/>
        <v>0</v>
      </c>
      <c r="DN24" s="231">
        <f t="shared" si="197"/>
        <v>0</v>
      </c>
      <c r="DO24" s="231">
        <f t="shared" si="197"/>
        <v>0</v>
      </c>
      <c r="DP24" s="232">
        <f t="shared" si="197"/>
        <v>0</v>
      </c>
      <c r="DQ24" s="220">
        <f t="shared" si="24"/>
        <v>73</v>
      </c>
      <c r="DR24" s="254">
        <f t="shared" ref="DR24:DS24" si="198">IF(DR27&lt;DR22,(DR22-DR27)/5+DR25,(DR27-DR22)/5+DR23)</f>
        <v>0</v>
      </c>
      <c r="DS24" s="254">
        <f t="shared" si="198"/>
        <v>0</v>
      </c>
      <c r="DT24" s="254">
        <f t="shared" ref="DT24:EP24" si="199">IF(DT27&lt;DT22,(DT22-DT27)/5+DT25,(DT27-DT22)/5+DT23)</f>
        <v>0</v>
      </c>
      <c r="DU24" s="254">
        <f t="shared" si="199"/>
        <v>0</v>
      </c>
      <c r="DV24" s="254">
        <f t="shared" si="199"/>
        <v>0</v>
      </c>
      <c r="DW24" s="254">
        <f t="shared" si="199"/>
        <v>0</v>
      </c>
      <c r="DX24" s="254">
        <f t="shared" si="199"/>
        <v>0</v>
      </c>
      <c r="DY24" s="254">
        <f t="shared" si="199"/>
        <v>0</v>
      </c>
      <c r="DZ24" s="254">
        <f t="shared" si="199"/>
        <v>0</v>
      </c>
      <c r="EA24" s="254">
        <f t="shared" si="199"/>
        <v>0</v>
      </c>
      <c r="EB24" s="254">
        <f t="shared" si="199"/>
        <v>0</v>
      </c>
      <c r="EC24" s="254">
        <f t="shared" si="199"/>
        <v>1.8055555555555554E-2</v>
      </c>
      <c r="ED24" s="254">
        <f t="shared" si="199"/>
        <v>1.5833333333333331E-2</v>
      </c>
      <c r="EE24" s="254">
        <f t="shared" si="199"/>
        <v>1.5833333333333331E-2</v>
      </c>
      <c r="EF24" s="254">
        <f t="shared" si="199"/>
        <v>1.361111111111111E-2</v>
      </c>
      <c r="EG24" s="254">
        <f t="shared" si="199"/>
        <v>1.3333333333333332E-2</v>
      </c>
      <c r="EH24" s="254">
        <f t="shared" si="199"/>
        <v>1.111111111111111E-2</v>
      </c>
      <c r="EI24" s="254">
        <f t="shared" si="199"/>
        <v>9.9999999999999985E-3</v>
      </c>
      <c r="EJ24" s="254">
        <f t="shared" si="199"/>
        <v>1.0833333333333334E-2</v>
      </c>
      <c r="EK24" s="254">
        <f t="shared" si="199"/>
        <v>9.7222222222222224E-3</v>
      </c>
      <c r="EL24" s="254">
        <f t="shared" si="199"/>
        <v>8.0555555555555554E-3</v>
      </c>
      <c r="EM24" s="254">
        <f t="shared" si="199"/>
        <v>5.5555555555555549E-3</v>
      </c>
      <c r="EN24" s="254">
        <f t="shared" si="199"/>
        <v>1.3194444444444444E-2</v>
      </c>
      <c r="EO24" s="254">
        <f t="shared" si="199"/>
        <v>1.3194444444444444E-2</v>
      </c>
      <c r="EP24" s="254">
        <f t="shared" si="199"/>
        <v>9.5833333333333309E-3</v>
      </c>
      <c r="EQ24" s="254">
        <f t="shared" ref="EQ24:FK24" si="200">IF(EQ27&lt;EQ22,(EQ22-EQ27)/5+EQ25,(EQ27-EQ22)/5+EQ23)</f>
        <v>9.7222222222222224E-3</v>
      </c>
      <c r="ER24" s="254">
        <f t="shared" si="200"/>
        <v>3.472222222222222E-3</v>
      </c>
      <c r="ES24" s="254">
        <f t="shared" si="200"/>
        <v>6.9444444444444447E-4</v>
      </c>
      <c r="ET24" s="254">
        <f t="shared" si="200"/>
        <v>0.99763888888888885</v>
      </c>
      <c r="EU24" s="254">
        <f t="shared" si="200"/>
        <v>0.99652777777777779</v>
      </c>
      <c r="EV24" s="254">
        <f t="shared" si="200"/>
        <v>0.99569444444444455</v>
      </c>
      <c r="EW24" s="254">
        <f t="shared" si="200"/>
        <v>0.99444444444444446</v>
      </c>
      <c r="EX24" s="254">
        <f t="shared" si="200"/>
        <v>0.99402777777777784</v>
      </c>
      <c r="EY24" s="254">
        <f t="shared" si="200"/>
        <v>0.99402777777777784</v>
      </c>
      <c r="EZ24" s="254">
        <f t="shared" si="200"/>
        <v>0.99263888888888896</v>
      </c>
      <c r="FA24" s="254">
        <f t="shared" si="200"/>
        <v>0.99111111111111116</v>
      </c>
      <c r="FB24" s="254">
        <f t="shared" si="200"/>
        <v>0.99166666666666659</v>
      </c>
      <c r="FC24" s="254">
        <f t="shared" si="200"/>
        <v>0.99166666666666659</v>
      </c>
      <c r="FD24" s="254">
        <f t="shared" si="200"/>
        <v>0.99069444444444443</v>
      </c>
      <c r="FE24" s="254">
        <f t="shared" si="200"/>
        <v>0.99097222222222225</v>
      </c>
      <c r="FF24" s="254">
        <f t="shared" si="200"/>
        <v>0.99027777777777781</v>
      </c>
      <c r="FG24" s="254">
        <f t="shared" si="200"/>
        <v>0.99097222222222225</v>
      </c>
      <c r="FH24" s="254">
        <f t="shared" si="200"/>
        <v>0.99055555555555552</v>
      </c>
      <c r="FI24" s="254">
        <f t="shared" si="200"/>
        <v>0.99125000000000008</v>
      </c>
      <c r="FJ24" s="254">
        <f t="shared" si="200"/>
        <v>0.99097222222222225</v>
      </c>
      <c r="FK24" s="255">
        <f t="shared" si="200"/>
        <v>0.99069444444444443</v>
      </c>
      <c r="FL24" s="214">
        <f t="shared" si="31"/>
        <v>73</v>
      </c>
      <c r="FM24" s="238" t="s">
        <v>150</v>
      </c>
      <c r="FN24" s="222">
        <f>FZ11</f>
        <v>0.99458333333333337</v>
      </c>
      <c r="FO24" s="221"/>
      <c r="FP24" s="221"/>
      <c r="FQ24" s="214"/>
      <c r="FR24" s="216"/>
      <c r="FS24" s="216"/>
      <c r="FT24" s="216"/>
      <c r="FU24" s="216"/>
      <c r="FV24" s="216"/>
      <c r="FW24" s="216"/>
      <c r="FX24" s="216"/>
      <c r="FY24" s="216"/>
      <c r="FZ24" s="216"/>
      <c r="GA24" s="216"/>
      <c r="GB24" s="216"/>
      <c r="GC24" s="216"/>
      <c r="GD24" s="216"/>
      <c r="GE24" s="216"/>
      <c r="GF24" s="216"/>
      <c r="GG24" s="216"/>
      <c r="GH24" s="216"/>
      <c r="GI24" s="216"/>
      <c r="GJ24" s="216"/>
      <c r="GK24" s="216"/>
      <c r="GL24" s="216"/>
      <c r="GM24" s="216"/>
      <c r="GN24" s="216"/>
      <c r="GO24" s="216"/>
      <c r="GP24" s="216"/>
      <c r="GQ24" s="216"/>
      <c r="GR24" s="216"/>
      <c r="GS24" s="216"/>
      <c r="GT24" s="216"/>
      <c r="GU24" s="216"/>
      <c r="GV24" s="216"/>
      <c r="GW24" s="216"/>
      <c r="GX24" s="216"/>
      <c r="GY24" s="216"/>
      <c r="GZ24" s="216"/>
      <c r="HA24" s="216"/>
      <c r="HB24" s="216"/>
      <c r="HC24" s="216"/>
      <c r="HD24" s="216"/>
      <c r="HE24" s="216"/>
      <c r="HF24" s="216"/>
      <c r="HG24" s="216"/>
      <c r="HH24" s="216"/>
      <c r="HI24" s="216"/>
      <c r="HJ24" s="216"/>
      <c r="HK24" s="216"/>
      <c r="HL24" s="216"/>
      <c r="HM24" s="216"/>
      <c r="HN24" s="216"/>
      <c r="HO24" s="216"/>
      <c r="HP24" s="216"/>
      <c r="HQ24" s="216"/>
      <c r="HR24" s="216"/>
      <c r="HS24" s="216"/>
      <c r="HT24" s="216"/>
      <c r="HU24" s="216"/>
      <c r="HV24" s="216"/>
      <c r="HW24" s="216"/>
      <c r="HX24" s="216"/>
      <c r="HY24" s="216"/>
      <c r="HZ24" s="216"/>
      <c r="IA24" s="216"/>
      <c r="IB24" s="216"/>
      <c r="IC24" s="216"/>
      <c r="ID24" s="216"/>
      <c r="IE24" s="216"/>
      <c r="IF24" s="216"/>
      <c r="IG24" s="216"/>
      <c r="IH24" s="216"/>
      <c r="II24" s="216"/>
      <c r="IJ24" s="216"/>
      <c r="IK24" s="216"/>
      <c r="IL24" s="216"/>
      <c r="IM24" s="216"/>
      <c r="IN24" s="216"/>
      <c r="IO24" s="216"/>
      <c r="IP24" s="216"/>
      <c r="IQ24" s="216"/>
      <c r="IR24" s="216"/>
      <c r="IS24" s="216"/>
      <c r="IT24" s="216"/>
      <c r="IU24" s="216"/>
      <c r="IV24" s="216"/>
      <c r="IW24" s="216"/>
      <c r="IX24" s="216"/>
      <c r="IY24" s="216"/>
      <c r="IZ24" s="216"/>
      <c r="JA24" s="216"/>
      <c r="JB24" s="216"/>
      <c r="JC24" s="216"/>
      <c r="JD24" s="216"/>
      <c r="JE24" s="216"/>
      <c r="JF24" s="216"/>
      <c r="JG24" s="216"/>
      <c r="JH24" s="216"/>
      <c r="JI24" s="216"/>
      <c r="JJ24" s="216"/>
      <c r="JK24" s="216"/>
      <c r="JL24" s="216"/>
      <c r="JM24" s="216"/>
      <c r="JN24" s="216"/>
      <c r="JO24" s="216"/>
      <c r="JP24" s="216"/>
      <c r="JQ24" s="216"/>
      <c r="JR24" s="216"/>
    </row>
    <row r="25" spans="1:278">
      <c r="A25" s="404">
        <v>16</v>
      </c>
      <c r="B25" s="399" t="str">
        <f t="shared" si="1"/>
        <v>zirkumpolar</v>
      </c>
      <c r="C25" s="400">
        <v>105</v>
      </c>
      <c r="D25" s="392" t="s">
        <v>35</v>
      </c>
      <c r="E25" s="400">
        <v>105</v>
      </c>
      <c r="F25" s="392" t="s">
        <v>335</v>
      </c>
      <c r="G25" s="393">
        <v>0.27729166666666666</v>
      </c>
      <c r="H25" s="402" t="s">
        <v>336</v>
      </c>
      <c r="I25" s="403">
        <v>15.9</v>
      </c>
      <c r="J25" s="392" t="s">
        <v>337</v>
      </c>
      <c r="K25" s="392" t="s">
        <v>11</v>
      </c>
      <c r="L25" s="396">
        <v>2</v>
      </c>
      <c r="M25" s="397">
        <v>17.399999999999999</v>
      </c>
      <c r="N25" s="1"/>
      <c r="O25" s="8"/>
      <c r="P25" s="6"/>
      <c r="Q25" s="5"/>
      <c r="R25" s="1"/>
      <c r="S25" s="1"/>
      <c r="T25" s="1"/>
      <c r="U25" s="1"/>
      <c r="V25" s="1"/>
      <c r="W25" s="1"/>
      <c r="X25" s="1"/>
      <c r="Y25" s="1"/>
      <c r="Z25" s="1"/>
      <c r="AA25" s="1"/>
      <c r="AB25" s="1"/>
      <c r="AC25" s="1"/>
      <c r="AD25" s="1"/>
      <c r="AE25" s="1"/>
      <c r="AF25" s="1"/>
      <c r="AG25" s="1"/>
      <c r="AH25" s="10">
        <f t="shared" si="7"/>
        <v>6.6549999999999994</v>
      </c>
      <c r="AI25" s="10">
        <f t="shared" si="2"/>
        <v>99.824999999999989</v>
      </c>
      <c r="AJ25" s="44">
        <f t="shared" si="8"/>
        <v>61.833333333333329</v>
      </c>
      <c r="AK25" s="19">
        <f t="shared" si="9"/>
        <v>61.833333333333329</v>
      </c>
      <c r="AL25" s="19">
        <f t="shared" si="25"/>
        <v>61.833333333333329</v>
      </c>
      <c r="AM25" s="19">
        <f t="shared" ca="1" si="3"/>
        <v>0.36789288512924029</v>
      </c>
      <c r="AN25" s="45">
        <f t="shared" ca="1" si="10"/>
        <v>21.585724613547121</v>
      </c>
      <c r="AO25" s="55" t="str">
        <f t="shared" ca="1" si="4"/>
        <v>21°35'9"</v>
      </c>
      <c r="AP25" s="46">
        <f t="shared" ca="1" si="11"/>
        <v>42407.445320548992</v>
      </c>
      <c r="AQ25" s="20">
        <f t="shared" ca="1" si="14"/>
        <v>42407.445320548992</v>
      </c>
      <c r="AR25" s="10">
        <f t="shared" ca="1" si="15"/>
        <v>15266680.315397639</v>
      </c>
      <c r="AT25" s="64">
        <v>16</v>
      </c>
      <c r="AU25" s="58">
        <f t="shared" si="16"/>
        <v>61.833333333333329</v>
      </c>
      <c r="AV25" s="59" t="str">
        <f t="shared" si="12"/>
        <v/>
      </c>
      <c r="AW25" s="60" t="str">
        <f t="shared" si="13"/>
        <v/>
      </c>
      <c r="AX25" s="61" t="str">
        <f t="shared" si="5"/>
        <v/>
      </c>
      <c r="AY25" s="62" t="str">
        <f t="shared" si="17"/>
        <v>zirkumpolar</v>
      </c>
      <c r="AZ25" s="61" t="str">
        <f t="shared" si="18"/>
        <v/>
      </c>
      <c r="BA25" s="58" t="str">
        <f t="shared" si="19"/>
        <v>zirkumpolar</v>
      </c>
      <c r="BB25" s="58" t="str">
        <f t="shared" si="20"/>
        <v>zirkumpolar</v>
      </c>
      <c r="BC25" s="58" t="str">
        <f t="shared" si="21"/>
        <v>zirkumpolar</v>
      </c>
      <c r="BD25" s="58" t="str">
        <f t="shared" ca="1" si="22"/>
        <v>sichtbar</v>
      </c>
      <c r="BE25" s="63" t="str">
        <f t="shared" si="6"/>
        <v>zirkumpolar</v>
      </c>
      <c r="BF25" s="215">
        <v>72</v>
      </c>
      <c r="BG25" s="214">
        <f t="shared" si="23"/>
        <v>72</v>
      </c>
      <c r="BH25" s="257">
        <f t="shared" ref="BH25:BI25" si="201">IF(BH27&lt;BH22,(BH22-BH27)/5+BH26,(BH27-BH22)/5+BH24)</f>
        <v>0.99124999999999996</v>
      </c>
      <c r="BI25" s="254">
        <f t="shared" si="201"/>
        <v>0.99055555555555552</v>
      </c>
      <c r="BJ25" s="254">
        <f t="shared" ref="BJ25:BR25" si="202">IF(BJ27&lt;BJ22,(BJ22-BJ27)/5+BJ26,(BJ27-BJ22)/5+BJ24)</f>
        <v>0.99069444444444443</v>
      </c>
      <c r="BK25" s="254">
        <f t="shared" si="202"/>
        <v>0.98416666666666663</v>
      </c>
      <c r="BL25" s="254">
        <f t="shared" si="202"/>
        <v>0.98138888888888898</v>
      </c>
      <c r="BM25" s="254">
        <f t="shared" si="202"/>
        <v>0.98069444444444454</v>
      </c>
      <c r="BN25" s="254">
        <f t="shared" si="202"/>
        <v>0.98111111111111127</v>
      </c>
      <c r="BO25" s="254">
        <f t="shared" si="202"/>
        <v>0.9804166666666666</v>
      </c>
      <c r="BP25" s="254">
        <f t="shared" si="202"/>
        <v>0.97847222222222219</v>
      </c>
      <c r="BQ25" s="254">
        <f t="shared" si="202"/>
        <v>0.97805555555555546</v>
      </c>
      <c r="BR25" s="254">
        <f t="shared" si="202"/>
        <v>0.9770833333333333</v>
      </c>
      <c r="BS25" s="254">
        <f t="shared" ref="BS25:DP25" si="203">IF(BS27&lt;BS22,(BS22-BS27)/5+BS26,(BS27-BS22)/5+BS24)</f>
        <v>0.97680555555555559</v>
      </c>
      <c r="BT25" s="254">
        <f t="shared" si="203"/>
        <v>0.97499999999999998</v>
      </c>
      <c r="BU25" s="254">
        <f t="shared" si="203"/>
        <v>0.97444444444444456</v>
      </c>
      <c r="BV25" s="254">
        <f t="shared" si="203"/>
        <v>0.97416666666666685</v>
      </c>
      <c r="BW25" s="254">
        <f t="shared" si="203"/>
        <v>0.97319444444444425</v>
      </c>
      <c r="BX25" s="254">
        <f t="shared" si="203"/>
        <v>0.97263888888888894</v>
      </c>
      <c r="BY25" s="254">
        <f t="shared" si="203"/>
        <v>0.9784722222222223</v>
      </c>
      <c r="BZ25" s="254">
        <f t="shared" si="203"/>
        <v>0.9784722222222223</v>
      </c>
      <c r="CA25" s="254">
        <f t="shared" si="203"/>
        <v>0.9770833333333333</v>
      </c>
      <c r="CB25" s="254">
        <f t="shared" si="203"/>
        <v>0.97152777777777777</v>
      </c>
      <c r="CC25" s="254">
        <f t="shared" si="203"/>
        <v>0.97222222222222221</v>
      </c>
      <c r="CD25" s="254">
        <f t="shared" si="203"/>
        <v>0.9472222222222223</v>
      </c>
      <c r="CE25" s="254">
        <f t="shared" si="203"/>
        <v>0.9472222222222223</v>
      </c>
      <c r="CF25" s="231">
        <f t="shared" si="203"/>
        <v>0.58458333333333323</v>
      </c>
      <c r="CG25" s="231">
        <f t="shared" si="203"/>
        <v>0.5820833333333334</v>
      </c>
      <c r="CH25" s="231">
        <f t="shared" si="203"/>
        <v>0.57291666666666674</v>
      </c>
      <c r="CI25" s="231">
        <f t="shared" si="203"/>
        <v>0.57041666666666668</v>
      </c>
      <c r="CJ25" s="231">
        <f t="shared" si="203"/>
        <v>0.56458333333333333</v>
      </c>
      <c r="CK25" s="231">
        <f t="shared" si="203"/>
        <v>0</v>
      </c>
      <c r="CL25" s="231">
        <f t="shared" si="203"/>
        <v>0</v>
      </c>
      <c r="CM25" s="231">
        <f t="shared" si="203"/>
        <v>0</v>
      </c>
      <c r="CN25" s="231">
        <f t="shared" si="203"/>
        <v>0</v>
      </c>
      <c r="CO25" s="231">
        <f t="shared" si="203"/>
        <v>0</v>
      </c>
      <c r="CP25" s="231">
        <f t="shared" si="203"/>
        <v>0</v>
      </c>
      <c r="CQ25" s="231">
        <f t="shared" si="203"/>
        <v>0</v>
      </c>
      <c r="CR25" s="231">
        <f t="shared" si="203"/>
        <v>0</v>
      </c>
      <c r="CS25" s="231">
        <f t="shared" si="203"/>
        <v>0</v>
      </c>
      <c r="CT25" s="231">
        <f t="shared" si="203"/>
        <v>0</v>
      </c>
      <c r="CU25" s="231">
        <f t="shared" si="203"/>
        <v>0</v>
      </c>
      <c r="CV25" s="231">
        <f t="shared" si="203"/>
        <v>0</v>
      </c>
      <c r="CW25" s="231">
        <f t="shared" si="203"/>
        <v>0</v>
      </c>
      <c r="CX25" s="231">
        <f t="shared" si="203"/>
        <v>0</v>
      </c>
      <c r="CY25" s="231">
        <f t="shared" si="203"/>
        <v>0</v>
      </c>
      <c r="CZ25" s="231">
        <f t="shared" si="203"/>
        <v>0</v>
      </c>
      <c r="DA25" s="231">
        <f t="shared" si="203"/>
        <v>0</v>
      </c>
      <c r="DB25" s="231">
        <f t="shared" si="203"/>
        <v>0</v>
      </c>
      <c r="DC25" s="231">
        <f t="shared" si="203"/>
        <v>0</v>
      </c>
      <c r="DD25" s="231">
        <f t="shared" si="203"/>
        <v>0</v>
      </c>
      <c r="DE25" s="231">
        <f t="shared" si="203"/>
        <v>0</v>
      </c>
      <c r="DF25" s="231">
        <f t="shared" si="203"/>
        <v>0</v>
      </c>
      <c r="DG25" s="231">
        <f t="shared" si="203"/>
        <v>0</v>
      </c>
      <c r="DH25" s="231">
        <f t="shared" si="203"/>
        <v>0</v>
      </c>
      <c r="DI25" s="231">
        <f t="shared" si="203"/>
        <v>0</v>
      </c>
      <c r="DJ25" s="231">
        <f t="shared" si="203"/>
        <v>0</v>
      </c>
      <c r="DK25" s="231">
        <f t="shared" si="203"/>
        <v>0</v>
      </c>
      <c r="DL25" s="231">
        <f t="shared" si="203"/>
        <v>0</v>
      </c>
      <c r="DM25" s="231">
        <f t="shared" si="203"/>
        <v>0</v>
      </c>
      <c r="DN25" s="231">
        <f t="shared" si="203"/>
        <v>0</v>
      </c>
      <c r="DO25" s="231">
        <f t="shared" si="203"/>
        <v>0</v>
      </c>
      <c r="DP25" s="232">
        <f t="shared" si="203"/>
        <v>0</v>
      </c>
      <c r="DQ25" s="220">
        <f t="shared" si="24"/>
        <v>72</v>
      </c>
      <c r="DR25" s="254">
        <f t="shared" ref="DR25:DS25" si="204">IF(DR27&lt;DR22,(DR22-DR27)/5+DR26,(DR27-DR22)/5+DR24)</f>
        <v>0</v>
      </c>
      <c r="DS25" s="254">
        <f t="shared" si="204"/>
        <v>0</v>
      </c>
      <c r="DT25" s="254">
        <f t="shared" ref="DT25:EP25" si="205">IF(DT27&lt;DT22,(DT22-DT27)/5+DT26,(DT27-DT22)/5+DT24)</f>
        <v>0</v>
      </c>
      <c r="DU25" s="254">
        <f t="shared" si="205"/>
        <v>0</v>
      </c>
      <c r="DV25" s="254">
        <f t="shared" si="205"/>
        <v>0</v>
      </c>
      <c r="DW25" s="254">
        <f t="shared" si="205"/>
        <v>0</v>
      </c>
      <c r="DX25" s="254">
        <f t="shared" si="205"/>
        <v>0</v>
      </c>
      <c r="DY25" s="254">
        <f t="shared" si="205"/>
        <v>0</v>
      </c>
      <c r="DZ25" s="254">
        <f t="shared" si="205"/>
        <v>0</v>
      </c>
      <c r="EA25" s="254">
        <f t="shared" si="205"/>
        <v>0</v>
      </c>
      <c r="EB25" s="254">
        <f t="shared" si="205"/>
        <v>0</v>
      </c>
      <c r="EC25" s="254">
        <f t="shared" si="205"/>
        <v>2.7083333333333331E-2</v>
      </c>
      <c r="ED25" s="254">
        <f t="shared" si="205"/>
        <v>2.3749999999999997E-2</v>
      </c>
      <c r="EE25" s="254">
        <f t="shared" si="205"/>
        <v>2.3749999999999997E-2</v>
      </c>
      <c r="EF25" s="254">
        <f t="shared" si="205"/>
        <v>2.0416666666666666E-2</v>
      </c>
      <c r="EG25" s="254">
        <f t="shared" si="205"/>
        <v>1.9999999999999997E-2</v>
      </c>
      <c r="EH25" s="254">
        <f t="shared" si="205"/>
        <v>1.6666666666666663E-2</v>
      </c>
      <c r="EI25" s="254">
        <f t="shared" si="205"/>
        <v>1.4999999999999998E-2</v>
      </c>
      <c r="EJ25" s="254">
        <f t="shared" si="205"/>
        <v>1.6250000000000001E-2</v>
      </c>
      <c r="EK25" s="254">
        <f t="shared" si="205"/>
        <v>1.4583333333333334E-2</v>
      </c>
      <c r="EL25" s="254">
        <f t="shared" si="205"/>
        <v>1.2083333333333333E-2</v>
      </c>
      <c r="EM25" s="254">
        <f t="shared" si="205"/>
        <v>8.3333333333333315E-3</v>
      </c>
      <c r="EN25" s="254">
        <f t="shared" si="205"/>
        <v>1.3194444444444444E-2</v>
      </c>
      <c r="EO25" s="254">
        <f t="shared" si="205"/>
        <v>1.3194444444444444E-2</v>
      </c>
      <c r="EP25" s="254">
        <f t="shared" si="205"/>
        <v>9.166666666666665E-3</v>
      </c>
      <c r="EQ25" s="254">
        <f t="shared" ref="EQ25:FK25" si="206">IF(EQ27&lt;EQ22,(EQ22-EQ27)/5+EQ26,(EQ27-EQ22)/5+EQ24)</f>
        <v>9.7222222222222224E-3</v>
      </c>
      <c r="ER25" s="254">
        <f t="shared" si="206"/>
        <v>3.472222222222222E-3</v>
      </c>
      <c r="ES25" s="254">
        <f t="shared" si="206"/>
        <v>6.9444444444444447E-4</v>
      </c>
      <c r="ET25" s="254">
        <f t="shared" si="206"/>
        <v>0.99819444444444438</v>
      </c>
      <c r="EU25" s="254">
        <f t="shared" si="206"/>
        <v>0.99722222222222223</v>
      </c>
      <c r="EV25" s="254">
        <f t="shared" si="206"/>
        <v>0.99597222222222237</v>
      </c>
      <c r="EW25" s="254">
        <f t="shared" si="206"/>
        <v>0.99583333333333335</v>
      </c>
      <c r="EX25" s="254">
        <f t="shared" si="206"/>
        <v>0.9948611111111112</v>
      </c>
      <c r="EY25" s="254">
        <f t="shared" si="206"/>
        <v>0.9948611111111112</v>
      </c>
      <c r="EZ25" s="254">
        <f t="shared" si="206"/>
        <v>0.99347222222222231</v>
      </c>
      <c r="FA25" s="254">
        <f t="shared" si="206"/>
        <v>0.9915277777777779</v>
      </c>
      <c r="FB25" s="254">
        <f t="shared" si="206"/>
        <v>0.99236111111111103</v>
      </c>
      <c r="FC25" s="254">
        <f t="shared" si="206"/>
        <v>0.99236111111111103</v>
      </c>
      <c r="FD25" s="254">
        <f t="shared" si="206"/>
        <v>0.99124999999999996</v>
      </c>
      <c r="FE25" s="254">
        <f t="shared" si="206"/>
        <v>0.9916666666666667</v>
      </c>
      <c r="FF25" s="254">
        <f t="shared" si="206"/>
        <v>0.99097222222222225</v>
      </c>
      <c r="FG25" s="254">
        <f t="shared" si="206"/>
        <v>0.99097222222222225</v>
      </c>
      <c r="FH25" s="254">
        <f t="shared" si="206"/>
        <v>0.99069444444444443</v>
      </c>
      <c r="FI25" s="254">
        <f t="shared" si="206"/>
        <v>0.99138888888888899</v>
      </c>
      <c r="FJ25" s="254">
        <f t="shared" si="206"/>
        <v>0.9916666666666667</v>
      </c>
      <c r="FK25" s="255">
        <f t="shared" si="206"/>
        <v>0.99124999999999996</v>
      </c>
      <c r="FL25" s="214">
        <f t="shared" si="31"/>
        <v>72</v>
      </c>
      <c r="FM25" s="238" t="s">
        <v>152</v>
      </c>
      <c r="FN25" s="222">
        <f>GA11</f>
        <v>0.99402777777777784</v>
      </c>
      <c r="FO25" s="221"/>
      <c r="FP25" s="221"/>
      <c r="FQ25" s="214"/>
      <c r="FR25" s="216"/>
      <c r="FS25" s="216"/>
      <c r="FT25" s="216"/>
      <c r="FU25" s="216"/>
      <c r="FV25" s="216"/>
      <c r="FW25" s="216"/>
      <c r="FX25" s="216"/>
      <c r="FY25" s="216"/>
      <c r="FZ25" s="216"/>
      <c r="GA25" s="216"/>
      <c r="GB25" s="216"/>
      <c r="GC25" s="216"/>
      <c r="GD25" s="216"/>
      <c r="GE25" s="216"/>
      <c r="GF25" s="216"/>
      <c r="GG25" s="216"/>
      <c r="GH25" s="216"/>
      <c r="GI25" s="216"/>
      <c r="GJ25" s="216"/>
      <c r="GK25" s="216"/>
      <c r="GL25" s="216"/>
      <c r="GM25" s="216"/>
      <c r="GN25" s="216"/>
      <c r="GO25" s="216"/>
      <c r="GP25" s="216"/>
      <c r="GQ25" s="216"/>
      <c r="GR25" s="216"/>
      <c r="GS25" s="216"/>
      <c r="GT25" s="216"/>
      <c r="GU25" s="216"/>
      <c r="GV25" s="216"/>
      <c r="GW25" s="216"/>
      <c r="GX25" s="216"/>
      <c r="GY25" s="216"/>
      <c r="GZ25" s="216"/>
      <c r="HA25" s="216"/>
      <c r="HB25" s="216"/>
      <c r="HC25" s="216"/>
      <c r="HD25" s="216"/>
      <c r="HE25" s="216"/>
      <c r="HF25" s="216"/>
      <c r="HG25" s="216"/>
      <c r="HH25" s="216"/>
      <c r="HI25" s="216"/>
      <c r="HJ25" s="216"/>
      <c r="HK25" s="216"/>
      <c r="HL25" s="216"/>
      <c r="HM25" s="216"/>
      <c r="HN25" s="216"/>
      <c r="HO25" s="216"/>
      <c r="HP25" s="216"/>
      <c r="HQ25" s="216"/>
      <c r="HR25" s="216"/>
      <c r="HS25" s="216"/>
      <c r="HT25" s="216"/>
      <c r="HU25" s="216"/>
      <c r="HV25" s="216"/>
      <c r="HW25" s="216"/>
      <c r="HX25" s="216"/>
      <c r="HY25" s="216"/>
      <c r="HZ25" s="216"/>
      <c r="IA25" s="216"/>
      <c r="IB25" s="216"/>
      <c r="IC25" s="216"/>
      <c r="ID25" s="216"/>
      <c r="IE25" s="216"/>
      <c r="IF25" s="216"/>
      <c r="IG25" s="216"/>
      <c r="IH25" s="216"/>
      <c r="II25" s="216"/>
      <c r="IJ25" s="216"/>
      <c r="IK25" s="216"/>
      <c r="IL25" s="216"/>
      <c r="IM25" s="216"/>
      <c r="IN25" s="216"/>
      <c r="IO25" s="216"/>
      <c r="IP25" s="216"/>
      <c r="IQ25" s="216"/>
      <c r="IR25" s="216"/>
      <c r="IS25" s="216"/>
      <c r="IT25" s="216"/>
      <c r="IU25" s="216"/>
      <c r="IV25" s="216"/>
      <c r="IW25" s="216"/>
      <c r="IX25" s="216"/>
      <c r="IY25" s="216"/>
      <c r="IZ25" s="216"/>
      <c r="JA25" s="216"/>
      <c r="JB25" s="216"/>
      <c r="JC25" s="216"/>
      <c r="JD25" s="216"/>
      <c r="JE25" s="216"/>
      <c r="JF25" s="216"/>
      <c r="JG25" s="216"/>
      <c r="JH25" s="216"/>
      <c r="JI25" s="216"/>
      <c r="JJ25" s="216"/>
      <c r="JK25" s="216"/>
      <c r="JL25" s="216"/>
      <c r="JM25" s="216"/>
      <c r="JN25" s="216"/>
      <c r="JO25" s="216"/>
      <c r="JP25" s="216"/>
      <c r="JQ25" s="216"/>
      <c r="JR25" s="216"/>
    </row>
    <row r="26" spans="1:278" ht="15.75" thickBot="1">
      <c r="A26" s="404">
        <v>17</v>
      </c>
      <c r="B26" s="399" t="str">
        <f t="shared" ca="1" si="1"/>
        <v>unter Horizont</v>
      </c>
      <c r="C26" s="400"/>
      <c r="D26" s="392" t="s">
        <v>35</v>
      </c>
      <c r="E26" s="400"/>
      <c r="F26" s="399" t="s">
        <v>338</v>
      </c>
      <c r="G26" s="393">
        <v>0.28375</v>
      </c>
      <c r="H26" s="402" t="s">
        <v>339</v>
      </c>
      <c r="I26" s="403">
        <v>18.5</v>
      </c>
      <c r="J26" s="399" t="s">
        <v>340</v>
      </c>
      <c r="K26" s="399"/>
      <c r="L26" s="396">
        <v>2</v>
      </c>
      <c r="M26" s="397"/>
      <c r="N26" s="1"/>
      <c r="O26" s="6"/>
      <c r="P26" s="5"/>
      <c r="Q26" s="1"/>
      <c r="R26" s="1"/>
      <c r="S26" s="1"/>
      <c r="T26" s="1"/>
      <c r="U26" s="1"/>
      <c r="V26" s="1"/>
      <c r="W26" s="1"/>
      <c r="X26" s="1"/>
      <c r="Y26" s="1"/>
      <c r="Z26" s="1"/>
      <c r="AA26" s="1"/>
      <c r="AB26" s="1"/>
      <c r="AC26" s="1"/>
      <c r="AD26" s="1"/>
      <c r="AE26" s="1"/>
      <c r="AF26" s="1"/>
      <c r="AG26" s="1"/>
      <c r="AH26" s="10">
        <f t="shared" si="7"/>
        <v>6.8100000000000005</v>
      </c>
      <c r="AI26" s="10">
        <f t="shared" si="2"/>
        <v>102.15</v>
      </c>
      <c r="AJ26" s="44">
        <f t="shared" si="8"/>
        <v>-9.5166666666666675</v>
      </c>
      <c r="AK26" s="19">
        <f t="shared" si="9"/>
        <v>-9.5166666666666675</v>
      </c>
      <c r="AL26" s="19">
        <f t="shared" si="25"/>
        <v>9.5166666666666675</v>
      </c>
      <c r="AM26" s="19">
        <f t="shared" ca="1" si="3"/>
        <v>-0.7283618759501238</v>
      </c>
      <c r="AN26" s="45">
        <f t="shared" ca="1" si="10"/>
        <v>-46.749239560423455</v>
      </c>
      <c r="AO26" s="55" t="str">
        <f t="shared" ca="1" si="4"/>
        <v>-46°44'57"</v>
      </c>
      <c r="AP26" s="46">
        <f t="shared" ca="1" si="11"/>
        <v>42407.438862215655</v>
      </c>
      <c r="AQ26" s="20">
        <f t="shared" ca="1" si="14"/>
        <v>42407.438862215655</v>
      </c>
      <c r="AR26" s="10">
        <f t="shared" ca="1" si="15"/>
        <v>15266677.990397636</v>
      </c>
      <c r="AT26" s="64">
        <v>17</v>
      </c>
      <c r="AU26" s="58">
        <f t="shared" si="16"/>
        <v>-9.5166666666666675</v>
      </c>
      <c r="AV26" s="59" t="str">
        <f t="shared" si="12"/>
        <v/>
      </c>
      <c r="AW26" s="60" t="str">
        <f t="shared" si="13"/>
        <v/>
      </c>
      <c r="AX26" s="61" t="str">
        <f t="shared" si="5"/>
        <v/>
      </c>
      <c r="AY26" s="62" t="str">
        <f t="shared" si="17"/>
        <v/>
      </c>
      <c r="AZ26" s="61" t="str">
        <f t="shared" si="18"/>
        <v/>
      </c>
      <c r="BA26" s="58" t="str">
        <f t="shared" si="19"/>
        <v/>
      </c>
      <c r="BB26" s="58" t="str">
        <f t="shared" si="20"/>
        <v/>
      </c>
      <c r="BC26" s="58" t="str">
        <f t="shared" si="21"/>
        <v/>
      </c>
      <c r="BD26" s="58" t="str">
        <f t="shared" ca="1" si="22"/>
        <v>unter Horizont</v>
      </c>
      <c r="BE26" s="63" t="str">
        <f t="shared" ca="1" si="6"/>
        <v>unter Horizont</v>
      </c>
      <c r="BF26" s="215">
        <v>71</v>
      </c>
      <c r="BG26" s="214">
        <f t="shared" si="23"/>
        <v>71</v>
      </c>
      <c r="BH26" s="271">
        <f>IF(BH27&lt;BH22,(BH22-BH27)/5+BH27,(BH27-BH22)/5+BH25)</f>
        <v>0.9918055555555555</v>
      </c>
      <c r="BI26" s="272">
        <f>IF(BI27&lt;BI22,(BI22-BI27)/5+BI27,(BI27-BI22)/5+BI25)</f>
        <v>0.99111111111111105</v>
      </c>
      <c r="BJ26" s="272">
        <f t="shared" ref="BJ26:BR26" si="207">IF(BJ27&lt;BJ22,(BJ22-BJ27)/5+BJ27,(BJ27-BJ22)/5+BJ25)</f>
        <v>0.99152777777777779</v>
      </c>
      <c r="BK26" s="272">
        <f t="shared" si="207"/>
        <v>0.98375000000000001</v>
      </c>
      <c r="BL26" s="272">
        <f t="shared" si="207"/>
        <v>0.98375000000000012</v>
      </c>
      <c r="BM26" s="272">
        <f t="shared" si="207"/>
        <v>0.98305555555555568</v>
      </c>
      <c r="BN26" s="272">
        <f t="shared" si="207"/>
        <v>0.98361111111111132</v>
      </c>
      <c r="BO26" s="272">
        <f t="shared" si="207"/>
        <v>0.98291666666666655</v>
      </c>
      <c r="BP26" s="272">
        <f t="shared" si="207"/>
        <v>0.9819444444444444</v>
      </c>
      <c r="BQ26" s="272">
        <f t="shared" si="207"/>
        <v>0.98138888888888876</v>
      </c>
      <c r="BR26" s="272">
        <f t="shared" si="207"/>
        <v>0.98055555555555551</v>
      </c>
      <c r="BS26" s="272">
        <f t="shared" ref="BS26" si="208">IF(BS27&lt;BS22,(BS22-BS27)/5+BS27,(BS27-BS22)/5+BS25)</f>
        <v>0.98041666666666671</v>
      </c>
      <c r="BT26" s="272">
        <f t="shared" ref="BT26" si="209">IF(BT27&lt;BT22,(BT22-BT27)/5+BT27,(BT27-BT22)/5+BT25)</f>
        <v>0.97916666666666663</v>
      </c>
      <c r="BU26" s="272">
        <f t="shared" ref="BU26" si="210">IF(BU27&lt;BU22,(BU22-BU27)/5+BU27,(BU27-BU22)/5+BU25)</f>
        <v>0.97888888888888903</v>
      </c>
      <c r="BV26" s="272">
        <f t="shared" ref="BV26" si="211">IF(BV27&lt;BV22,(BV22-BV27)/5+BV27,(BV27-BV22)/5+BV25)</f>
        <v>0.97875000000000023</v>
      </c>
      <c r="BW26" s="272">
        <f t="shared" ref="BW26" si="212">IF(BW27&lt;BW22,(BW22-BW27)/5+BW27,(BW27-BW22)/5+BW25)</f>
        <v>0.97791666666666643</v>
      </c>
      <c r="BX26" s="272">
        <f t="shared" ref="BX26" si="213">IF(BX27&lt;BX22,(BX22-BX27)/5+BX27,(BX27-BX22)/5+BX25)</f>
        <v>0.97763888888888895</v>
      </c>
      <c r="BY26" s="272">
        <f t="shared" ref="BY26:CA26" si="214">IF(BY27&lt;BY22,(BY22-BY27)/5+BY27,(BY27-BY22)/5+BY25)</f>
        <v>0.9784722222222223</v>
      </c>
      <c r="BZ26" s="272">
        <f t="shared" si="214"/>
        <v>0.9784722222222223</v>
      </c>
      <c r="CA26" s="272">
        <f t="shared" si="214"/>
        <v>0.9770833333333333</v>
      </c>
      <c r="CB26" s="272">
        <f t="shared" ref="CB26" si="215">IF(CB27&lt;CB22,(CB22-CB27)/5+CB27,(CB27-CB22)/5+CB25)</f>
        <v>0.97152777777777777</v>
      </c>
      <c r="CC26" s="272">
        <f t="shared" ref="CC26" si="216">IF(CC27&lt;CC22,(CC22-CC27)/5+CC27,(CC27-CC22)/5+CC25)</f>
        <v>0.97222222222222221</v>
      </c>
      <c r="CD26" s="272">
        <f t="shared" ref="CD26" si="217">IF(CD27&lt;CD22,(CD22-CD27)/5+CD27,(CD27-CD22)/5+CD25)</f>
        <v>0.9472222222222223</v>
      </c>
      <c r="CE26" s="272">
        <f t="shared" ref="CE26" si="218">IF(CE27&lt;CE22,(CE22-CE27)/5+CE27,(CE27-CE22)/5+CE25)</f>
        <v>0.9472222222222223</v>
      </c>
      <c r="CF26" s="267">
        <f t="shared" ref="CF26" si="219">IF(CF27&lt;CF22,(CF22-CF27)/5+CF27,(CF27-CF22)/5+CF25)</f>
        <v>0.77944444444444438</v>
      </c>
      <c r="CG26" s="267">
        <f t="shared" ref="CG26" si="220">IF(CG27&lt;CG22,(CG22-CG27)/5+CG27,(CG27-CG22)/5+CG25)</f>
        <v>0.7761111111111112</v>
      </c>
      <c r="CH26" s="267">
        <f t="shared" ref="CH26:CJ26" si="221">IF(CH27&lt;CH22,(CH22-CH27)/5+CH27,(CH27-CH22)/5+CH25)</f>
        <v>0.76388888888888895</v>
      </c>
      <c r="CI26" s="267">
        <f t="shared" si="221"/>
        <v>0.76055555555555554</v>
      </c>
      <c r="CJ26" s="267">
        <f t="shared" si="221"/>
        <v>0.75277777777777777</v>
      </c>
      <c r="CK26" s="267">
        <f t="shared" ref="CK26" si="222">IF(CK27&lt;CK22,(CK22-CK27)/5+CK27,(CK27-CK22)/5+CK25)</f>
        <v>0</v>
      </c>
      <c r="CL26" s="267">
        <f t="shared" ref="CL26" si="223">IF(CL27&lt;CL22,(CL22-CL27)/5+CL27,(CL27-CL22)/5+CL25)</f>
        <v>0</v>
      </c>
      <c r="CM26" s="267">
        <f t="shared" ref="CM26" si="224">IF(CM27&lt;CM22,(CM22-CM27)/5+CM27,(CM27-CM22)/5+CM25)</f>
        <v>0</v>
      </c>
      <c r="CN26" s="267">
        <f t="shared" ref="CN26" si="225">IF(CN27&lt;CN22,(CN22-CN27)/5+CN27,(CN27-CN22)/5+CN25)</f>
        <v>0</v>
      </c>
      <c r="CO26" s="267">
        <f t="shared" ref="CO26" si="226">IF(CO27&lt;CO22,(CO22-CO27)/5+CO27,(CO27-CO22)/5+CO25)</f>
        <v>0</v>
      </c>
      <c r="CP26" s="267">
        <f t="shared" ref="CP26" si="227">IF(CP27&lt;CP22,(CP22-CP27)/5+CP27,(CP27-CP22)/5+CP25)</f>
        <v>0</v>
      </c>
      <c r="CQ26" s="267">
        <f t="shared" ref="CQ26:CS26" si="228">IF(CQ27&lt;CQ22,(CQ22-CQ27)/5+CQ27,(CQ27-CQ22)/5+CQ25)</f>
        <v>0</v>
      </c>
      <c r="CR26" s="267">
        <f t="shared" si="228"/>
        <v>0</v>
      </c>
      <c r="CS26" s="267">
        <f t="shared" si="228"/>
        <v>0</v>
      </c>
      <c r="CT26" s="267">
        <f t="shared" ref="CT26" si="229">IF(CT27&lt;CT22,(CT22-CT27)/5+CT27,(CT27-CT22)/5+CT25)</f>
        <v>0</v>
      </c>
      <c r="CU26" s="267">
        <f t="shared" ref="CU26" si="230">IF(CU27&lt;CU22,(CU22-CU27)/5+CU27,(CU27-CU22)/5+CU25)</f>
        <v>0</v>
      </c>
      <c r="CV26" s="267">
        <f t="shared" ref="CV26" si="231">IF(CV27&lt;CV22,(CV22-CV27)/5+CV27,(CV27-CV22)/5+CV25)</f>
        <v>0</v>
      </c>
      <c r="CW26" s="267">
        <f t="shared" ref="CW26" si="232">IF(CW27&lt;CW22,(CW22-CW27)/5+CW27,(CW27-CW22)/5+CW25)</f>
        <v>0</v>
      </c>
      <c r="CX26" s="267">
        <f t="shared" ref="CX26" si="233">IF(CX27&lt;CX22,(CX22-CX27)/5+CX27,(CX27-CX22)/5+CX25)</f>
        <v>0</v>
      </c>
      <c r="CY26" s="267">
        <f t="shared" ref="CY26" si="234">IF(CY27&lt;CY22,(CY22-CY27)/5+CY27,(CY27-CY22)/5+CY25)</f>
        <v>0</v>
      </c>
      <c r="CZ26" s="267">
        <f t="shared" ref="CZ26:DB26" si="235">IF(CZ27&lt;CZ22,(CZ22-CZ27)/5+CZ27,(CZ27-CZ22)/5+CZ25)</f>
        <v>0</v>
      </c>
      <c r="DA26" s="267">
        <f t="shared" si="235"/>
        <v>0</v>
      </c>
      <c r="DB26" s="267">
        <f t="shared" si="235"/>
        <v>0</v>
      </c>
      <c r="DC26" s="267">
        <f t="shared" ref="DC26" si="236">IF(DC27&lt;DC22,(DC22-DC27)/5+DC27,(DC27-DC22)/5+DC25)</f>
        <v>0</v>
      </c>
      <c r="DD26" s="267">
        <f t="shared" ref="DD26" si="237">IF(DD27&lt;DD22,(DD22-DD27)/5+DD27,(DD27-DD22)/5+DD25)</f>
        <v>0</v>
      </c>
      <c r="DE26" s="267">
        <f t="shared" ref="DE26" si="238">IF(DE27&lt;DE22,(DE22-DE27)/5+DE27,(DE27-DE22)/5+DE25)</f>
        <v>0</v>
      </c>
      <c r="DF26" s="267">
        <f t="shared" ref="DF26" si="239">IF(DF27&lt;DF22,(DF22-DF27)/5+DF27,(DF27-DF22)/5+DF25)</f>
        <v>0</v>
      </c>
      <c r="DG26" s="267">
        <f t="shared" ref="DG26" si="240">IF(DG27&lt;DG22,(DG22-DG27)/5+DG27,(DG27-DG22)/5+DG25)</f>
        <v>0</v>
      </c>
      <c r="DH26" s="267">
        <f t="shared" ref="DH26" si="241">IF(DH27&lt;DH22,(DH22-DH27)/5+DH27,(DH27-DH22)/5+DH25)</f>
        <v>0</v>
      </c>
      <c r="DI26" s="267">
        <f t="shared" ref="DI26:DK26" si="242">IF(DI27&lt;DI22,(DI22-DI27)/5+DI27,(DI27-DI22)/5+DI25)</f>
        <v>0</v>
      </c>
      <c r="DJ26" s="267">
        <f t="shared" si="242"/>
        <v>0</v>
      </c>
      <c r="DK26" s="267">
        <f t="shared" si="242"/>
        <v>0</v>
      </c>
      <c r="DL26" s="267">
        <f t="shared" ref="DL26" si="243">IF(DL27&lt;DL22,(DL22-DL27)/5+DL27,(DL27-DL22)/5+DL25)</f>
        <v>0</v>
      </c>
      <c r="DM26" s="267">
        <f t="shared" ref="DM26" si="244">IF(DM27&lt;DM22,(DM22-DM27)/5+DM27,(DM27-DM22)/5+DM25)</f>
        <v>0</v>
      </c>
      <c r="DN26" s="267">
        <f t="shared" ref="DN26" si="245">IF(DN27&lt;DN22,(DN22-DN27)/5+DN27,(DN27-DN22)/5+DN25)</f>
        <v>0</v>
      </c>
      <c r="DO26" s="267">
        <f t="shared" ref="DO26" si="246">IF(DO27&lt;DO22,(DO22-DO27)/5+DO27,(DO27-DO22)/5+DO25)</f>
        <v>0</v>
      </c>
      <c r="DP26" s="268">
        <f t="shared" ref="DP26" si="247">IF(DP27&lt;DP22,(DP22-DP27)/5+DP27,(DP27-DP22)/5+DP25)</f>
        <v>0</v>
      </c>
      <c r="DQ26" s="220">
        <f t="shared" si="24"/>
        <v>71</v>
      </c>
      <c r="DR26" s="272">
        <f t="shared" ref="DR26:DS26" si="248">IF(DR27&lt;DR22,(DR22-DR27)/5+DR27,(DR27-DR22)/5+DR25)</f>
        <v>0</v>
      </c>
      <c r="DS26" s="272">
        <f t="shared" si="248"/>
        <v>0</v>
      </c>
      <c r="DT26" s="272">
        <f t="shared" ref="DT26" si="249">IF(DT27&lt;DT22,(DT22-DT27)/5+DT27,(DT27-DT22)/5+DT25)</f>
        <v>0</v>
      </c>
      <c r="DU26" s="272">
        <f t="shared" ref="DU26" si="250">IF(DU27&lt;DU22,(DU22-DU27)/5+DU27,(DU27-DU22)/5+DU25)</f>
        <v>0</v>
      </c>
      <c r="DV26" s="272">
        <f t="shared" ref="DV26" si="251">IF(DV27&lt;DV22,(DV22-DV27)/5+DV27,(DV27-DV22)/5+DV25)</f>
        <v>0</v>
      </c>
      <c r="DW26" s="272">
        <f t="shared" ref="DW26" si="252">IF(DW27&lt;DW22,(DW22-DW27)/5+DW27,(DW27-DW22)/5+DW25)</f>
        <v>0</v>
      </c>
      <c r="DX26" s="272">
        <f t="shared" ref="DX26" si="253">IF(DX27&lt;DX22,(DX22-DX27)/5+DX27,(DX27-DX22)/5+DX25)</f>
        <v>0</v>
      </c>
      <c r="DY26" s="272">
        <f t="shared" ref="DY26" si="254">IF(DY27&lt;DY22,(DY22-DY27)/5+DY27,(DY27-DY22)/5+DY25)</f>
        <v>0</v>
      </c>
      <c r="DZ26" s="272">
        <f t="shared" ref="DZ26" si="255">IF(DZ27&lt;DZ22,(DZ22-DZ27)/5+DZ27,(DZ27-DZ22)/5+DZ25)</f>
        <v>0</v>
      </c>
      <c r="EA26" s="272">
        <f t="shared" ref="EA26" si="256">IF(EA27&lt;EA22,(EA22-EA27)/5+EA27,(EA27-EA22)/5+EA25)</f>
        <v>0</v>
      </c>
      <c r="EB26" s="272">
        <f t="shared" ref="EB26" si="257">IF(EB27&lt;EB22,(EB22-EB27)/5+EB27,(EB27-EB22)/5+EB25)</f>
        <v>0</v>
      </c>
      <c r="EC26" s="272">
        <f t="shared" ref="EC26" si="258">IF(EC27&lt;EC22,(EC22-EC27)/5+EC27,(EC27-EC22)/5+EC25)</f>
        <v>3.6111111111111108E-2</v>
      </c>
      <c r="ED26" s="272">
        <f t="shared" ref="ED26" si="259">IF(ED27&lt;ED22,(ED22-ED27)/5+ED27,(ED27-ED22)/5+ED25)</f>
        <v>3.1666666666666662E-2</v>
      </c>
      <c r="EE26" s="272">
        <f t="shared" ref="EE26" si="260">IF(EE27&lt;EE22,(EE22-EE27)/5+EE27,(EE27-EE22)/5+EE25)</f>
        <v>3.1666666666666662E-2</v>
      </c>
      <c r="EF26" s="272">
        <f t="shared" ref="EF26" si="261">IF(EF27&lt;EF22,(EF22-EF27)/5+EF27,(EF27-EF22)/5+EF25)</f>
        <v>2.7222222222222221E-2</v>
      </c>
      <c r="EG26" s="272">
        <f t="shared" ref="EG26" si="262">IF(EG27&lt;EG22,(EG22-EG27)/5+EG27,(EG27-EG22)/5+EG25)</f>
        <v>2.6666666666666665E-2</v>
      </c>
      <c r="EH26" s="272">
        <f t="shared" ref="EH26" si="263">IF(EH27&lt;EH22,(EH22-EH27)/5+EH27,(EH27-EH22)/5+EH25)</f>
        <v>2.222222222222222E-2</v>
      </c>
      <c r="EI26" s="272">
        <f t="shared" ref="EI26" si="264">IF(EI27&lt;EI22,(EI22-EI27)/5+EI27,(EI27-EI22)/5+EI25)</f>
        <v>1.9999999999999997E-2</v>
      </c>
      <c r="EJ26" s="272">
        <f t="shared" ref="EJ26" si="265">IF(EJ27&lt;EJ22,(EJ22-EJ27)/5+EJ27,(EJ27-EJ22)/5+EJ25)</f>
        <v>2.1666666666666667E-2</v>
      </c>
      <c r="EK26" s="272">
        <f t="shared" ref="EK26" si="266">IF(EK27&lt;EK22,(EK22-EK27)/5+EK27,(EK27-EK22)/5+EK25)</f>
        <v>1.9444444444444445E-2</v>
      </c>
      <c r="EL26" s="272">
        <f t="shared" ref="EL26" si="267">IF(EL27&lt;EL22,(EL22-EL27)/5+EL27,(EL27-EL22)/5+EL25)</f>
        <v>1.6111111111111111E-2</v>
      </c>
      <c r="EM26" s="272">
        <f t="shared" ref="EM26" si="268">IF(EM27&lt;EM22,(EM22-EM27)/5+EM27,(EM27-EM22)/5+EM25)</f>
        <v>1.111111111111111E-2</v>
      </c>
      <c r="EN26" s="272">
        <f t="shared" ref="EN26" si="269">IF(EN27&lt;EN22,(EN22-EN27)/5+EN27,(EN27-EN22)/5+EN25)</f>
        <v>1.3194444444444444E-2</v>
      </c>
      <c r="EO26" s="272">
        <f t="shared" ref="EO26" si="270">IF(EO27&lt;EO22,(EO22-EO27)/5+EO27,(EO27-EO22)/5+EO25)</f>
        <v>1.3194444444444444E-2</v>
      </c>
      <c r="EP26" s="272">
        <f t="shared" ref="EP26" si="271">IF(EP27&lt;EP22,(EP22-EP27)/5+EP27,(EP27-EP22)/5+EP25)</f>
        <v>8.7499999999999991E-3</v>
      </c>
      <c r="EQ26" s="272">
        <f t="shared" ref="EQ26" si="272">IF(EQ27&lt;EQ22,(EQ22-EQ27)/5+EQ27,(EQ27-EQ22)/5+EQ25)</f>
        <v>9.7222222222222224E-3</v>
      </c>
      <c r="ER26" s="272">
        <f t="shared" ref="ER26" si="273">IF(ER27&lt;ER22,(ER22-ER27)/5+ER27,(ER27-ER22)/5+ER25)</f>
        <v>3.472222222222222E-3</v>
      </c>
      <c r="ES26" s="272">
        <f t="shared" ref="ES26" si="274">IF(ES27&lt;ES22,(ES22-ES27)/5+ES27,(ES27-ES22)/5+ES25)</f>
        <v>6.9444444444444447E-4</v>
      </c>
      <c r="ET26" s="272">
        <f t="shared" ref="ET26" si="275">IF(ET27&lt;ET22,(ET22-ET27)/5+ET27,(ET27-ET22)/5+ET25)</f>
        <v>0.99874999999999992</v>
      </c>
      <c r="EU26" s="272">
        <f t="shared" ref="EU26" si="276">IF(EU27&lt;EU22,(EU22-EU27)/5+EU27,(EU27-EU22)/5+EU25)</f>
        <v>0.99791666666666667</v>
      </c>
      <c r="EV26" s="272">
        <f t="shared" ref="EV26" si="277">IF(EV27&lt;EV22,(EV22-EV27)/5+EV27,(EV27-EV22)/5+EV25)</f>
        <v>0.99625000000000019</v>
      </c>
      <c r="EW26" s="272">
        <f t="shared" ref="EW26" si="278">IF(EW27&lt;EW22,(EW22-EW27)/5+EW27,(EW27-EW22)/5+EW25)</f>
        <v>0.99722222222222223</v>
      </c>
      <c r="EX26" s="272">
        <f t="shared" ref="EX26" si="279">IF(EX27&lt;EX22,(EX22-EX27)/5+EX27,(EX27-EX22)/5+EX25)</f>
        <v>0.99569444444444455</v>
      </c>
      <c r="EY26" s="272">
        <f t="shared" ref="EY26" si="280">IF(EY27&lt;EY22,(EY22-EY27)/5+EY27,(EY27-EY22)/5+EY25)</f>
        <v>0.99569444444444455</v>
      </c>
      <c r="EZ26" s="272">
        <f t="shared" ref="EZ26" si="281">IF(EZ27&lt;EZ22,(EZ22-EZ27)/5+EZ27,(EZ27-EZ22)/5+EZ25)</f>
        <v>0.99430555555555566</v>
      </c>
      <c r="FA26" s="272">
        <f t="shared" ref="FA26" si="282">IF(FA27&lt;FA22,(FA22-FA27)/5+FA27,(FA27-FA22)/5+FA25)</f>
        <v>0.99194444444444463</v>
      </c>
      <c r="FB26" s="272">
        <f t="shared" ref="FB26" si="283">IF(FB27&lt;FB22,(FB22-FB27)/5+FB27,(FB27-FB22)/5+FB25)</f>
        <v>0.99305555555555547</v>
      </c>
      <c r="FC26" s="272">
        <f t="shared" ref="FC26" si="284">IF(FC27&lt;FC22,(FC22-FC27)/5+FC27,(FC27-FC22)/5+FC25)</f>
        <v>0.99305555555555547</v>
      </c>
      <c r="FD26" s="272">
        <f t="shared" ref="FD26" si="285">IF(FD27&lt;FD22,(FD22-FD27)/5+FD27,(FD27-FD22)/5+FD25)</f>
        <v>0.9918055555555555</v>
      </c>
      <c r="FE26" s="272">
        <f t="shared" ref="FE26" si="286">IF(FE27&lt;FE22,(FE22-FE27)/5+FE27,(FE27-FE22)/5+FE25)</f>
        <v>0.99236111111111114</v>
      </c>
      <c r="FF26" s="272">
        <f t="shared" ref="FF26" si="287">IF(FF27&lt;FF22,(FF22-FF27)/5+FF27,(FF27-FF22)/5+FF25)</f>
        <v>0.9916666666666667</v>
      </c>
      <c r="FG26" s="272">
        <f t="shared" ref="FG26" si="288">IF(FG27&lt;FG22,(FG22-FG27)/5+FG27,(FG27-FG22)/5+FG25)</f>
        <v>0.99097222222222225</v>
      </c>
      <c r="FH26" s="272">
        <f t="shared" ref="FH26" si="289">IF(FH27&lt;FH22,(FH22-FH27)/5+FH27,(FH27-FH22)/5+FH25)</f>
        <v>0.99083333333333334</v>
      </c>
      <c r="FI26" s="272">
        <f t="shared" ref="FI26" si="290">IF(FI27&lt;FI22,(FI22-FI27)/5+FI27,(FI27-FI22)/5+FI25)</f>
        <v>0.9915277777777779</v>
      </c>
      <c r="FJ26" s="272">
        <f t="shared" ref="FJ26" si="291">IF(FJ27&lt;FJ22,(FJ22-FJ27)/5+FJ27,(FJ27-FJ22)/5+FJ25)</f>
        <v>0.99236111111111114</v>
      </c>
      <c r="FK26" s="275">
        <f t="shared" ref="FK26" si="292">IF(FK27&lt;FK22,(FK22-FK27)/5+FK27,(FK27-FK22)/5+FK25)</f>
        <v>0.9918055555555555</v>
      </c>
      <c r="FL26" s="214">
        <f t="shared" si="31"/>
        <v>71</v>
      </c>
      <c r="FM26" s="238" t="s">
        <v>134</v>
      </c>
      <c r="FN26" s="222">
        <f>GB11</f>
        <v>0.99444444444444446</v>
      </c>
      <c r="FO26" s="221"/>
      <c r="FP26" s="221"/>
      <c r="FQ26" s="214"/>
      <c r="FR26" s="216"/>
      <c r="FS26" s="216"/>
      <c r="FT26" s="216"/>
      <c r="FU26" s="216"/>
      <c r="FV26" s="216"/>
      <c r="FW26" s="216"/>
      <c r="FX26" s="216"/>
      <c r="FY26" s="216"/>
      <c r="FZ26" s="216"/>
      <c r="GA26" s="216"/>
      <c r="GB26" s="216"/>
      <c r="GC26" s="216"/>
      <c r="GD26" s="216"/>
      <c r="GE26" s="216"/>
      <c r="GF26" s="216"/>
      <c r="GG26" s="216"/>
      <c r="GH26" s="216"/>
      <c r="GI26" s="216"/>
      <c r="GJ26" s="216"/>
      <c r="GK26" s="216"/>
      <c r="GL26" s="216"/>
      <c r="GM26" s="216"/>
      <c r="GN26" s="216"/>
      <c r="GO26" s="216"/>
      <c r="GP26" s="216"/>
      <c r="GQ26" s="216"/>
      <c r="GR26" s="216"/>
      <c r="GS26" s="216"/>
      <c r="GT26" s="216"/>
      <c r="GU26" s="216"/>
      <c r="GV26" s="216"/>
      <c r="GW26" s="216"/>
      <c r="GX26" s="216"/>
      <c r="GY26" s="216"/>
      <c r="GZ26" s="216"/>
      <c r="HA26" s="216"/>
      <c r="HB26" s="216"/>
      <c r="HC26" s="216"/>
      <c r="HD26" s="216"/>
      <c r="HE26" s="216"/>
      <c r="HF26" s="216"/>
      <c r="HG26" s="216"/>
      <c r="HH26" s="216"/>
      <c r="HI26" s="216"/>
      <c r="HJ26" s="216"/>
      <c r="HK26" s="216"/>
      <c r="HL26" s="216"/>
      <c r="HM26" s="216"/>
      <c r="HN26" s="216"/>
      <c r="HO26" s="216"/>
      <c r="HP26" s="216"/>
      <c r="HQ26" s="216"/>
      <c r="HR26" s="216"/>
      <c r="HS26" s="216"/>
      <c r="HT26" s="216"/>
      <c r="HU26" s="216"/>
      <c r="HV26" s="216"/>
      <c r="HW26" s="216"/>
      <c r="HX26" s="216"/>
      <c r="HY26" s="216"/>
      <c r="HZ26" s="216"/>
      <c r="IA26" s="216"/>
      <c r="IB26" s="216"/>
      <c r="IC26" s="216"/>
      <c r="ID26" s="216"/>
      <c r="IE26" s="216"/>
      <c r="IF26" s="216"/>
      <c r="IG26" s="216"/>
      <c r="IH26" s="216"/>
      <c r="II26" s="216"/>
      <c r="IJ26" s="216"/>
      <c r="IK26" s="216"/>
      <c r="IL26" s="216"/>
      <c r="IM26" s="216"/>
      <c r="IN26" s="216"/>
      <c r="IO26" s="216"/>
      <c r="IP26" s="216"/>
      <c r="IQ26" s="216"/>
      <c r="IR26" s="216"/>
      <c r="IS26" s="216"/>
      <c r="IT26" s="216"/>
      <c r="IU26" s="216"/>
      <c r="IV26" s="216"/>
      <c r="IW26" s="216"/>
      <c r="IX26" s="216"/>
      <c r="IY26" s="216"/>
      <c r="IZ26" s="216"/>
      <c r="JA26" s="216"/>
      <c r="JB26" s="216"/>
      <c r="JC26" s="216"/>
      <c r="JD26" s="216"/>
      <c r="JE26" s="216"/>
      <c r="JF26" s="216"/>
      <c r="JG26" s="216"/>
      <c r="JH26" s="216"/>
      <c r="JI26" s="216"/>
      <c r="JJ26" s="216"/>
      <c r="JK26" s="216"/>
      <c r="JL26" s="216"/>
      <c r="JM26" s="216"/>
      <c r="JN26" s="216"/>
      <c r="JO26" s="216"/>
      <c r="JP26" s="216"/>
      <c r="JQ26" s="216"/>
      <c r="JR26" s="216"/>
    </row>
    <row r="27" spans="1:278" ht="15.75" thickBot="1">
      <c r="A27" s="404">
        <v>18</v>
      </c>
      <c r="B27" s="399" t="str">
        <f t="shared" ca="1" si="1"/>
        <v>unter Horizont</v>
      </c>
      <c r="C27" s="400">
        <v>73</v>
      </c>
      <c r="D27" s="392" t="s">
        <v>35</v>
      </c>
      <c r="E27" s="400">
        <v>73</v>
      </c>
      <c r="F27" s="399" t="s">
        <v>341</v>
      </c>
      <c r="G27" s="393">
        <v>0.28730324074074076</v>
      </c>
      <c r="H27" s="402" t="s">
        <v>342</v>
      </c>
      <c r="I27" s="403">
        <v>17.5</v>
      </c>
      <c r="J27" s="399" t="s">
        <v>340</v>
      </c>
      <c r="K27" s="399" t="s">
        <v>11</v>
      </c>
      <c r="L27" s="396">
        <v>2</v>
      </c>
      <c r="M27" s="397"/>
      <c r="N27" s="1"/>
      <c r="O27" s="6"/>
      <c r="P27" s="5"/>
      <c r="Q27" s="1"/>
      <c r="R27" s="1"/>
      <c r="S27" s="1"/>
      <c r="T27" s="1"/>
      <c r="U27" s="1"/>
      <c r="V27" s="1"/>
      <c r="W27" s="1"/>
      <c r="X27" s="1"/>
      <c r="Y27" s="1"/>
      <c r="Z27" s="1"/>
      <c r="AA27" s="1"/>
      <c r="AB27" s="1"/>
      <c r="AC27" s="1"/>
      <c r="AD27" s="1"/>
      <c r="AE27" s="1"/>
      <c r="AF27" s="1"/>
      <c r="AG27" s="1"/>
      <c r="AH27" s="10">
        <f t="shared" si="7"/>
        <v>6.8952777777777783</v>
      </c>
      <c r="AI27" s="10">
        <f t="shared" si="2"/>
        <v>103.42916666666667</v>
      </c>
      <c r="AJ27" s="44">
        <f t="shared" si="8"/>
        <v>-2.8166666666666664</v>
      </c>
      <c r="AK27" s="19">
        <f t="shared" si="9"/>
        <v>-2.8166666666666664</v>
      </c>
      <c r="AL27" s="19">
        <f t="shared" si="25"/>
        <v>2.8166666666666664</v>
      </c>
      <c r="AM27" s="19">
        <f t="shared" ca="1" si="3"/>
        <v>-0.64317603582815486</v>
      </c>
      <c r="AN27" s="45">
        <f t="shared" ca="1" si="10"/>
        <v>-40.029058256583355</v>
      </c>
      <c r="AO27" s="55" t="str">
        <f t="shared" ca="1" si="4"/>
        <v>-40°1'45"</v>
      </c>
      <c r="AP27" s="46">
        <f t="shared" ca="1" si="11"/>
        <v>42407.435308974913</v>
      </c>
      <c r="AQ27" s="20">
        <f t="shared" ca="1" si="14"/>
        <v>42407.435308974913</v>
      </c>
      <c r="AR27" s="10">
        <f t="shared" ca="1" si="15"/>
        <v>15266676.711230969</v>
      </c>
      <c r="AT27" s="64">
        <v>18</v>
      </c>
      <c r="AU27" s="58">
        <f t="shared" si="16"/>
        <v>-2.8166666666666664</v>
      </c>
      <c r="AV27" s="59" t="str">
        <f t="shared" si="12"/>
        <v/>
      </c>
      <c r="AW27" s="60" t="str">
        <f t="shared" si="13"/>
        <v/>
      </c>
      <c r="AX27" s="61" t="str">
        <f t="shared" si="5"/>
        <v/>
      </c>
      <c r="AY27" s="62" t="str">
        <f t="shared" si="17"/>
        <v/>
      </c>
      <c r="AZ27" s="61" t="str">
        <f t="shared" si="18"/>
        <v/>
      </c>
      <c r="BA27" s="58" t="str">
        <f t="shared" si="19"/>
        <v/>
      </c>
      <c r="BB27" s="58" t="str">
        <f t="shared" si="20"/>
        <v/>
      </c>
      <c r="BC27" s="58" t="str">
        <f t="shared" si="21"/>
        <v/>
      </c>
      <c r="BD27" s="58" t="str">
        <f t="shared" ca="1" si="22"/>
        <v>unter Horizont</v>
      </c>
      <c r="BE27" s="63" t="str">
        <f t="shared" ca="1" si="6"/>
        <v>unter Horizont</v>
      </c>
      <c r="BF27" s="215">
        <v>70</v>
      </c>
      <c r="BG27" s="214">
        <f t="shared" si="23"/>
        <v>70</v>
      </c>
      <c r="BH27" s="258">
        <v>0.99236111111111114</v>
      </c>
      <c r="BI27" s="259">
        <v>0.9916666666666667</v>
      </c>
      <c r="BJ27" s="259">
        <v>0.99236111111111114</v>
      </c>
      <c r="BK27" s="259">
        <v>0.98333333333333339</v>
      </c>
      <c r="BL27" s="259">
        <v>0.98611111111111116</v>
      </c>
      <c r="BM27" s="259">
        <v>0.98541666666666661</v>
      </c>
      <c r="BN27" s="259">
        <v>0.98611111111111116</v>
      </c>
      <c r="BO27" s="259">
        <v>0.98541666666666661</v>
      </c>
      <c r="BP27" s="259">
        <v>0.98541666666666661</v>
      </c>
      <c r="BQ27" s="259">
        <v>0.98472222222222217</v>
      </c>
      <c r="BR27" s="259">
        <v>0.98402777777777783</v>
      </c>
      <c r="BS27" s="259">
        <v>0.98402777777777783</v>
      </c>
      <c r="BT27" s="259">
        <v>0.98333333333333339</v>
      </c>
      <c r="BU27" s="259">
        <v>0.98333333333333339</v>
      </c>
      <c r="BV27" s="259">
        <v>0.98333333333333339</v>
      </c>
      <c r="BW27" s="259">
        <v>0.98263888888888884</v>
      </c>
      <c r="BX27" s="259">
        <v>0.98263888888888884</v>
      </c>
      <c r="BY27" s="259">
        <v>0.9784722222222223</v>
      </c>
      <c r="BZ27" s="259">
        <v>0.9784722222222223</v>
      </c>
      <c r="CA27" s="259">
        <v>0.9770833333333333</v>
      </c>
      <c r="CB27" s="259">
        <v>0.97152777777777777</v>
      </c>
      <c r="CC27" s="259">
        <v>0.97222222222222221</v>
      </c>
      <c r="CD27" s="259">
        <v>0.9472222222222223</v>
      </c>
      <c r="CE27" s="259">
        <v>0.9472222222222223</v>
      </c>
      <c r="CF27" s="259">
        <v>0.97430555555555554</v>
      </c>
      <c r="CG27" s="259">
        <v>0.97013888888888899</v>
      </c>
      <c r="CH27" s="259">
        <v>0.95486111111111116</v>
      </c>
      <c r="CI27" s="259">
        <v>0.9506944444444444</v>
      </c>
      <c r="CJ27" s="259">
        <v>0.94097222222222221</v>
      </c>
      <c r="CK27" s="259"/>
      <c r="CL27" s="259"/>
      <c r="CM27" s="259"/>
      <c r="CN27" s="259"/>
      <c r="CO27" s="259"/>
      <c r="CP27" s="259"/>
      <c r="CQ27" s="259"/>
      <c r="CR27" s="259"/>
      <c r="CS27" s="259"/>
      <c r="CT27" s="259"/>
      <c r="CU27" s="259"/>
      <c r="CV27" s="259"/>
      <c r="CW27" s="259"/>
      <c r="CX27" s="259"/>
      <c r="CY27" s="259"/>
      <c r="CZ27" s="259"/>
      <c r="DA27" s="259"/>
      <c r="DB27" s="259"/>
      <c r="DC27" s="259"/>
      <c r="DD27" s="259"/>
      <c r="DE27" s="259"/>
      <c r="DF27" s="259"/>
      <c r="DG27" s="259"/>
      <c r="DH27" s="259"/>
      <c r="DI27" s="259"/>
      <c r="DJ27" s="259"/>
      <c r="DK27" s="259"/>
      <c r="DL27" s="259"/>
      <c r="DM27" s="259"/>
      <c r="DN27" s="259"/>
      <c r="DO27" s="259"/>
      <c r="DP27" s="273"/>
      <c r="DQ27" s="220">
        <f t="shared" si="24"/>
        <v>70</v>
      </c>
      <c r="DR27" s="258"/>
      <c r="DS27" s="259"/>
      <c r="DT27" s="259"/>
      <c r="DU27" s="259"/>
      <c r="DV27" s="259"/>
      <c r="DW27" s="259"/>
      <c r="DX27" s="259"/>
      <c r="DY27" s="259"/>
      <c r="DZ27" s="259"/>
      <c r="EA27" s="259"/>
      <c r="EB27" s="259"/>
      <c r="EC27" s="259">
        <v>4.5138888888888888E-2</v>
      </c>
      <c r="ED27" s="259">
        <v>3.9583333333333331E-2</v>
      </c>
      <c r="EE27" s="259">
        <v>3.9583333333333331E-2</v>
      </c>
      <c r="EF27" s="259">
        <v>3.4027777777777775E-2</v>
      </c>
      <c r="EG27" s="259">
        <v>3.3333333333333333E-2</v>
      </c>
      <c r="EH27" s="259">
        <v>2.7777777777777776E-2</v>
      </c>
      <c r="EI27" s="259">
        <v>2.4999999999999998E-2</v>
      </c>
      <c r="EJ27" s="259">
        <v>2.7083333333333334E-2</v>
      </c>
      <c r="EK27" s="259">
        <v>2.4305555555555556E-2</v>
      </c>
      <c r="EL27" s="259">
        <v>2.013888888888889E-2</v>
      </c>
      <c r="EM27" s="259">
        <v>1.3888888888888888E-2</v>
      </c>
      <c r="EN27" s="259">
        <v>1.3194444444444444E-2</v>
      </c>
      <c r="EO27" s="259">
        <v>1.3194444444444444E-2</v>
      </c>
      <c r="EP27" s="259">
        <v>8.3333333333333332E-3</v>
      </c>
      <c r="EQ27" s="259">
        <v>9.7222222222222224E-3</v>
      </c>
      <c r="ER27" s="259">
        <v>3.472222222222222E-3</v>
      </c>
      <c r="ES27" s="259">
        <v>6.9444444444444447E-4</v>
      </c>
      <c r="ET27" s="259">
        <v>0.99930555555555556</v>
      </c>
      <c r="EU27" s="259">
        <v>0.99861111111111101</v>
      </c>
      <c r="EV27" s="259">
        <v>0.99652777777777779</v>
      </c>
      <c r="EW27" s="259">
        <v>0.99861111111111101</v>
      </c>
      <c r="EX27" s="259">
        <v>0.99652777777777779</v>
      </c>
      <c r="EY27" s="259">
        <v>0.99652777777777779</v>
      </c>
      <c r="EZ27" s="259">
        <v>0.99513888888888891</v>
      </c>
      <c r="FA27" s="259">
        <v>0.99236111111111114</v>
      </c>
      <c r="FB27" s="259">
        <v>0.99375000000000002</v>
      </c>
      <c r="FC27" s="259">
        <v>0.99375000000000002</v>
      </c>
      <c r="FD27" s="259">
        <v>0.99236111111111114</v>
      </c>
      <c r="FE27" s="259">
        <v>0.99305555555555547</v>
      </c>
      <c r="FF27" s="259">
        <v>0.99236111111111114</v>
      </c>
      <c r="FG27" s="259">
        <v>0.99097222222222225</v>
      </c>
      <c r="FH27" s="259">
        <v>0.99097222222222225</v>
      </c>
      <c r="FI27" s="259">
        <v>0.9916666666666667</v>
      </c>
      <c r="FJ27" s="259">
        <v>0.99305555555555547</v>
      </c>
      <c r="FK27" s="273">
        <v>0.99236111111111114</v>
      </c>
      <c r="FL27" s="214">
        <f t="shared" si="31"/>
        <v>70</v>
      </c>
      <c r="FM27" s="238" t="s">
        <v>133</v>
      </c>
      <c r="FN27" s="222">
        <f>GC11</f>
        <v>0.99513888888888891</v>
      </c>
      <c r="FO27" s="221"/>
      <c r="FP27" s="221"/>
      <c r="FQ27" s="214"/>
      <c r="FR27" s="216"/>
      <c r="FS27" s="216"/>
      <c r="FT27" s="216"/>
      <c r="FU27" s="216"/>
      <c r="FV27" s="216"/>
      <c r="FW27" s="216"/>
      <c r="FX27" s="216"/>
      <c r="FY27" s="216"/>
      <c r="FZ27" s="216"/>
      <c r="GA27" s="216"/>
      <c r="GB27" s="216"/>
      <c r="GC27" s="216"/>
      <c r="GD27" s="216"/>
      <c r="GE27" s="216"/>
      <c r="GF27" s="216"/>
      <c r="GG27" s="216"/>
      <c r="GH27" s="216"/>
      <c r="GI27" s="216"/>
      <c r="GJ27" s="216"/>
      <c r="GK27" s="216"/>
      <c r="GL27" s="216"/>
      <c r="GM27" s="216"/>
      <c r="GN27" s="216"/>
      <c r="GO27" s="216"/>
      <c r="GP27" s="216"/>
      <c r="GQ27" s="216"/>
      <c r="GR27" s="216"/>
      <c r="GS27" s="216"/>
      <c r="GT27" s="216"/>
      <c r="GU27" s="216"/>
      <c r="GV27" s="216"/>
      <c r="GW27" s="216"/>
      <c r="GX27" s="216"/>
      <c r="GY27" s="216"/>
      <c r="GZ27" s="216"/>
      <c r="HA27" s="216"/>
      <c r="HB27" s="216"/>
      <c r="HC27" s="216"/>
      <c r="HD27" s="216"/>
      <c r="HE27" s="216"/>
      <c r="HF27" s="216"/>
      <c r="HG27" s="216"/>
      <c r="HH27" s="216"/>
      <c r="HI27" s="216"/>
      <c r="HJ27" s="216"/>
      <c r="HK27" s="216"/>
      <c r="HL27" s="216"/>
      <c r="HM27" s="216"/>
      <c r="HN27" s="216"/>
      <c r="HO27" s="216"/>
      <c r="HP27" s="216"/>
      <c r="HQ27" s="216"/>
      <c r="HR27" s="216"/>
      <c r="HS27" s="216"/>
      <c r="HT27" s="216"/>
      <c r="HU27" s="216"/>
      <c r="HV27" s="216"/>
      <c r="HW27" s="216"/>
      <c r="HX27" s="216"/>
      <c r="HY27" s="216"/>
      <c r="HZ27" s="216"/>
      <c r="IA27" s="216"/>
      <c r="IB27" s="216"/>
      <c r="IC27" s="216"/>
      <c r="ID27" s="216"/>
      <c r="IE27" s="216"/>
      <c r="IF27" s="216"/>
      <c r="IG27" s="216"/>
      <c r="IH27" s="216"/>
      <c r="II27" s="216"/>
      <c r="IJ27" s="216"/>
      <c r="IK27" s="216"/>
      <c r="IL27" s="216"/>
      <c r="IM27" s="216"/>
      <c r="IN27" s="216"/>
      <c r="IO27" s="216"/>
      <c r="IP27" s="216"/>
      <c r="IQ27" s="216"/>
      <c r="IR27" s="216"/>
      <c r="IS27" s="216"/>
      <c r="IT27" s="216"/>
      <c r="IU27" s="216"/>
      <c r="IV27" s="216"/>
      <c r="IW27" s="216"/>
      <c r="IX27" s="216"/>
      <c r="IY27" s="216"/>
      <c r="IZ27" s="216"/>
      <c r="JA27" s="216"/>
      <c r="JB27" s="216"/>
      <c r="JC27" s="216"/>
      <c r="JD27" s="216"/>
      <c r="JE27" s="216"/>
      <c r="JF27" s="216"/>
      <c r="JG27" s="216"/>
      <c r="JH27" s="216"/>
      <c r="JI27" s="216"/>
      <c r="JJ27" s="216"/>
      <c r="JK27" s="216"/>
      <c r="JL27" s="216"/>
      <c r="JM27" s="216"/>
      <c r="JN27" s="216"/>
      <c r="JO27" s="216"/>
      <c r="JP27" s="216"/>
      <c r="JQ27" s="216"/>
      <c r="JR27" s="216"/>
    </row>
    <row r="28" spans="1:278">
      <c r="A28" s="404">
        <v>19</v>
      </c>
      <c r="B28" s="399" t="str">
        <f t="shared" ca="1" si="1"/>
        <v>unter Horizont</v>
      </c>
      <c r="C28" s="400">
        <v>67</v>
      </c>
      <c r="D28" s="392" t="s">
        <v>35</v>
      </c>
      <c r="E28" s="400">
        <v>67</v>
      </c>
      <c r="F28" s="399" t="s">
        <v>343</v>
      </c>
      <c r="G28" s="393">
        <v>0.28965277777777776</v>
      </c>
      <c r="H28" s="402" t="s">
        <v>344</v>
      </c>
      <c r="I28" s="403">
        <v>17</v>
      </c>
      <c r="J28" s="399" t="s">
        <v>345</v>
      </c>
      <c r="K28" s="399" t="s">
        <v>11</v>
      </c>
      <c r="L28" s="396">
        <v>2</v>
      </c>
      <c r="M28" s="397"/>
      <c r="N28" s="1"/>
      <c r="O28" s="8"/>
      <c r="P28" s="5"/>
      <c r="Q28" s="1"/>
      <c r="R28" s="1"/>
      <c r="S28" s="1"/>
      <c r="T28" s="1"/>
      <c r="U28" s="1"/>
      <c r="V28" s="1"/>
      <c r="W28" s="1"/>
      <c r="X28" s="1"/>
      <c r="Y28" s="1"/>
      <c r="Z28" s="1"/>
      <c r="AA28" s="1"/>
      <c r="AB28" s="1"/>
      <c r="AC28" s="1"/>
      <c r="AD28" s="1"/>
      <c r="AE28" s="1"/>
      <c r="AF28" s="1"/>
      <c r="AG28" s="1"/>
      <c r="AH28" s="10">
        <f t="shared" si="7"/>
        <v>6.9516666666666662</v>
      </c>
      <c r="AI28" s="10">
        <f t="shared" si="2"/>
        <v>104.27499999999999</v>
      </c>
      <c r="AJ28" s="44">
        <f t="shared" si="8"/>
        <v>14.683333333333334</v>
      </c>
      <c r="AK28" s="19">
        <f t="shared" si="9"/>
        <v>14.683333333333334</v>
      </c>
      <c r="AL28" s="19">
        <f t="shared" si="25"/>
        <v>14.683333333333334</v>
      </c>
      <c r="AM28" s="19">
        <f t="shared" ca="1" si="3"/>
        <v>-0.39317692332475518</v>
      </c>
      <c r="AN28" s="45">
        <f t="shared" ca="1" si="10"/>
        <v>-23.152321847702421</v>
      </c>
      <c r="AO28" s="55" t="str">
        <f t="shared" ca="1" si="4"/>
        <v>-23°9'8"</v>
      </c>
      <c r="AP28" s="46">
        <f t="shared" ca="1" si="11"/>
        <v>42407.43295943788</v>
      </c>
      <c r="AQ28" s="20">
        <f t="shared" ca="1" si="14"/>
        <v>42407.43295943788</v>
      </c>
      <c r="AR28" s="10">
        <f t="shared" ca="1" si="15"/>
        <v>15266675.865397636</v>
      </c>
      <c r="AT28" s="64">
        <v>19</v>
      </c>
      <c r="AU28" s="58">
        <f t="shared" si="16"/>
        <v>14.683333333333334</v>
      </c>
      <c r="AV28" s="59" t="str">
        <f t="shared" si="12"/>
        <v/>
      </c>
      <c r="AW28" s="60" t="str">
        <f t="shared" si="13"/>
        <v/>
      </c>
      <c r="AX28" s="61" t="str">
        <f t="shared" si="5"/>
        <v/>
      </c>
      <c r="AY28" s="62" t="str">
        <f t="shared" si="17"/>
        <v/>
      </c>
      <c r="AZ28" s="61" t="str">
        <f t="shared" si="18"/>
        <v/>
      </c>
      <c r="BA28" s="58" t="str">
        <f t="shared" si="19"/>
        <v/>
      </c>
      <c r="BB28" s="58" t="str">
        <f t="shared" si="20"/>
        <v/>
      </c>
      <c r="BC28" s="58" t="str">
        <f t="shared" si="21"/>
        <v/>
      </c>
      <c r="BD28" s="58" t="str">
        <f t="shared" ca="1" si="22"/>
        <v>unter Horizont</v>
      </c>
      <c r="BE28" s="63" t="str">
        <f t="shared" ca="1" si="6"/>
        <v>unter Horizont</v>
      </c>
      <c r="BF28" s="215">
        <v>69</v>
      </c>
      <c r="BG28" s="214">
        <f t="shared" si="23"/>
        <v>69</v>
      </c>
      <c r="BH28" s="269">
        <f t="shared" ref="BH28" si="293">IF(BH32&lt;BH27,(BH27-BH32)/5+BH29,(BH32-BH27)/5+BH27)</f>
        <v>0.99277777777777776</v>
      </c>
      <c r="BI28" s="270">
        <f t="shared" ref="BI28:BJ28" si="294">IF(BI32&lt;BI27,(BI27-BI32)/5+BI29,(BI32-BI27)/5+BI27)</f>
        <v>0.99208333333333332</v>
      </c>
      <c r="BJ28" s="270">
        <f t="shared" si="294"/>
        <v>0.99277777777777776</v>
      </c>
      <c r="BK28" s="270">
        <f t="shared" ref="BK28:BN28" si="295">IF(BK32&lt;BK27,(BK27-BK32)/5+BK29,(BK32-BK27)/5+BK27)</f>
        <v>0.98527777777777781</v>
      </c>
      <c r="BL28" s="270">
        <f t="shared" si="295"/>
        <v>0.98694444444444451</v>
      </c>
      <c r="BM28" s="270">
        <f t="shared" si="295"/>
        <v>0.98638888888888887</v>
      </c>
      <c r="BN28" s="270">
        <f t="shared" si="295"/>
        <v>0.98708333333333342</v>
      </c>
      <c r="BO28" s="270">
        <f t="shared" ref="BO28:BS28" si="296">IF(BO32&lt;BO27,(BO27-BO32)/5+BO29,(BO32-BO27)/5+BO27)</f>
        <v>0.98638888888888887</v>
      </c>
      <c r="BP28" s="270">
        <f t="shared" si="296"/>
        <v>0.98638888888888887</v>
      </c>
      <c r="BQ28" s="270">
        <f t="shared" si="296"/>
        <v>0.98569444444444443</v>
      </c>
      <c r="BR28" s="270">
        <f t="shared" si="296"/>
        <v>0.9850000000000001</v>
      </c>
      <c r="BS28" s="270">
        <f t="shared" si="296"/>
        <v>0.9851388888888889</v>
      </c>
      <c r="BT28" s="270">
        <f t="shared" ref="BT28:BZ28" si="297">IF(BT32&lt;BT27,(BT27-BT32)/5+BT29,(BT32-BT27)/5+BT27)</f>
        <v>0.98444444444444446</v>
      </c>
      <c r="BU28" s="270">
        <f t="shared" si="297"/>
        <v>0.98444444444444446</v>
      </c>
      <c r="BV28" s="270">
        <f t="shared" si="297"/>
        <v>0.98444444444444446</v>
      </c>
      <c r="BW28" s="270">
        <f t="shared" si="297"/>
        <v>0.98388888888888881</v>
      </c>
      <c r="BX28" s="270">
        <f t="shared" si="297"/>
        <v>0.98388888888888881</v>
      </c>
      <c r="BY28" s="270">
        <f t="shared" si="297"/>
        <v>0.98000000000000009</v>
      </c>
      <c r="BZ28" s="270">
        <f t="shared" si="297"/>
        <v>0.98000000000000009</v>
      </c>
      <c r="CA28" s="270">
        <f t="shared" ref="CA28:DP28" si="298">IF(CA32&lt;CA27,(CA27-CA32)/5+CA29,(CA32-CA27)/5+CA27)</f>
        <v>0.97875000000000001</v>
      </c>
      <c r="CB28" s="270">
        <f t="shared" si="298"/>
        <v>0.96972222222222204</v>
      </c>
      <c r="CC28" s="270">
        <f t="shared" si="298"/>
        <v>0.97444444444444445</v>
      </c>
      <c r="CD28" s="270">
        <f t="shared" si="298"/>
        <v>0.95305555555555566</v>
      </c>
      <c r="CE28" s="270">
        <f t="shared" si="298"/>
        <v>0.95305555555555566</v>
      </c>
      <c r="CF28" s="270">
        <f t="shared" si="298"/>
        <v>0.97430555555555554</v>
      </c>
      <c r="CG28" s="270">
        <f t="shared" si="298"/>
        <v>0.97013888888888899</v>
      </c>
      <c r="CH28" s="270">
        <f t="shared" si="298"/>
        <v>0.95486111111111116</v>
      </c>
      <c r="CI28" s="270">
        <f t="shared" si="298"/>
        <v>0.9506944444444444</v>
      </c>
      <c r="CJ28" s="270">
        <f t="shared" si="298"/>
        <v>0.94097222222222221</v>
      </c>
      <c r="CK28" s="270">
        <f t="shared" si="298"/>
        <v>0.19236111111111109</v>
      </c>
      <c r="CL28" s="270">
        <f t="shared" si="298"/>
        <v>0.19208333333333333</v>
      </c>
      <c r="CM28" s="270">
        <f t="shared" si="298"/>
        <v>0.1825</v>
      </c>
      <c r="CN28" s="270">
        <f t="shared" si="298"/>
        <v>0</v>
      </c>
      <c r="CO28" s="270">
        <f t="shared" si="298"/>
        <v>0</v>
      </c>
      <c r="CP28" s="270">
        <f t="shared" si="298"/>
        <v>0</v>
      </c>
      <c r="CQ28" s="270">
        <f t="shared" si="298"/>
        <v>0</v>
      </c>
      <c r="CR28" s="270">
        <f t="shared" si="298"/>
        <v>0</v>
      </c>
      <c r="CS28" s="270">
        <f t="shared" si="298"/>
        <v>0</v>
      </c>
      <c r="CT28" s="270">
        <f t="shared" si="298"/>
        <v>0</v>
      </c>
      <c r="CU28" s="270">
        <f t="shared" si="298"/>
        <v>0</v>
      </c>
      <c r="CV28" s="270">
        <f t="shared" si="298"/>
        <v>0</v>
      </c>
      <c r="CW28" s="270">
        <f t="shared" si="298"/>
        <v>0</v>
      </c>
      <c r="CX28" s="270">
        <f t="shared" si="298"/>
        <v>0</v>
      </c>
      <c r="CY28" s="270">
        <f t="shared" si="298"/>
        <v>0</v>
      </c>
      <c r="CZ28" s="270">
        <f t="shared" si="298"/>
        <v>0</v>
      </c>
      <c r="DA28" s="270">
        <f t="shared" si="298"/>
        <v>0</v>
      </c>
      <c r="DB28" s="270">
        <f t="shared" si="298"/>
        <v>0</v>
      </c>
      <c r="DC28" s="270">
        <f t="shared" si="298"/>
        <v>0</v>
      </c>
      <c r="DD28" s="270">
        <f t="shared" si="298"/>
        <v>0</v>
      </c>
      <c r="DE28" s="270">
        <f t="shared" si="298"/>
        <v>0</v>
      </c>
      <c r="DF28" s="270">
        <f t="shared" si="298"/>
        <v>0</v>
      </c>
      <c r="DG28" s="270">
        <f t="shared" si="298"/>
        <v>0</v>
      </c>
      <c r="DH28" s="270">
        <f t="shared" si="298"/>
        <v>0</v>
      </c>
      <c r="DI28" s="270">
        <f t="shared" si="298"/>
        <v>0</v>
      </c>
      <c r="DJ28" s="270">
        <f t="shared" si="298"/>
        <v>0</v>
      </c>
      <c r="DK28" s="270">
        <f t="shared" si="298"/>
        <v>0</v>
      </c>
      <c r="DL28" s="270">
        <f t="shared" si="298"/>
        <v>0</v>
      </c>
      <c r="DM28" s="270">
        <f t="shared" si="298"/>
        <v>0</v>
      </c>
      <c r="DN28" s="270">
        <f t="shared" si="298"/>
        <v>0</v>
      </c>
      <c r="DO28" s="270">
        <f t="shared" si="298"/>
        <v>0</v>
      </c>
      <c r="DP28" s="270">
        <f t="shared" si="298"/>
        <v>0</v>
      </c>
      <c r="DQ28" s="220">
        <f t="shared" si="24"/>
        <v>69</v>
      </c>
      <c r="DR28" s="270">
        <f t="shared" ref="DR28:DS28" si="299">IF(DR32&lt;DR27,(DR27-DR32)/5+DR29,(DR32-DR27)/5+DR27)</f>
        <v>0</v>
      </c>
      <c r="DS28" s="270">
        <f t="shared" si="299"/>
        <v>0</v>
      </c>
      <c r="DT28" s="270">
        <f t="shared" ref="DT28:DZ28" si="300">IF(DT32&lt;DT27,(DT27-DT32)/5+DT29,(DT32-DT27)/5+DT27)</f>
        <v>0</v>
      </c>
      <c r="DU28" s="270">
        <f t="shared" si="300"/>
        <v>0</v>
      </c>
      <c r="DV28" s="270">
        <f t="shared" si="300"/>
        <v>0</v>
      </c>
      <c r="DW28" s="270">
        <f t="shared" si="300"/>
        <v>0</v>
      </c>
      <c r="DX28" s="270">
        <f t="shared" si="300"/>
        <v>0</v>
      </c>
      <c r="DY28" s="270">
        <f t="shared" si="300"/>
        <v>1.3194444444444444E-2</v>
      </c>
      <c r="DZ28" s="270">
        <f t="shared" si="300"/>
        <v>6.8055555555555551E-3</v>
      </c>
      <c r="EA28" s="270">
        <f t="shared" ref="EA28:EQ28" si="301">IF(EA32&lt;EA27,(EA27-EA32)/5+EA29,(EA32-EA27)/5+EA27)</f>
        <v>6.5277777777777782E-3</v>
      </c>
      <c r="EB28" s="270">
        <f t="shared" si="301"/>
        <v>6.1111111111111106E-3</v>
      </c>
      <c r="EC28" s="270">
        <f t="shared" si="301"/>
        <v>4.5138888888888888E-2</v>
      </c>
      <c r="ED28" s="270">
        <f t="shared" si="301"/>
        <v>3.9583333333333331E-2</v>
      </c>
      <c r="EE28" s="270">
        <f t="shared" si="301"/>
        <v>3.9583333333333331E-2</v>
      </c>
      <c r="EF28" s="270">
        <f t="shared" si="301"/>
        <v>3.4027777777777775E-2</v>
      </c>
      <c r="EG28" s="270">
        <f t="shared" si="301"/>
        <v>3.3333333333333333E-2</v>
      </c>
      <c r="EH28" s="270">
        <f t="shared" si="301"/>
        <v>2.7777777777777776E-2</v>
      </c>
      <c r="EI28" s="270">
        <f t="shared" si="301"/>
        <v>2.4999999999999998E-2</v>
      </c>
      <c r="EJ28" s="270">
        <f t="shared" si="301"/>
        <v>2.7083333333333334E-2</v>
      </c>
      <c r="EK28" s="270">
        <f t="shared" si="301"/>
        <v>2.4305555555555556E-2</v>
      </c>
      <c r="EL28" s="270">
        <f t="shared" si="301"/>
        <v>2.013888888888889E-2</v>
      </c>
      <c r="EM28" s="270">
        <f t="shared" si="301"/>
        <v>1.3888888888888888E-2</v>
      </c>
      <c r="EN28" s="270">
        <f t="shared" si="301"/>
        <v>1.2499999999999997E-2</v>
      </c>
      <c r="EO28" s="270">
        <f t="shared" si="301"/>
        <v>1.2499999999999997E-2</v>
      </c>
      <c r="EP28" s="270">
        <f t="shared" si="301"/>
        <v>7.9166666666666656E-3</v>
      </c>
      <c r="EQ28" s="270">
        <f t="shared" si="301"/>
        <v>9.305555555555553E-3</v>
      </c>
      <c r="ER28" s="270">
        <f t="shared" ref="ER28:FK28" si="302">IF(ER32&lt;ER27,(ER27-ER32)/5+ER29,(ER32-ER27)/5+ER27)</f>
        <v>3.7499999999999999E-3</v>
      </c>
      <c r="ES28" s="270">
        <f t="shared" si="302"/>
        <v>1.1111111111111111E-3</v>
      </c>
      <c r="ET28" s="270">
        <f t="shared" si="302"/>
        <v>0.7994444444444444</v>
      </c>
      <c r="EU28" s="270">
        <f t="shared" si="302"/>
        <v>0.99874999999999992</v>
      </c>
      <c r="EV28" s="270">
        <f t="shared" si="302"/>
        <v>0.79722222222222228</v>
      </c>
      <c r="EW28" s="270">
        <f t="shared" si="302"/>
        <v>0.99833333333333307</v>
      </c>
      <c r="EX28" s="270">
        <f t="shared" si="302"/>
        <v>0.99694444444444441</v>
      </c>
      <c r="EY28" s="270">
        <f t="shared" si="302"/>
        <v>0.99680555555555561</v>
      </c>
      <c r="EZ28" s="270">
        <f t="shared" si="302"/>
        <v>0.99541666666666673</v>
      </c>
      <c r="FA28" s="270">
        <f t="shared" si="302"/>
        <v>0.9933333333333334</v>
      </c>
      <c r="FB28" s="270">
        <f t="shared" si="302"/>
        <v>0.99402777777777784</v>
      </c>
      <c r="FC28" s="270">
        <f t="shared" si="302"/>
        <v>0.99416666666666664</v>
      </c>
      <c r="FD28" s="270">
        <f t="shared" si="302"/>
        <v>0.99277777777777776</v>
      </c>
      <c r="FE28" s="270">
        <f t="shared" si="302"/>
        <v>0.99333333333333329</v>
      </c>
      <c r="FF28" s="270">
        <f t="shared" si="302"/>
        <v>0.99277777777777776</v>
      </c>
      <c r="FG28" s="270">
        <f t="shared" si="302"/>
        <v>0.99194444444444441</v>
      </c>
      <c r="FH28" s="270">
        <f t="shared" si="302"/>
        <v>0.99194444444444441</v>
      </c>
      <c r="FI28" s="270">
        <f t="shared" si="302"/>
        <v>0.99250000000000005</v>
      </c>
      <c r="FJ28" s="270">
        <f t="shared" si="302"/>
        <v>0.9934722222222222</v>
      </c>
      <c r="FK28" s="274">
        <f t="shared" si="302"/>
        <v>0.99277777777777776</v>
      </c>
      <c r="FL28" s="214">
        <f t="shared" si="31"/>
        <v>69</v>
      </c>
      <c r="FM28" s="238" t="s">
        <v>156</v>
      </c>
      <c r="FN28" s="222">
        <f>GD11</f>
        <v>0.99444444444444446</v>
      </c>
      <c r="FO28" s="221"/>
      <c r="FP28" s="221"/>
      <c r="FQ28" s="214"/>
      <c r="FR28" s="216"/>
      <c r="FS28" s="216"/>
      <c r="FT28" s="216"/>
      <c r="FU28" s="216"/>
      <c r="FV28" s="216"/>
      <c r="FW28" s="216"/>
      <c r="FX28" s="216"/>
      <c r="FY28" s="216"/>
      <c r="FZ28" s="216"/>
      <c r="GA28" s="216"/>
      <c r="GB28" s="216"/>
      <c r="GC28" s="216"/>
      <c r="GD28" s="216"/>
      <c r="GE28" s="216"/>
      <c r="GF28" s="216"/>
      <c r="GG28" s="216"/>
      <c r="GH28" s="216"/>
      <c r="GI28" s="216"/>
      <c r="GJ28" s="216"/>
      <c r="GK28" s="216"/>
      <c r="GL28" s="216"/>
      <c r="GM28" s="216"/>
      <c r="GN28" s="216"/>
      <c r="GO28" s="216"/>
      <c r="GP28" s="216"/>
      <c r="GQ28" s="216"/>
      <c r="GR28" s="216"/>
      <c r="GS28" s="216"/>
      <c r="GT28" s="216"/>
      <c r="GU28" s="216"/>
      <c r="GV28" s="216"/>
      <c r="GW28" s="216"/>
      <c r="GX28" s="216"/>
      <c r="GY28" s="216"/>
      <c r="GZ28" s="216"/>
      <c r="HA28" s="216"/>
      <c r="HB28" s="216"/>
      <c r="HC28" s="216"/>
      <c r="HD28" s="216"/>
      <c r="HE28" s="216"/>
      <c r="HF28" s="216"/>
      <c r="HG28" s="216"/>
      <c r="HH28" s="216"/>
      <c r="HI28" s="216"/>
      <c r="HJ28" s="216"/>
      <c r="HK28" s="216"/>
      <c r="HL28" s="216"/>
      <c r="HM28" s="216"/>
      <c r="HN28" s="216"/>
      <c r="HO28" s="216"/>
      <c r="HP28" s="216"/>
      <c r="HQ28" s="216"/>
      <c r="HR28" s="216"/>
      <c r="HS28" s="216"/>
      <c r="HT28" s="216"/>
      <c r="HU28" s="216"/>
      <c r="HV28" s="216"/>
      <c r="HW28" s="216"/>
      <c r="HX28" s="216"/>
      <c r="HY28" s="216"/>
      <c r="HZ28" s="216"/>
      <c r="IA28" s="216"/>
      <c r="IB28" s="216"/>
      <c r="IC28" s="216"/>
      <c r="ID28" s="216"/>
      <c r="IE28" s="216"/>
      <c r="IF28" s="216"/>
      <c r="IG28" s="216"/>
      <c r="IH28" s="216"/>
      <c r="II28" s="216"/>
      <c r="IJ28" s="216"/>
      <c r="IK28" s="216"/>
      <c r="IL28" s="216"/>
      <c r="IM28" s="216"/>
      <c r="IN28" s="216"/>
      <c r="IO28" s="216"/>
      <c r="IP28" s="216"/>
      <c r="IQ28" s="216"/>
      <c r="IR28" s="216"/>
      <c r="IS28" s="216"/>
      <c r="IT28" s="216"/>
      <c r="IU28" s="216"/>
      <c r="IV28" s="216"/>
      <c r="IW28" s="216"/>
      <c r="IX28" s="216"/>
      <c r="IY28" s="216"/>
      <c r="IZ28" s="216"/>
      <c r="JA28" s="216"/>
      <c r="JB28" s="216"/>
      <c r="JC28" s="216"/>
      <c r="JD28" s="216"/>
      <c r="JE28" s="216"/>
      <c r="JF28" s="216"/>
      <c r="JG28" s="216"/>
      <c r="JH28" s="216"/>
      <c r="JI28" s="216"/>
      <c r="JJ28" s="216"/>
      <c r="JK28" s="216"/>
      <c r="JL28" s="216"/>
      <c r="JM28" s="216"/>
      <c r="JN28" s="216"/>
      <c r="JO28" s="216"/>
      <c r="JP28" s="216"/>
      <c r="JQ28" s="216"/>
      <c r="JR28" s="216"/>
    </row>
    <row r="29" spans="1:278">
      <c r="A29" s="404">
        <v>20</v>
      </c>
      <c r="B29" s="399" t="str">
        <f t="shared" ca="1" si="1"/>
        <v>unter Horizont</v>
      </c>
      <c r="C29" s="400">
        <v>67</v>
      </c>
      <c r="D29" s="392" t="s">
        <v>35</v>
      </c>
      <c r="E29" s="400">
        <v>67</v>
      </c>
      <c r="F29" s="399" t="s">
        <v>346</v>
      </c>
      <c r="G29" s="393">
        <v>0.30581018518518516</v>
      </c>
      <c r="H29" s="402" t="s">
        <v>347</v>
      </c>
      <c r="I29" s="403">
        <v>16.3</v>
      </c>
      <c r="J29" s="399" t="s">
        <v>348</v>
      </c>
      <c r="K29" s="399" t="s">
        <v>11</v>
      </c>
      <c r="L29" s="396">
        <v>2</v>
      </c>
      <c r="M29" s="397">
        <v>15.7</v>
      </c>
      <c r="N29" s="1"/>
      <c r="O29" s="8"/>
      <c r="P29" s="5"/>
      <c r="Q29" s="1"/>
      <c r="R29" s="1"/>
      <c r="S29" s="1"/>
      <c r="T29" s="1"/>
      <c r="U29" s="1"/>
      <c r="V29" s="1"/>
      <c r="W29" s="1"/>
      <c r="X29" s="1"/>
      <c r="Y29" s="1"/>
      <c r="Z29" s="1"/>
      <c r="AA29" s="1"/>
      <c r="AB29" s="1"/>
      <c r="AC29" s="1"/>
      <c r="AD29" s="1"/>
      <c r="AE29" s="1"/>
      <c r="AF29" s="1"/>
      <c r="AG29" s="1"/>
      <c r="AH29" s="10">
        <f t="shared" si="7"/>
        <v>7.3394444444444442</v>
      </c>
      <c r="AI29" s="10">
        <f t="shared" si="2"/>
        <v>110.09166666666667</v>
      </c>
      <c r="AJ29" s="44">
        <f t="shared" si="8"/>
        <v>1.85</v>
      </c>
      <c r="AK29" s="19">
        <f t="shared" si="9"/>
        <v>1.85</v>
      </c>
      <c r="AL29" s="19">
        <f t="shared" si="25"/>
        <v>1.85</v>
      </c>
      <c r="AM29" s="19">
        <f t="shared" ca="1" si="3"/>
        <v>-0.54808897997330441</v>
      </c>
      <c r="AN29" s="45">
        <f t="shared" ca="1" si="10"/>
        <v>-33.236007540338385</v>
      </c>
      <c r="AO29" s="55" t="str">
        <f t="shared" ca="1" si="4"/>
        <v>-33°14'10"</v>
      </c>
      <c r="AP29" s="46">
        <f t="shared" ca="1" si="11"/>
        <v>42407.416802030471</v>
      </c>
      <c r="AQ29" s="20">
        <f t="shared" ca="1" si="14"/>
        <v>42407.416802030471</v>
      </c>
      <c r="AR29" s="10">
        <f t="shared" ca="1" si="15"/>
        <v>15266670.048730971</v>
      </c>
      <c r="AT29" s="64">
        <v>20</v>
      </c>
      <c r="AU29" s="58">
        <f t="shared" si="16"/>
        <v>1.85</v>
      </c>
      <c r="AV29" s="59" t="str">
        <f t="shared" si="12"/>
        <v/>
      </c>
      <c r="AW29" s="60" t="str">
        <f t="shared" si="13"/>
        <v/>
      </c>
      <c r="AX29" s="61" t="str">
        <f t="shared" si="5"/>
        <v/>
      </c>
      <c r="AY29" s="62" t="str">
        <f t="shared" si="17"/>
        <v/>
      </c>
      <c r="AZ29" s="61" t="str">
        <f t="shared" si="18"/>
        <v/>
      </c>
      <c r="BA29" s="58" t="str">
        <f t="shared" si="19"/>
        <v/>
      </c>
      <c r="BB29" s="58" t="str">
        <f t="shared" si="20"/>
        <v/>
      </c>
      <c r="BC29" s="58" t="str">
        <f t="shared" si="21"/>
        <v/>
      </c>
      <c r="BD29" s="58" t="str">
        <f t="shared" ca="1" si="22"/>
        <v>unter Horizont</v>
      </c>
      <c r="BE29" s="63" t="str">
        <f t="shared" ca="1" si="6"/>
        <v>unter Horizont</v>
      </c>
      <c r="BF29" s="215">
        <v>68</v>
      </c>
      <c r="BG29" s="214">
        <f t="shared" si="23"/>
        <v>68</v>
      </c>
      <c r="BH29" s="257">
        <f t="shared" ref="BH29" si="303">IF(BH32&lt;BH27,(BH27-BH32)/5+BH30,(BH32-BH27)/5+BH28)</f>
        <v>0.99319444444444438</v>
      </c>
      <c r="BI29" s="254">
        <f t="shared" ref="BI29:BJ29" si="304">IF(BI32&lt;BI27,(BI27-BI32)/5+BI30,(BI32-BI27)/5+BI28)</f>
        <v>0.99249999999999994</v>
      </c>
      <c r="BJ29" s="254">
        <f t="shared" si="304"/>
        <v>0.99319444444444438</v>
      </c>
      <c r="BK29" s="254">
        <f t="shared" ref="BK29:BN29" si="305">IF(BK32&lt;BK27,(BK27-BK32)/5+BK30,(BK32-BK27)/5+BK28)</f>
        <v>0.98722222222222222</v>
      </c>
      <c r="BL29" s="254">
        <f t="shared" si="305"/>
        <v>0.98777777777777787</v>
      </c>
      <c r="BM29" s="254">
        <f t="shared" si="305"/>
        <v>0.98736111111111113</v>
      </c>
      <c r="BN29" s="254">
        <f t="shared" si="305"/>
        <v>0.98805555555555569</v>
      </c>
      <c r="BO29" s="254">
        <f t="shared" ref="BO29:BS29" si="306">IF(BO32&lt;BO27,(BO27-BO32)/5+BO30,(BO32-BO27)/5+BO28)</f>
        <v>0.98736111111111113</v>
      </c>
      <c r="BP29" s="254">
        <f t="shared" si="306"/>
        <v>0.98736111111111113</v>
      </c>
      <c r="BQ29" s="254">
        <f t="shared" si="306"/>
        <v>0.98666666666666669</v>
      </c>
      <c r="BR29" s="254">
        <f t="shared" si="306"/>
        <v>0.98597222222222236</v>
      </c>
      <c r="BS29" s="254">
        <f t="shared" si="306"/>
        <v>0.98624999999999996</v>
      </c>
      <c r="BT29" s="254">
        <f t="shared" ref="BT29:BZ29" si="307">IF(BT32&lt;BT27,(BT27-BT32)/5+BT30,(BT32-BT27)/5+BT28)</f>
        <v>0.98555555555555552</v>
      </c>
      <c r="BU29" s="254">
        <f t="shared" si="307"/>
        <v>0.98555555555555552</v>
      </c>
      <c r="BV29" s="254">
        <f t="shared" si="307"/>
        <v>0.98555555555555552</v>
      </c>
      <c r="BW29" s="254">
        <f t="shared" si="307"/>
        <v>0.98513888888888879</v>
      </c>
      <c r="BX29" s="254">
        <f t="shared" si="307"/>
        <v>0.98513888888888879</v>
      </c>
      <c r="BY29" s="254">
        <f t="shared" si="307"/>
        <v>0.98152777777777789</v>
      </c>
      <c r="BZ29" s="254">
        <f t="shared" si="307"/>
        <v>0.98152777777777789</v>
      </c>
      <c r="CA29" s="254">
        <f t="shared" ref="CA29:DP29" si="308">IF(CA32&lt;CA27,(CA27-CA32)/5+CA30,(CA32-CA27)/5+CA28)</f>
        <v>0.98041666666666671</v>
      </c>
      <c r="CB29" s="254">
        <f t="shared" si="308"/>
        <v>0.96791666666666654</v>
      </c>
      <c r="CC29" s="254">
        <f t="shared" si="308"/>
        <v>0.97666666666666668</v>
      </c>
      <c r="CD29" s="254">
        <f t="shared" si="308"/>
        <v>0.95888888888888901</v>
      </c>
      <c r="CE29" s="254">
        <f t="shared" si="308"/>
        <v>0.95888888888888901</v>
      </c>
      <c r="CF29" s="254">
        <f t="shared" si="308"/>
        <v>0.97430555555555554</v>
      </c>
      <c r="CG29" s="254">
        <f t="shared" si="308"/>
        <v>0.97013888888888899</v>
      </c>
      <c r="CH29" s="254">
        <f t="shared" si="308"/>
        <v>0.95486111111111116</v>
      </c>
      <c r="CI29" s="254">
        <f t="shared" si="308"/>
        <v>0.9506944444444444</v>
      </c>
      <c r="CJ29" s="254">
        <f t="shared" si="308"/>
        <v>0.94097222222222221</v>
      </c>
      <c r="CK29" s="254">
        <f t="shared" si="308"/>
        <v>0.38472222222222219</v>
      </c>
      <c r="CL29" s="254">
        <f t="shared" si="308"/>
        <v>0.38416666666666666</v>
      </c>
      <c r="CM29" s="254">
        <f t="shared" si="308"/>
        <v>0.36499999999999999</v>
      </c>
      <c r="CN29" s="254">
        <f t="shared" si="308"/>
        <v>0</v>
      </c>
      <c r="CO29" s="254">
        <f t="shared" si="308"/>
        <v>0</v>
      </c>
      <c r="CP29" s="254">
        <f t="shared" si="308"/>
        <v>0</v>
      </c>
      <c r="CQ29" s="254">
        <f t="shared" si="308"/>
        <v>0</v>
      </c>
      <c r="CR29" s="254">
        <f t="shared" si="308"/>
        <v>0</v>
      </c>
      <c r="CS29" s="254">
        <f t="shared" si="308"/>
        <v>0</v>
      </c>
      <c r="CT29" s="254">
        <f t="shared" si="308"/>
        <v>0</v>
      </c>
      <c r="CU29" s="254">
        <f t="shared" si="308"/>
        <v>0</v>
      </c>
      <c r="CV29" s="254">
        <f t="shared" si="308"/>
        <v>0</v>
      </c>
      <c r="CW29" s="254">
        <f t="shared" si="308"/>
        <v>0</v>
      </c>
      <c r="CX29" s="254">
        <f t="shared" si="308"/>
        <v>0</v>
      </c>
      <c r="CY29" s="254">
        <f t="shared" si="308"/>
        <v>0</v>
      </c>
      <c r="CZ29" s="254">
        <f t="shared" si="308"/>
        <v>0</v>
      </c>
      <c r="DA29" s="254">
        <f t="shared" si="308"/>
        <v>0</v>
      </c>
      <c r="DB29" s="254">
        <f t="shared" si="308"/>
        <v>0</v>
      </c>
      <c r="DC29" s="254">
        <f t="shared" si="308"/>
        <v>0</v>
      </c>
      <c r="DD29" s="254">
        <f t="shared" si="308"/>
        <v>0</v>
      </c>
      <c r="DE29" s="254">
        <f t="shared" si="308"/>
        <v>0</v>
      </c>
      <c r="DF29" s="254">
        <f t="shared" si="308"/>
        <v>0</v>
      </c>
      <c r="DG29" s="254">
        <f t="shared" si="308"/>
        <v>0</v>
      </c>
      <c r="DH29" s="254">
        <f t="shared" si="308"/>
        <v>0</v>
      </c>
      <c r="DI29" s="254">
        <f t="shared" si="308"/>
        <v>0</v>
      </c>
      <c r="DJ29" s="254">
        <f t="shared" si="308"/>
        <v>0</v>
      </c>
      <c r="DK29" s="254">
        <f t="shared" si="308"/>
        <v>0</v>
      </c>
      <c r="DL29" s="254">
        <f t="shared" si="308"/>
        <v>0</v>
      </c>
      <c r="DM29" s="254">
        <f t="shared" si="308"/>
        <v>0</v>
      </c>
      <c r="DN29" s="254">
        <f t="shared" si="308"/>
        <v>0</v>
      </c>
      <c r="DO29" s="254">
        <f t="shared" si="308"/>
        <v>0</v>
      </c>
      <c r="DP29" s="254">
        <f t="shared" si="308"/>
        <v>0</v>
      </c>
      <c r="DQ29" s="220">
        <f t="shared" si="24"/>
        <v>68</v>
      </c>
      <c r="DR29" s="254">
        <f t="shared" ref="DR29:DS29" si="309">IF(DR32&lt;DR27,(DR27-DR32)/5+DR30,(DR32-DR27)/5+DR28)</f>
        <v>0</v>
      </c>
      <c r="DS29" s="254">
        <f t="shared" si="309"/>
        <v>0</v>
      </c>
      <c r="DT29" s="254">
        <f t="shared" ref="DT29:DZ29" si="310">IF(DT32&lt;DT27,(DT27-DT32)/5+DT30,(DT32-DT27)/5+DT28)</f>
        <v>0</v>
      </c>
      <c r="DU29" s="254">
        <f t="shared" si="310"/>
        <v>0</v>
      </c>
      <c r="DV29" s="254">
        <f t="shared" si="310"/>
        <v>0</v>
      </c>
      <c r="DW29" s="254">
        <f t="shared" si="310"/>
        <v>0</v>
      </c>
      <c r="DX29" s="254">
        <f t="shared" si="310"/>
        <v>0</v>
      </c>
      <c r="DY29" s="254">
        <f t="shared" si="310"/>
        <v>2.6388888888888889E-2</v>
      </c>
      <c r="DZ29" s="254">
        <f t="shared" si="310"/>
        <v>1.361111111111111E-2</v>
      </c>
      <c r="EA29" s="254">
        <f t="shared" ref="EA29:EQ29" si="311">IF(EA32&lt;EA27,(EA27-EA32)/5+EA30,(EA32-EA27)/5+EA28)</f>
        <v>1.3055555555555556E-2</v>
      </c>
      <c r="EB29" s="254">
        <f t="shared" si="311"/>
        <v>1.2222222222222221E-2</v>
      </c>
      <c r="EC29" s="254">
        <f t="shared" si="311"/>
        <v>4.5138888888888888E-2</v>
      </c>
      <c r="ED29" s="254">
        <f t="shared" si="311"/>
        <v>3.9583333333333331E-2</v>
      </c>
      <c r="EE29" s="254">
        <f t="shared" si="311"/>
        <v>3.9583333333333331E-2</v>
      </c>
      <c r="EF29" s="254">
        <f t="shared" si="311"/>
        <v>3.4027777777777775E-2</v>
      </c>
      <c r="EG29" s="254">
        <f t="shared" si="311"/>
        <v>3.3333333333333333E-2</v>
      </c>
      <c r="EH29" s="254">
        <f t="shared" si="311"/>
        <v>2.7777777777777776E-2</v>
      </c>
      <c r="EI29" s="254">
        <f t="shared" si="311"/>
        <v>2.4999999999999998E-2</v>
      </c>
      <c r="EJ29" s="254">
        <f t="shared" si="311"/>
        <v>2.7083333333333334E-2</v>
      </c>
      <c r="EK29" s="254">
        <f t="shared" si="311"/>
        <v>2.4305555555555556E-2</v>
      </c>
      <c r="EL29" s="254">
        <f t="shared" si="311"/>
        <v>2.013888888888889E-2</v>
      </c>
      <c r="EM29" s="254">
        <f t="shared" si="311"/>
        <v>1.3888888888888888E-2</v>
      </c>
      <c r="EN29" s="254">
        <f t="shared" si="311"/>
        <v>1.1805555555555554E-2</v>
      </c>
      <c r="EO29" s="254">
        <f t="shared" si="311"/>
        <v>1.1805555555555554E-2</v>
      </c>
      <c r="EP29" s="254">
        <f t="shared" si="311"/>
        <v>7.4999999999999997E-3</v>
      </c>
      <c r="EQ29" s="254">
        <f t="shared" si="311"/>
        <v>8.8888888888888871E-3</v>
      </c>
      <c r="ER29" s="254">
        <f t="shared" ref="ER29:FK29" si="312">IF(ER32&lt;ER27,(ER27-ER32)/5+ER30,(ER32-ER27)/5+ER28)</f>
        <v>4.0277777777777777E-3</v>
      </c>
      <c r="ES29" s="254">
        <f t="shared" si="312"/>
        <v>1.5277777777777776E-3</v>
      </c>
      <c r="ET29" s="254">
        <f t="shared" si="312"/>
        <v>0.59958333333333336</v>
      </c>
      <c r="EU29" s="254">
        <f t="shared" si="312"/>
        <v>0.99888888888888883</v>
      </c>
      <c r="EV29" s="254">
        <f t="shared" si="312"/>
        <v>0.59791666666666665</v>
      </c>
      <c r="EW29" s="254">
        <f t="shared" si="312"/>
        <v>0.99805555555555536</v>
      </c>
      <c r="EX29" s="254">
        <f t="shared" si="312"/>
        <v>0.99736111111111103</v>
      </c>
      <c r="EY29" s="254">
        <f t="shared" si="312"/>
        <v>0.99708333333333343</v>
      </c>
      <c r="EZ29" s="254">
        <f t="shared" si="312"/>
        <v>0.99569444444444455</v>
      </c>
      <c r="FA29" s="254">
        <f t="shared" si="312"/>
        <v>0.99430555555555566</v>
      </c>
      <c r="FB29" s="254">
        <f t="shared" si="312"/>
        <v>0.99430555555555566</v>
      </c>
      <c r="FC29" s="254">
        <f t="shared" si="312"/>
        <v>0.99458333333333326</v>
      </c>
      <c r="FD29" s="254">
        <f t="shared" si="312"/>
        <v>0.99319444444444438</v>
      </c>
      <c r="FE29" s="254">
        <f t="shared" si="312"/>
        <v>0.99361111111111111</v>
      </c>
      <c r="FF29" s="254">
        <f t="shared" si="312"/>
        <v>0.99319444444444438</v>
      </c>
      <c r="FG29" s="254">
        <f t="shared" si="312"/>
        <v>0.99291666666666656</v>
      </c>
      <c r="FH29" s="254">
        <f t="shared" si="312"/>
        <v>0.99291666666666656</v>
      </c>
      <c r="FI29" s="254">
        <f t="shared" si="312"/>
        <v>0.9933333333333334</v>
      </c>
      <c r="FJ29" s="254">
        <f t="shared" si="312"/>
        <v>0.99388888888888893</v>
      </c>
      <c r="FK29" s="255">
        <f t="shared" si="312"/>
        <v>0.99319444444444438</v>
      </c>
      <c r="FL29" s="214">
        <f t="shared" si="31"/>
        <v>68</v>
      </c>
      <c r="FM29" s="238" t="s">
        <v>154</v>
      </c>
      <c r="FN29" s="222">
        <f>GE11</f>
        <v>0.99333333333333329</v>
      </c>
      <c r="FO29" s="221"/>
      <c r="FP29" s="221"/>
      <c r="FQ29" s="214"/>
      <c r="FR29" s="216"/>
      <c r="FS29" s="216"/>
      <c r="FT29" s="216"/>
      <c r="FU29" s="216"/>
      <c r="FV29" s="216"/>
      <c r="FW29" s="216"/>
      <c r="FX29" s="216"/>
      <c r="FY29" s="216"/>
      <c r="FZ29" s="216"/>
      <c r="GA29" s="216"/>
      <c r="GB29" s="216"/>
      <c r="GC29" s="216"/>
      <c r="GD29" s="216"/>
      <c r="GE29" s="216"/>
      <c r="GF29" s="216"/>
      <c r="GG29" s="216"/>
      <c r="GH29" s="216"/>
      <c r="GI29" s="216"/>
      <c r="GJ29" s="216"/>
      <c r="GK29" s="216"/>
      <c r="GL29" s="216"/>
      <c r="GM29" s="216"/>
      <c r="GN29" s="216"/>
      <c r="GO29" s="216"/>
      <c r="GP29" s="216"/>
      <c r="GQ29" s="216"/>
      <c r="GR29" s="216"/>
      <c r="GS29" s="216"/>
      <c r="GT29" s="216"/>
      <c r="GU29" s="216"/>
      <c r="GV29" s="216"/>
      <c r="GW29" s="216"/>
      <c r="GX29" s="216"/>
      <c r="GY29" s="216"/>
      <c r="GZ29" s="216"/>
      <c r="HA29" s="216"/>
      <c r="HB29" s="216"/>
      <c r="HC29" s="216"/>
      <c r="HD29" s="216"/>
      <c r="HE29" s="216"/>
      <c r="HF29" s="216"/>
      <c r="HG29" s="216"/>
      <c r="HH29" s="216"/>
      <c r="HI29" s="216"/>
      <c r="HJ29" s="216"/>
      <c r="HK29" s="216"/>
      <c r="HL29" s="216"/>
      <c r="HM29" s="216"/>
      <c r="HN29" s="216"/>
      <c r="HO29" s="216"/>
      <c r="HP29" s="216"/>
      <c r="HQ29" s="216"/>
      <c r="HR29" s="216"/>
      <c r="HS29" s="216"/>
      <c r="HT29" s="216"/>
      <c r="HU29" s="216"/>
      <c r="HV29" s="216"/>
      <c r="HW29" s="216"/>
      <c r="HX29" s="216"/>
      <c r="HY29" s="216"/>
      <c r="HZ29" s="216"/>
      <c r="IA29" s="216"/>
      <c r="IB29" s="216"/>
      <c r="IC29" s="216"/>
      <c r="ID29" s="216"/>
      <c r="IE29" s="216"/>
      <c r="IF29" s="216"/>
      <c r="IG29" s="216"/>
      <c r="IH29" s="216"/>
      <c r="II29" s="216"/>
      <c r="IJ29" s="216"/>
      <c r="IK29" s="216"/>
      <c r="IL29" s="216"/>
      <c r="IM29" s="216"/>
      <c r="IN29" s="216"/>
      <c r="IO29" s="216"/>
      <c r="IP29" s="216"/>
      <c r="IQ29" s="216"/>
      <c r="IR29" s="216"/>
      <c r="IS29" s="216"/>
      <c r="IT29" s="216"/>
      <c r="IU29" s="216"/>
      <c r="IV29" s="216"/>
      <c r="IW29" s="216"/>
      <c r="IX29" s="216"/>
      <c r="IY29" s="216"/>
      <c r="IZ29" s="216"/>
      <c r="JA29" s="216"/>
      <c r="JB29" s="216"/>
      <c r="JC29" s="216"/>
      <c r="JD29" s="216"/>
      <c r="JE29" s="216"/>
      <c r="JF29" s="216"/>
      <c r="JG29" s="216"/>
      <c r="JH29" s="216"/>
      <c r="JI29" s="216"/>
      <c r="JJ29" s="216"/>
      <c r="JK29" s="216"/>
      <c r="JL29" s="216"/>
      <c r="JM29" s="216"/>
      <c r="JN29" s="216"/>
      <c r="JO29" s="216"/>
      <c r="JP29" s="216"/>
      <c r="JQ29" s="216"/>
      <c r="JR29" s="216"/>
    </row>
    <row r="30" spans="1:278">
      <c r="A30" s="404">
        <v>21</v>
      </c>
      <c r="B30" s="399" t="str">
        <f t="shared" ca="1" si="1"/>
        <v>unter Horizont</v>
      </c>
      <c r="C30" s="400">
        <v>744</v>
      </c>
      <c r="D30" s="392" t="s">
        <v>35</v>
      </c>
      <c r="E30" s="400">
        <v>744</v>
      </c>
      <c r="F30" s="399" t="s">
        <v>349</v>
      </c>
      <c r="G30" s="393">
        <v>0.31179398148148146</v>
      </c>
      <c r="H30" s="402" t="s">
        <v>350</v>
      </c>
      <c r="I30" s="403">
        <v>10.199999999999999</v>
      </c>
      <c r="J30" s="399" t="s">
        <v>345</v>
      </c>
      <c r="K30" s="399" t="s">
        <v>11</v>
      </c>
      <c r="L30" s="396"/>
      <c r="M30" s="397"/>
      <c r="N30" s="1"/>
      <c r="O30" s="8"/>
      <c r="P30" s="5"/>
      <c r="Q30" s="1"/>
      <c r="R30" s="1"/>
      <c r="S30" s="1"/>
      <c r="T30" s="1"/>
      <c r="U30" s="1"/>
      <c r="V30" s="1"/>
      <c r="W30" s="1"/>
      <c r="X30" s="1"/>
      <c r="Y30" s="1"/>
      <c r="Z30" s="1"/>
      <c r="AA30" s="1"/>
      <c r="AB30" s="1"/>
      <c r="AC30" s="1"/>
      <c r="AD30" s="1"/>
      <c r="AE30" s="1"/>
      <c r="AF30" s="1"/>
      <c r="AG30" s="1"/>
      <c r="AH30" s="10">
        <f t="shared" si="7"/>
        <v>7.4830555555555556</v>
      </c>
      <c r="AI30" s="10">
        <f t="shared" si="2"/>
        <v>112.24583333333334</v>
      </c>
      <c r="AJ30" s="44">
        <f t="shared" si="8"/>
        <v>13.233333333333331</v>
      </c>
      <c r="AK30" s="19">
        <f t="shared" si="9"/>
        <v>13.233333333333331</v>
      </c>
      <c r="AL30" s="19">
        <f t="shared" si="25"/>
        <v>13.233333333333331</v>
      </c>
      <c r="AM30" s="19">
        <f t="shared" ca="1" si="3"/>
        <v>-0.37314206304201281</v>
      </c>
      <c r="AN30" s="45">
        <f t="shared" ca="1" si="10"/>
        <v>-21.909527451677171</v>
      </c>
      <c r="AO30" s="55" t="str">
        <f t="shared" ca="1" si="4"/>
        <v>-21°54'34"</v>
      </c>
      <c r="AP30" s="46">
        <f t="shared" ca="1" si="11"/>
        <v>42407.410818234173</v>
      </c>
      <c r="AQ30" s="20">
        <f t="shared" ca="1" si="14"/>
        <v>42407.410818234173</v>
      </c>
      <c r="AR30" s="10">
        <f t="shared" ca="1" si="15"/>
        <v>15266667.894564303</v>
      </c>
      <c r="AT30" s="64">
        <v>21</v>
      </c>
      <c r="AU30" s="58">
        <f t="shared" si="16"/>
        <v>13.233333333333331</v>
      </c>
      <c r="AV30" s="59" t="str">
        <f t="shared" si="12"/>
        <v/>
      </c>
      <c r="AW30" s="60" t="str">
        <f t="shared" si="13"/>
        <v/>
      </c>
      <c r="AX30" s="61" t="str">
        <f t="shared" si="5"/>
        <v/>
      </c>
      <c r="AY30" s="62" t="str">
        <f t="shared" si="17"/>
        <v/>
      </c>
      <c r="AZ30" s="61" t="str">
        <f t="shared" si="18"/>
        <v/>
      </c>
      <c r="BA30" s="58" t="str">
        <f t="shared" si="19"/>
        <v/>
      </c>
      <c r="BB30" s="58" t="str">
        <f t="shared" si="20"/>
        <v/>
      </c>
      <c r="BC30" s="58" t="str">
        <f t="shared" si="21"/>
        <v/>
      </c>
      <c r="BD30" s="58" t="str">
        <f t="shared" ca="1" si="22"/>
        <v>unter Horizont</v>
      </c>
      <c r="BE30" s="63" t="str">
        <f t="shared" ca="1" si="6"/>
        <v>unter Horizont</v>
      </c>
      <c r="BF30" s="215">
        <v>67</v>
      </c>
      <c r="BG30" s="214">
        <f t="shared" si="23"/>
        <v>67</v>
      </c>
      <c r="BH30" s="257">
        <f t="shared" ref="BH30" si="313">IF(BH32&lt;BH27,(BH27-BH32)/5+BH31,(BH32-BH27)/5+BH29)</f>
        <v>0.993611111111111</v>
      </c>
      <c r="BI30" s="254">
        <f t="shared" ref="BI30:BJ30" si="314">IF(BI32&lt;BI27,(BI27-BI32)/5+BI31,(BI32-BI27)/5+BI29)</f>
        <v>0.99291666666666656</v>
      </c>
      <c r="BJ30" s="254">
        <f t="shared" si="314"/>
        <v>0.993611111111111</v>
      </c>
      <c r="BK30" s="254">
        <f t="shared" ref="BK30:BN30" si="315">IF(BK32&lt;BK27,(BK27-BK32)/5+BK31,(BK32-BK27)/5+BK29)</f>
        <v>0.98916666666666664</v>
      </c>
      <c r="BL30" s="254">
        <f t="shared" si="315"/>
        <v>0.98861111111111122</v>
      </c>
      <c r="BM30" s="254">
        <f t="shared" si="315"/>
        <v>0.9883333333333334</v>
      </c>
      <c r="BN30" s="254">
        <f t="shared" si="315"/>
        <v>0.98902777777777795</v>
      </c>
      <c r="BO30" s="254">
        <f t="shared" ref="BO30:BS30" si="316">IF(BO32&lt;BO27,(BO27-BO32)/5+BO31,(BO32-BO27)/5+BO29)</f>
        <v>0.9883333333333334</v>
      </c>
      <c r="BP30" s="254">
        <f t="shared" si="316"/>
        <v>0.9883333333333334</v>
      </c>
      <c r="BQ30" s="254">
        <f t="shared" si="316"/>
        <v>0.98763888888888896</v>
      </c>
      <c r="BR30" s="254">
        <f t="shared" si="316"/>
        <v>0.98694444444444462</v>
      </c>
      <c r="BS30" s="254">
        <f t="shared" si="316"/>
        <v>0.98736111111111102</v>
      </c>
      <c r="BT30" s="254">
        <f t="shared" ref="BT30:BZ30" si="317">IF(BT32&lt;BT27,(BT27-BT32)/5+BT31,(BT32-BT27)/5+BT29)</f>
        <v>0.98666666666666658</v>
      </c>
      <c r="BU30" s="254">
        <f t="shared" si="317"/>
        <v>0.98666666666666658</v>
      </c>
      <c r="BV30" s="254">
        <f t="shared" si="317"/>
        <v>0.98666666666666658</v>
      </c>
      <c r="BW30" s="254">
        <f t="shared" si="317"/>
        <v>0.98638888888888876</v>
      </c>
      <c r="BX30" s="254">
        <f t="shared" si="317"/>
        <v>0.98638888888888876</v>
      </c>
      <c r="BY30" s="254">
        <f t="shared" si="317"/>
        <v>0.98305555555555568</v>
      </c>
      <c r="BZ30" s="254">
        <f t="shared" si="317"/>
        <v>0.98305555555555568</v>
      </c>
      <c r="CA30" s="254">
        <f t="shared" ref="CA30:DP30" si="318">IF(CA32&lt;CA27,(CA27-CA32)/5+CA31,(CA32-CA27)/5+CA29)</f>
        <v>0.98208333333333342</v>
      </c>
      <c r="CB30" s="254">
        <f t="shared" si="318"/>
        <v>0.96611111111111103</v>
      </c>
      <c r="CC30" s="254">
        <f t="shared" si="318"/>
        <v>0.97888888888888892</v>
      </c>
      <c r="CD30" s="254">
        <f t="shared" si="318"/>
        <v>0.96472222222222237</v>
      </c>
      <c r="CE30" s="254">
        <f t="shared" si="318"/>
        <v>0.96472222222222237</v>
      </c>
      <c r="CF30" s="254">
        <f t="shared" si="318"/>
        <v>0.97430555555555554</v>
      </c>
      <c r="CG30" s="254">
        <f t="shared" si="318"/>
        <v>0.97013888888888899</v>
      </c>
      <c r="CH30" s="254">
        <f t="shared" si="318"/>
        <v>0.95486111111111116</v>
      </c>
      <c r="CI30" s="254">
        <f t="shared" si="318"/>
        <v>0.9506944444444444</v>
      </c>
      <c r="CJ30" s="254">
        <f t="shared" si="318"/>
        <v>0.94097222222222221</v>
      </c>
      <c r="CK30" s="254">
        <f t="shared" si="318"/>
        <v>0.57708333333333328</v>
      </c>
      <c r="CL30" s="254">
        <f t="shared" si="318"/>
        <v>0.57624999999999993</v>
      </c>
      <c r="CM30" s="254">
        <f t="shared" si="318"/>
        <v>0.54749999999999999</v>
      </c>
      <c r="CN30" s="254">
        <f t="shared" si="318"/>
        <v>0</v>
      </c>
      <c r="CO30" s="254">
        <f t="shared" si="318"/>
        <v>0</v>
      </c>
      <c r="CP30" s="254">
        <f t="shared" si="318"/>
        <v>0</v>
      </c>
      <c r="CQ30" s="254">
        <f t="shared" si="318"/>
        <v>0</v>
      </c>
      <c r="CR30" s="254">
        <f t="shared" si="318"/>
        <v>0</v>
      </c>
      <c r="CS30" s="254">
        <f t="shared" si="318"/>
        <v>0</v>
      </c>
      <c r="CT30" s="254">
        <f t="shared" si="318"/>
        <v>0</v>
      </c>
      <c r="CU30" s="254">
        <f t="shared" si="318"/>
        <v>0</v>
      </c>
      <c r="CV30" s="254">
        <f t="shared" si="318"/>
        <v>0</v>
      </c>
      <c r="CW30" s="254">
        <f t="shared" si="318"/>
        <v>0</v>
      </c>
      <c r="CX30" s="254">
        <f t="shared" si="318"/>
        <v>0</v>
      </c>
      <c r="CY30" s="254">
        <f t="shared" si="318"/>
        <v>0</v>
      </c>
      <c r="CZ30" s="254">
        <f t="shared" si="318"/>
        <v>0</v>
      </c>
      <c r="DA30" s="254">
        <f t="shared" si="318"/>
        <v>0</v>
      </c>
      <c r="DB30" s="254">
        <f t="shared" si="318"/>
        <v>0</v>
      </c>
      <c r="DC30" s="254">
        <f t="shared" si="318"/>
        <v>0</v>
      </c>
      <c r="DD30" s="254">
        <f t="shared" si="318"/>
        <v>0</v>
      </c>
      <c r="DE30" s="254">
        <f t="shared" si="318"/>
        <v>0</v>
      </c>
      <c r="DF30" s="254">
        <f t="shared" si="318"/>
        <v>0</v>
      </c>
      <c r="DG30" s="254">
        <f t="shared" si="318"/>
        <v>0</v>
      </c>
      <c r="DH30" s="254">
        <f t="shared" si="318"/>
        <v>0</v>
      </c>
      <c r="DI30" s="254">
        <f t="shared" si="318"/>
        <v>0</v>
      </c>
      <c r="DJ30" s="254">
        <f t="shared" si="318"/>
        <v>0</v>
      </c>
      <c r="DK30" s="254">
        <f t="shared" si="318"/>
        <v>0</v>
      </c>
      <c r="DL30" s="254">
        <f t="shared" si="318"/>
        <v>0</v>
      </c>
      <c r="DM30" s="254">
        <f t="shared" si="318"/>
        <v>0</v>
      </c>
      <c r="DN30" s="254">
        <f t="shared" si="318"/>
        <v>0</v>
      </c>
      <c r="DO30" s="254">
        <f t="shared" si="318"/>
        <v>0</v>
      </c>
      <c r="DP30" s="254">
        <f t="shared" si="318"/>
        <v>0</v>
      </c>
      <c r="DQ30" s="220">
        <f t="shared" si="24"/>
        <v>67</v>
      </c>
      <c r="DR30" s="254">
        <f t="shared" ref="DR30:DS30" si="319">IF(DR32&lt;DR27,(DR27-DR32)/5+DR31,(DR32-DR27)/5+DR29)</f>
        <v>0</v>
      </c>
      <c r="DS30" s="254">
        <f t="shared" si="319"/>
        <v>0</v>
      </c>
      <c r="DT30" s="254">
        <f t="shared" ref="DT30:DZ30" si="320">IF(DT32&lt;DT27,(DT27-DT32)/5+DT31,(DT32-DT27)/5+DT29)</f>
        <v>0</v>
      </c>
      <c r="DU30" s="254">
        <f t="shared" si="320"/>
        <v>0</v>
      </c>
      <c r="DV30" s="254">
        <f t="shared" si="320"/>
        <v>0</v>
      </c>
      <c r="DW30" s="254">
        <f t="shared" si="320"/>
        <v>0</v>
      </c>
      <c r="DX30" s="254">
        <f t="shared" si="320"/>
        <v>0</v>
      </c>
      <c r="DY30" s="254">
        <f t="shared" si="320"/>
        <v>3.9583333333333331E-2</v>
      </c>
      <c r="DZ30" s="254">
        <f t="shared" si="320"/>
        <v>2.0416666666666666E-2</v>
      </c>
      <c r="EA30" s="254">
        <f t="shared" ref="EA30:EQ30" si="321">IF(EA32&lt;EA27,(EA27-EA32)/5+EA31,(EA32-EA27)/5+EA29)</f>
        <v>1.9583333333333335E-2</v>
      </c>
      <c r="EB30" s="254">
        <f t="shared" si="321"/>
        <v>1.8333333333333333E-2</v>
      </c>
      <c r="EC30" s="254">
        <f t="shared" si="321"/>
        <v>4.5138888888888888E-2</v>
      </c>
      <c r="ED30" s="254">
        <f t="shared" si="321"/>
        <v>3.9583333333333331E-2</v>
      </c>
      <c r="EE30" s="254">
        <f t="shared" si="321"/>
        <v>3.9583333333333331E-2</v>
      </c>
      <c r="EF30" s="254">
        <f t="shared" si="321"/>
        <v>3.4027777777777775E-2</v>
      </c>
      <c r="EG30" s="254">
        <f t="shared" si="321"/>
        <v>3.3333333333333333E-2</v>
      </c>
      <c r="EH30" s="254">
        <f t="shared" si="321"/>
        <v>2.7777777777777776E-2</v>
      </c>
      <c r="EI30" s="254">
        <f t="shared" si="321"/>
        <v>2.4999999999999998E-2</v>
      </c>
      <c r="EJ30" s="254">
        <f t="shared" si="321"/>
        <v>2.7083333333333334E-2</v>
      </c>
      <c r="EK30" s="254">
        <f t="shared" si="321"/>
        <v>2.4305555555555556E-2</v>
      </c>
      <c r="EL30" s="254">
        <f t="shared" si="321"/>
        <v>2.013888888888889E-2</v>
      </c>
      <c r="EM30" s="254">
        <f t="shared" si="321"/>
        <v>1.3888888888888888E-2</v>
      </c>
      <c r="EN30" s="254">
        <f t="shared" si="321"/>
        <v>1.111111111111111E-2</v>
      </c>
      <c r="EO30" s="254">
        <f t="shared" si="321"/>
        <v>1.111111111111111E-2</v>
      </c>
      <c r="EP30" s="254">
        <f t="shared" si="321"/>
        <v>7.083333333333333E-3</v>
      </c>
      <c r="EQ30" s="254">
        <f t="shared" si="321"/>
        <v>8.4722222222222213E-3</v>
      </c>
      <c r="ER30" s="254">
        <f t="shared" ref="ER30:FK30" si="322">IF(ER32&lt;ER27,(ER27-ER32)/5+ER31,(ER32-ER27)/5+ER29)</f>
        <v>4.3055555555555555E-3</v>
      </c>
      <c r="ES30" s="254">
        <f t="shared" si="322"/>
        <v>1.9444444444444444E-3</v>
      </c>
      <c r="ET30" s="254">
        <f t="shared" si="322"/>
        <v>0.3997222222222222</v>
      </c>
      <c r="EU30" s="254">
        <f t="shared" si="322"/>
        <v>0.99902777777777774</v>
      </c>
      <c r="EV30" s="254">
        <f t="shared" si="322"/>
        <v>0.39861111111111114</v>
      </c>
      <c r="EW30" s="254">
        <f t="shared" si="322"/>
        <v>0.99777777777777765</v>
      </c>
      <c r="EX30" s="254">
        <f t="shared" si="322"/>
        <v>0.99777777777777765</v>
      </c>
      <c r="EY30" s="254">
        <f t="shared" si="322"/>
        <v>0.99736111111111125</v>
      </c>
      <c r="EZ30" s="254">
        <f t="shared" si="322"/>
        <v>0.99597222222222237</v>
      </c>
      <c r="FA30" s="254">
        <f t="shared" si="322"/>
        <v>0.99527777777777793</v>
      </c>
      <c r="FB30" s="254">
        <f t="shared" si="322"/>
        <v>0.99458333333333349</v>
      </c>
      <c r="FC30" s="254">
        <f t="shared" si="322"/>
        <v>0.99499999999999988</v>
      </c>
      <c r="FD30" s="254">
        <f t="shared" si="322"/>
        <v>0.993611111111111</v>
      </c>
      <c r="FE30" s="254">
        <f t="shared" si="322"/>
        <v>0.99388888888888893</v>
      </c>
      <c r="FF30" s="254">
        <f t="shared" si="322"/>
        <v>0.993611111111111</v>
      </c>
      <c r="FG30" s="254">
        <f t="shared" si="322"/>
        <v>0.99388888888888871</v>
      </c>
      <c r="FH30" s="254">
        <f t="shared" si="322"/>
        <v>0.99388888888888871</v>
      </c>
      <c r="FI30" s="254">
        <f t="shared" si="322"/>
        <v>0.99416666666666675</v>
      </c>
      <c r="FJ30" s="254">
        <f t="shared" si="322"/>
        <v>0.99430555555555566</v>
      </c>
      <c r="FK30" s="255">
        <f t="shared" si="322"/>
        <v>0.993611111111111</v>
      </c>
      <c r="FL30" s="214">
        <f t="shared" si="31"/>
        <v>67</v>
      </c>
      <c r="FM30" s="238" t="s">
        <v>157</v>
      </c>
      <c r="FN30" s="222">
        <f>GF11</f>
        <v>0.99333333333333329</v>
      </c>
      <c r="FO30" s="221"/>
      <c r="FP30" s="221"/>
      <c r="FQ30" s="214"/>
      <c r="FR30" s="216"/>
      <c r="FS30" s="216"/>
      <c r="FT30" s="216"/>
      <c r="FU30" s="216"/>
      <c r="FV30" s="216"/>
      <c r="FW30" s="216"/>
      <c r="FX30" s="216"/>
      <c r="FY30" s="216"/>
      <c r="FZ30" s="216"/>
      <c r="GA30" s="216"/>
      <c r="GB30" s="216"/>
      <c r="GC30" s="216"/>
      <c r="GD30" s="216"/>
      <c r="GE30" s="216"/>
      <c r="GF30" s="216"/>
      <c r="GG30" s="216"/>
      <c r="GH30" s="216"/>
      <c r="GI30" s="216"/>
      <c r="GJ30" s="216"/>
      <c r="GK30" s="216"/>
      <c r="GL30" s="216"/>
      <c r="GM30" s="216"/>
      <c r="GN30" s="216"/>
      <c r="GO30" s="216"/>
      <c r="GP30" s="216"/>
      <c r="GQ30" s="216"/>
      <c r="GR30" s="216"/>
      <c r="GS30" s="216"/>
      <c r="GT30" s="216"/>
      <c r="GU30" s="216"/>
      <c r="GV30" s="216"/>
      <c r="GW30" s="216"/>
      <c r="GX30" s="216"/>
      <c r="GY30" s="216"/>
      <c r="GZ30" s="216"/>
      <c r="HA30" s="216"/>
      <c r="HB30" s="216"/>
      <c r="HC30" s="216"/>
      <c r="HD30" s="216"/>
      <c r="HE30" s="216"/>
      <c r="HF30" s="216"/>
      <c r="HG30" s="216"/>
      <c r="HH30" s="216"/>
      <c r="HI30" s="216"/>
      <c r="HJ30" s="216"/>
      <c r="HK30" s="216"/>
      <c r="HL30" s="216"/>
      <c r="HM30" s="216"/>
      <c r="HN30" s="216"/>
      <c r="HO30" s="216"/>
      <c r="HP30" s="216"/>
      <c r="HQ30" s="216"/>
      <c r="HR30" s="216"/>
      <c r="HS30" s="216"/>
      <c r="HT30" s="216"/>
      <c r="HU30" s="216"/>
      <c r="HV30" s="216"/>
      <c r="HW30" s="216"/>
      <c r="HX30" s="216"/>
      <c r="HY30" s="216"/>
      <c r="HZ30" s="216"/>
      <c r="IA30" s="216"/>
      <c r="IB30" s="216"/>
      <c r="IC30" s="216"/>
      <c r="ID30" s="216"/>
      <c r="IE30" s="216"/>
      <c r="IF30" s="216"/>
      <c r="IG30" s="216"/>
      <c r="IH30" s="216"/>
      <c r="II30" s="216"/>
      <c r="IJ30" s="216"/>
      <c r="IK30" s="216"/>
      <c r="IL30" s="216"/>
      <c r="IM30" s="216"/>
      <c r="IN30" s="216"/>
      <c r="IO30" s="216"/>
      <c r="IP30" s="216"/>
      <c r="IQ30" s="216"/>
      <c r="IR30" s="216"/>
      <c r="IS30" s="216"/>
      <c r="IT30" s="216"/>
      <c r="IU30" s="216"/>
      <c r="IV30" s="216"/>
      <c r="IW30" s="216"/>
      <c r="IX30" s="216"/>
      <c r="IY30" s="216"/>
      <c r="IZ30" s="216"/>
      <c r="JA30" s="216"/>
      <c r="JB30" s="216"/>
      <c r="JC30" s="216"/>
      <c r="JD30" s="216"/>
      <c r="JE30" s="216"/>
      <c r="JF30" s="216"/>
      <c r="JG30" s="216"/>
      <c r="JH30" s="216"/>
      <c r="JI30" s="216"/>
      <c r="JJ30" s="216"/>
      <c r="JK30" s="216"/>
      <c r="JL30" s="216"/>
      <c r="JM30" s="216"/>
      <c r="JN30" s="216"/>
      <c r="JO30" s="216"/>
      <c r="JP30" s="216"/>
      <c r="JQ30" s="216"/>
      <c r="JR30" s="216"/>
    </row>
    <row r="31" spans="1:278" ht="15.75" thickBot="1">
      <c r="A31" s="404">
        <v>22</v>
      </c>
      <c r="B31" s="399" t="str">
        <f t="shared" ca="1" si="1"/>
        <v>unter Horizont</v>
      </c>
      <c r="C31" s="400">
        <v>84</v>
      </c>
      <c r="D31" s="392" t="s">
        <v>35</v>
      </c>
      <c r="E31" s="400">
        <v>84</v>
      </c>
      <c r="F31" s="399" t="s">
        <v>351</v>
      </c>
      <c r="G31" s="393">
        <v>0.31493055555555555</v>
      </c>
      <c r="H31" s="402" t="s">
        <v>352</v>
      </c>
      <c r="I31" s="403">
        <v>15.4</v>
      </c>
      <c r="J31" s="399" t="s">
        <v>348</v>
      </c>
      <c r="K31" s="399" t="s">
        <v>11</v>
      </c>
      <c r="L31" s="396">
        <v>3</v>
      </c>
      <c r="M31" s="397">
        <v>19.100000000000001</v>
      </c>
      <c r="N31" s="1"/>
      <c r="O31" s="5"/>
      <c r="P31" s="1"/>
      <c r="Q31" s="1"/>
      <c r="R31" s="1"/>
      <c r="S31" s="1"/>
      <c r="T31" s="1"/>
      <c r="U31" s="1"/>
      <c r="V31" s="1"/>
      <c r="W31" s="1"/>
      <c r="X31" s="1"/>
      <c r="Y31" s="1"/>
      <c r="Z31" s="1"/>
      <c r="AA31" s="1"/>
      <c r="AB31" s="1"/>
      <c r="AC31" s="1"/>
      <c r="AD31" s="1"/>
      <c r="AE31" s="1"/>
      <c r="AF31" s="1"/>
      <c r="AG31" s="1"/>
      <c r="AH31" s="10">
        <f t="shared" si="7"/>
        <v>7.5583333333333336</v>
      </c>
      <c r="AI31" s="10">
        <f t="shared" si="2"/>
        <v>113.375</v>
      </c>
      <c r="AJ31" s="44">
        <f t="shared" si="8"/>
        <v>2.8166666666666664</v>
      </c>
      <c r="AK31" s="19">
        <f t="shared" si="9"/>
        <v>2.8166666666666664</v>
      </c>
      <c r="AL31" s="19">
        <f t="shared" si="25"/>
        <v>2.8166666666666664</v>
      </c>
      <c r="AM31" s="19">
        <f t="shared" ca="1" si="3"/>
        <v>-0.51523086126144679</v>
      </c>
      <c r="AN31" s="45">
        <f t="shared" ca="1" si="10"/>
        <v>-31.012887321805312</v>
      </c>
      <c r="AO31" s="55" t="str">
        <f t="shared" ca="1" si="4"/>
        <v>-31°0'46"</v>
      </c>
      <c r="AP31" s="46">
        <f t="shared" ca="1" si="11"/>
        <v>42407.407681660101</v>
      </c>
      <c r="AQ31" s="20">
        <f t="shared" ca="1" si="14"/>
        <v>42407.407681660101</v>
      </c>
      <c r="AR31" s="10">
        <f t="shared" ca="1" si="15"/>
        <v>15266666.765397636</v>
      </c>
      <c r="AT31" s="66">
        <v>22</v>
      </c>
      <c r="AU31" s="67">
        <f t="shared" si="16"/>
        <v>2.8166666666666664</v>
      </c>
      <c r="AV31" s="59" t="str">
        <f t="shared" si="12"/>
        <v/>
      </c>
      <c r="AW31" s="60" t="str">
        <f t="shared" si="13"/>
        <v/>
      </c>
      <c r="AX31" s="61" t="str">
        <f t="shared" si="5"/>
        <v/>
      </c>
      <c r="AY31" s="62" t="str">
        <f t="shared" si="17"/>
        <v/>
      </c>
      <c r="AZ31" s="61" t="str">
        <f t="shared" si="18"/>
        <v/>
      </c>
      <c r="BA31" s="58" t="str">
        <f t="shared" si="19"/>
        <v/>
      </c>
      <c r="BB31" s="58" t="str">
        <f t="shared" si="20"/>
        <v/>
      </c>
      <c r="BC31" s="58" t="str">
        <f t="shared" si="21"/>
        <v/>
      </c>
      <c r="BD31" s="58" t="str">
        <f t="shared" ca="1" si="22"/>
        <v>unter Horizont</v>
      </c>
      <c r="BE31" s="63" t="str">
        <f t="shared" ca="1" si="6"/>
        <v>unter Horizont</v>
      </c>
      <c r="BF31" s="215">
        <v>66</v>
      </c>
      <c r="BG31" s="214">
        <f t="shared" si="23"/>
        <v>66</v>
      </c>
      <c r="BH31" s="271">
        <f>IF(BH32&lt;BH27,(BH27-BH32)/5+BH32,(BH32-BH27)/5+BH30)</f>
        <v>0.99402777777777762</v>
      </c>
      <c r="BI31" s="272">
        <f>IF(BI32&lt;BI27,(BI27-BI32)/5+BI32,(BI32-BI27)/5+BI30)</f>
        <v>0.99333333333333318</v>
      </c>
      <c r="BJ31" s="272">
        <f t="shared" ref="BJ31:BL31" si="323">IF(BJ32&lt;BJ27,(BJ27-BJ32)/5+BJ32,(BJ32-BJ27)/5+BJ30)</f>
        <v>0.99402777777777762</v>
      </c>
      <c r="BK31" s="272">
        <f t="shared" si="323"/>
        <v>0.99111111111111105</v>
      </c>
      <c r="BL31" s="272">
        <f t="shared" si="323"/>
        <v>0.98944444444444457</v>
      </c>
      <c r="BM31" s="272">
        <f>IF(BM32&lt;BM27,(BM27-BM32)/5+BM32,(BM32-BM27)/5+BM30)</f>
        <v>0.98930555555555566</v>
      </c>
      <c r="BN31" s="272">
        <f>IF(BN32&lt;BN27,(BN27-BN32)/5+BN32,(BN32-BN27)/5+BN30)</f>
        <v>0.99000000000000021</v>
      </c>
      <c r="BO31" s="272">
        <f t="shared" ref="BO31:BR31" si="324">IF(BO32&lt;BO27,(BO27-BO32)/5+BO32,(BO32-BO27)/5+BO30)</f>
        <v>0.98930555555555566</v>
      </c>
      <c r="BP31" s="272">
        <f t="shared" si="324"/>
        <v>0.98930555555555566</v>
      </c>
      <c r="BQ31" s="272">
        <f t="shared" si="324"/>
        <v>0.98861111111111122</v>
      </c>
      <c r="BR31" s="272">
        <f t="shared" si="324"/>
        <v>0.98791666666666689</v>
      </c>
      <c r="BS31" s="272">
        <f>IF(BS32&lt;BS27,(BS27-BS32)/5+BS32,(BS32-BS27)/5+BS30)</f>
        <v>0.98847222222222209</v>
      </c>
      <c r="BT31" s="272">
        <f t="shared" ref="BT31:BU31" si="325">IF(BT32&lt;BT27,(BT27-BT32)/5+BT32,(BT32-BT27)/5+BT30)</f>
        <v>0.98777777777777764</v>
      </c>
      <c r="BU31" s="272">
        <f t="shared" si="325"/>
        <v>0.98777777777777764</v>
      </c>
      <c r="BV31" s="272">
        <f t="shared" ref="BV31" si="326">IF(BV32&lt;BV27,(BV27-BV32)/5+BV32,(BV32-BV27)/5+BV30)</f>
        <v>0.98777777777777764</v>
      </c>
      <c r="BW31" s="272">
        <f t="shared" ref="BW31" si="327">IF(BW32&lt;BW27,(BW27-BW32)/5+BW32,(BW32-BW27)/5+BW30)</f>
        <v>0.98763888888888873</v>
      </c>
      <c r="BX31" s="272">
        <f t="shared" ref="BX31" si="328">IF(BX32&lt;BX27,(BX27-BX32)/5+BX32,(BX32-BX27)/5+BX30)</f>
        <v>0.98763888888888873</v>
      </c>
      <c r="BY31" s="272">
        <f t="shared" ref="BY31:BZ31" si="329">IF(BY32&lt;BY27,(BY27-BY32)/5+BY32,(BY32-BY27)/5+BY30)</f>
        <v>0.98458333333333348</v>
      </c>
      <c r="BZ31" s="272">
        <f t="shared" si="329"/>
        <v>0.98458333333333348</v>
      </c>
      <c r="CA31" s="272">
        <f t="shared" ref="CA31:CB31" si="330">IF(CA32&lt;CA27,(CA27-CA32)/5+CA32,(CA32-CA27)/5+CA30)</f>
        <v>0.98375000000000012</v>
      </c>
      <c r="CB31" s="272">
        <f t="shared" si="330"/>
        <v>0.96430555555555553</v>
      </c>
      <c r="CC31" s="272">
        <f t="shared" ref="CC31" si="331">IF(CC32&lt;CC27,(CC27-CC32)/5+CC32,(CC32-CC27)/5+CC30)</f>
        <v>0.98111111111111116</v>
      </c>
      <c r="CD31" s="272">
        <f t="shared" ref="CD31" si="332">IF(CD32&lt;CD27,(CD27-CD32)/5+CD32,(CD32-CD27)/5+CD30)</f>
        <v>0.97055555555555573</v>
      </c>
      <c r="CE31" s="272">
        <f t="shared" ref="CE31" si="333">IF(CE32&lt;CE27,(CE27-CE32)/5+CE32,(CE32-CE27)/5+CE30)</f>
        <v>0.97055555555555573</v>
      </c>
      <c r="CF31" s="272">
        <f t="shared" ref="CF31:CG31" si="334">IF(CF32&lt;CF27,(CF27-CF32)/5+CF32,(CF32-CF27)/5+CF30)</f>
        <v>0.97430555555555554</v>
      </c>
      <c r="CG31" s="272">
        <f t="shared" si="334"/>
        <v>0.97013888888888899</v>
      </c>
      <c r="CH31" s="272">
        <f t="shared" ref="CH31:CI31" si="335">IF(CH32&lt;CH27,(CH27-CH32)/5+CH32,(CH32-CH27)/5+CH30)</f>
        <v>0.95486111111111116</v>
      </c>
      <c r="CI31" s="272">
        <f t="shared" si="335"/>
        <v>0.9506944444444444</v>
      </c>
      <c r="CJ31" s="272">
        <f t="shared" ref="CJ31" si="336">IF(CJ32&lt;CJ27,(CJ27-CJ32)/5+CJ32,(CJ32-CJ27)/5+CJ30)</f>
        <v>0.94097222222222221</v>
      </c>
      <c r="CK31" s="272">
        <f t="shared" ref="CK31" si="337">IF(CK32&lt;CK27,(CK27-CK32)/5+CK32,(CK32-CK27)/5+CK30)</f>
        <v>0.76944444444444438</v>
      </c>
      <c r="CL31" s="272">
        <f t="shared" ref="CL31" si="338">IF(CL32&lt;CL27,(CL27-CL32)/5+CL32,(CL32-CL27)/5+CL30)</f>
        <v>0.76833333333333331</v>
      </c>
      <c r="CM31" s="272">
        <f t="shared" ref="CM31:CN31" si="339">IF(CM32&lt;CM27,(CM27-CM32)/5+CM32,(CM32-CM27)/5+CM30)</f>
        <v>0.73</v>
      </c>
      <c r="CN31" s="272">
        <f t="shared" si="339"/>
        <v>0</v>
      </c>
      <c r="CO31" s="272">
        <f t="shared" ref="CO31:CP31" si="340">IF(CO32&lt;CO27,(CO27-CO32)/5+CO32,(CO32-CO27)/5+CO30)</f>
        <v>0</v>
      </c>
      <c r="CP31" s="272">
        <f t="shared" si="340"/>
        <v>0</v>
      </c>
      <c r="CQ31" s="272">
        <f t="shared" ref="CQ31" si="341">IF(CQ32&lt;CQ27,(CQ27-CQ32)/5+CQ32,(CQ32-CQ27)/5+CQ30)</f>
        <v>0</v>
      </c>
      <c r="CR31" s="272">
        <f t="shared" ref="CR31" si="342">IF(CR32&lt;CR27,(CR27-CR32)/5+CR32,(CR32-CR27)/5+CR30)</f>
        <v>0</v>
      </c>
      <c r="CS31" s="272">
        <f t="shared" ref="CS31" si="343">IF(CS32&lt;CS27,(CS27-CS32)/5+CS32,(CS32-CS27)/5+CS30)</f>
        <v>0</v>
      </c>
      <c r="CT31" s="272">
        <f t="shared" ref="CT31:CU31" si="344">IF(CT32&lt;CT27,(CT27-CT32)/5+CT32,(CT32-CT27)/5+CT30)</f>
        <v>0</v>
      </c>
      <c r="CU31" s="272">
        <f t="shared" si="344"/>
        <v>0</v>
      </c>
      <c r="CV31" s="272">
        <f t="shared" ref="CV31:CW31" si="345">IF(CV32&lt;CV27,(CV27-CV32)/5+CV32,(CV32-CV27)/5+CV30)</f>
        <v>0</v>
      </c>
      <c r="CW31" s="272">
        <f t="shared" si="345"/>
        <v>0</v>
      </c>
      <c r="CX31" s="272">
        <f t="shared" ref="CX31" si="346">IF(CX32&lt;CX27,(CX27-CX32)/5+CX32,(CX32-CX27)/5+CX30)</f>
        <v>0</v>
      </c>
      <c r="CY31" s="272">
        <f t="shared" ref="CY31" si="347">IF(CY32&lt;CY27,(CY27-CY32)/5+CY32,(CY32-CY27)/5+CY30)</f>
        <v>0</v>
      </c>
      <c r="CZ31" s="272">
        <f t="shared" ref="CZ31" si="348">IF(CZ32&lt;CZ27,(CZ27-CZ32)/5+CZ32,(CZ32-CZ27)/5+CZ30)</f>
        <v>0</v>
      </c>
      <c r="DA31" s="272">
        <f t="shared" ref="DA31:DB31" si="349">IF(DA32&lt;DA27,(DA27-DA32)/5+DA32,(DA32-DA27)/5+DA30)</f>
        <v>0</v>
      </c>
      <c r="DB31" s="272">
        <f t="shared" si="349"/>
        <v>0</v>
      </c>
      <c r="DC31" s="272">
        <f t="shared" ref="DC31:DD31" si="350">IF(DC32&lt;DC27,(DC27-DC32)/5+DC32,(DC32-DC27)/5+DC30)</f>
        <v>0</v>
      </c>
      <c r="DD31" s="272">
        <f t="shared" si="350"/>
        <v>0</v>
      </c>
      <c r="DE31" s="272">
        <f t="shared" ref="DE31" si="351">IF(DE32&lt;DE27,(DE27-DE32)/5+DE32,(DE32-DE27)/5+DE30)</f>
        <v>0</v>
      </c>
      <c r="DF31" s="272">
        <f t="shared" ref="DF31" si="352">IF(DF32&lt;DF27,(DF27-DF32)/5+DF32,(DF32-DF27)/5+DF30)</f>
        <v>0</v>
      </c>
      <c r="DG31" s="272">
        <f t="shared" ref="DG31" si="353">IF(DG32&lt;DG27,(DG27-DG32)/5+DG32,(DG32-DG27)/5+DG30)</f>
        <v>0</v>
      </c>
      <c r="DH31" s="272">
        <f t="shared" ref="DH31:DI31" si="354">IF(DH32&lt;DH27,(DH27-DH32)/5+DH32,(DH32-DH27)/5+DH30)</f>
        <v>0</v>
      </c>
      <c r="DI31" s="272">
        <f t="shared" si="354"/>
        <v>0</v>
      </c>
      <c r="DJ31" s="272">
        <f t="shared" ref="DJ31:DK31" si="355">IF(DJ32&lt;DJ27,(DJ27-DJ32)/5+DJ32,(DJ32-DJ27)/5+DJ30)</f>
        <v>0</v>
      </c>
      <c r="DK31" s="272">
        <f t="shared" si="355"/>
        <v>0</v>
      </c>
      <c r="DL31" s="272">
        <f t="shared" ref="DL31" si="356">IF(DL32&lt;DL27,(DL27-DL32)/5+DL32,(DL32-DL27)/5+DL30)</f>
        <v>0</v>
      </c>
      <c r="DM31" s="272">
        <f t="shared" ref="DM31" si="357">IF(DM32&lt;DM27,(DM27-DM32)/5+DM32,(DM32-DM27)/5+DM30)</f>
        <v>0</v>
      </c>
      <c r="DN31" s="272">
        <f t="shared" ref="DN31" si="358">IF(DN32&lt;DN27,(DN27-DN32)/5+DN32,(DN32-DN27)/5+DN30)</f>
        <v>0</v>
      </c>
      <c r="DO31" s="272">
        <f t="shared" ref="DO31:DP31" si="359">IF(DO32&lt;DO27,(DO27-DO32)/5+DO32,(DO32-DO27)/5+DO30)</f>
        <v>0</v>
      </c>
      <c r="DP31" s="272">
        <f t="shared" si="359"/>
        <v>0</v>
      </c>
      <c r="DQ31" s="220">
        <f t="shared" si="24"/>
        <v>66</v>
      </c>
      <c r="DR31" s="272">
        <f t="shared" ref="DR31:DS31" si="360">IF(DR32&lt;DR27,(DR27-DR32)/5+DR32,(DR32-DR27)/5+DR30)</f>
        <v>0</v>
      </c>
      <c r="DS31" s="272">
        <f t="shared" si="360"/>
        <v>0</v>
      </c>
      <c r="DT31" s="272">
        <f t="shared" ref="DT31" si="361">IF(DT32&lt;DT27,(DT27-DT32)/5+DT32,(DT32-DT27)/5+DT30)</f>
        <v>0</v>
      </c>
      <c r="DU31" s="272">
        <f t="shared" ref="DU31" si="362">IF(DU32&lt;DU27,(DU27-DU32)/5+DU32,(DU32-DU27)/5+DU30)</f>
        <v>0</v>
      </c>
      <c r="DV31" s="272">
        <f t="shared" ref="DV31" si="363">IF(DV32&lt;DV27,(DV27-DV32)/5+DV32,(DV32-DV27)/5+DV30)</f>
        <v>0</v>
      </c>
      <c r="DW31" s="272">
        <f t="shared" ref="DW31" si="364">IF(DW32&lt;DW27,(DW27-DW32)/5+DW32,(DW32-DW27)/5+DW30)</f>
        <v>0</v>
      </c>
      <c r="DX31" s="272">
        <f t="shared" ref="DX31" si="365">IF(DX32&lt;DX27,(DX27-DX32)/5+DX32,(DX32-DX27)/5+DX30)</f>
        <v>0</v>
      </c>
      <c r="DY31" s="272">
        <f t="shared" ref="DY31" si="366">IF(DY32&lt;DY27,(DY27-DY32)/5+DY32,(DY32-DY27)/5+DY30)</f>
        <v>5.2777777777777778E-2</v>
      </c>
      <c r="DZ31" s="272">
        <f t="shared" ref="DZ31" si="367">IF(DZ32&lt;DZ27,(DZ27-DZ32)/5+DZ32,(DZ32-DZ27)/5+DZ30)</f>
        <v>2.7222222222222221E-2</v>
      </c>
      <c r="EA31" s="272">
        <f t="shared" ref="EA31" si="368">IF(EA32&lt;EA27,(EA27-EA32)/5+EA32,(EA32-EA27)/5+EA30)</f>
        <v>2.6111111111111113E-2</v>
      </c>
      <c r="EB31" s="272">
        <f t="shared" ref="EB31" si="369">IF(EB32&lt;EB27,(EB27-EB32)/5+EB32,(EB32-EB27)/5+EB30)</f>
        <v>2.4444444444444442E-2</v>
      </c>
      <c r="EC31" s="272">
        <f t="shared" ref="EC31" si="370">IF(EC32&lt;EC27,(EC27-EC32)/5+EC32,(EC32-EC27)/5+EC30)</f>
        <v>4.5138888888888888E-2</v>
      </c>
      <c r="ED31" s="272">
        <f t="shared" ref="ED31" si="371">IF(ED32&lt;ED27,(ED27-ED32)/5+ED32,(ED32-ED27)/5+ED30)</f>
        <v>3.9583333333333331E-2</v>
      </c>
      <c r="EE31" s="272">
        <f t="shared" ref="EE31" si="372">IF(EE32&lt;EE27,(EE27-EE32)/5+EE32,(EE32-EE27)/5+EE30)</f>
        <v>3.9583333333333331E-2</v>
      </c>
      <c r="EF31" s="272">
        <f t="shared" ref="EF31" si="373">IF(EF32&lt;EF27,(EF27-EF32)/5+EF32,(EF32-EF27)/5+EF30)</f>
        <v>3.4027777777777775E-2</v>
      </c>
      <c r="EG31" s="272">
        <f t="shared" ref="EG31" si="374">IF(EG32&lt;EG27,(EG27-EG32)/5+EG32,(EG32-EG27)/5+EG30)</f>
        <v>3.3333333333333333E-2</v>
      </c>
      <c r="EH31" s="272">
        <f t="shared" ref="EH31" si="375">IF(EH32&lt;EH27,(EH27-EH32)/5+EH32,(EH32-EH27)/5+EH30)</f>
        <v>2.7777777777777776E-2</v>
      </c>
      <c r="EI31" s="272">
        <f t="shared" ref="EI31" si="376">IF(EI32&lt;EI27,(EI27-EI32)/5+EI32,(EI32-EI27)/5+EI30)</f>
        <v>2.4999999999999998E-2</v>
      </c>
      <c r="EJ31" s="272">
        <f t="shared" ref="EJ31" si="377">IF(EJ32&lt;EJ27,(EJ27-EJ32)/5+EJ32,(EJ32-EJ27)/5+EJ30)</f>
        <v>2.7083333333333334E-2</v>
      </c>
      <c r="EK31" s="272">
        <f t="shared" ref="EK31" si="378">IF(EK32&lt;EK27,(EK27-EK32)/5+EK32,(EK32-EK27)/5+EK30)</f>
        <v>2.4305555555555556E-2</v>
      </c>
      <c r="EL31" s="272">
        <f t="shared" ref="EL31" si="379">IF(EL32&lt;EL27,(EL27-EL32)/5+EL32,(EL32-EL27)/5+EL30)</f>
        <v>2.013888888888889E-2</v>
      </c>
      <c r="EM31" s="272">
        <f t="shared" ref="EM31" si="380">IF(EM32&lt;EM27,(EM27-EM32)/5+EM32,(EM32-EM27)/5+EM30)</f>
        <v>1.3888888888888888E-2</v>
      </c>
      <c r="EN31" s="272">
        <f t="shared" ref="EN31" si="381">IF(EN32&lt;EN27,(EN27-EN32)/5+EN32,(EN32-EN27)/5+EN30)</f>
        <v>1.0416666666666666E-2</v>
      </c>
      <c r="EO31" s="272">
        <f t="shared" ref="EO31" si="382">IF(EO32&lt;EO27,(EO27-EO32)/5+EO32,(EO32-EO27)/5+EO30)</f>
        <v>1.0416666666666666E-2</v>
      </c>
      <c r="EP31" s="272">
        <f t="shared" ref="EP31" si="383">IF(EP32&lt;EP27,(EP27-EP32)/5+EP32,(EP32-EP27)/5+EP30)</f>
        <v>6.6666666666666662E-3</v>
      </c>
      <c r="EQ31" s="272">
        <f t="shared" ref="EQ31" si="384">IF(EQ32&lt;EQ27,(EQ27-EQ32)/5+EQ32,(EQ32-EQ27)/5+EQ30)</f>
        <v>8.0555555555555554E-3</v>
      </c>
      <c r="ER31" s="272">
        <f t="shared" ref="ER31" si="385">IF(ER32&lt;ER27,(ER27-ER32)/5+ER32,(ER32-ER27)/5+ER30)</f>
        <v>4.5833333333333334E-3</v>
      </c>
      <c r="ES31" s="272">
        <f t="shared" ref="ES31" si="386">IF(ES32&lt;ES27,(ES27-ES32)/5+ES32,(ES32-ES27)/5+ES30)</f>
        <v>2.3611111111111111E-3</v>
      </c>
      <c r="ET31" s="272">
        <f t="shared" ref="ET31" si="387">IF(ET32&lt;ET27,(ET27-ET32)/5+ET32,(ET32-ET27)/5+ET30)</f>
        <v>0.1998611111111111</v>
      </c>
      <c r="EU31" s="272">
        <f t="shared" ref="EU31" si="388">IF(EU32&lt;EU27,(EU27-EU32)/5+EU32,(EU32-EU27)/5+EU30)</f>
        <v>0.99916666666666665</v>
      </c>
      <c r="EV31" s="272">
        <f t="shared" ref="EV31" si="389">IF(EV32&lt;EV27,(EV27-EV32)/5+EV32,(EV32-EV27)/5+EV30)</f>
        <v>0.19930555555555557</v>
      </c>
      <c r="EW31" s="272">
        <f t="shared" ref="EW31" si="390">IF(EW32&lt;EW27,(EW27-EW32)/5+EW32,(EW32-EW27)/5+EW30)</f>
        <v>0.99749999999999994</v>
      </c>
      <c r="EX31" s="272">
        <f t="shared" ref="EX31" si="391">IF(EX32&lt;EX27,(EX27-EX32)/5+EX32,(EX32-EX27)/5+EX30)</f>
        <v>0.99819444444444427</v>
      </c>
      <c r="EY31" s="272">
        <f t="shared" ref="EY31" si="392">IF(EY32&lt;EY27,(EY27-EY32)/5+EY32,(EY32-EY27)/5+EY30)</f>
        <v>0.99763888888888907</v>
      </c>
      <c r="EZ31" s="272">
        <f t="shared" ref="EZ31" si="393">IF(EZ32&lt;EZ27,(EZ27-EZ32)/5+EZ32,(EZ32-EZ27)/5+EZ30)</f>
        <v>0.99625000000000019</v>
      </c>
      <c r="FA31" s="272">
        <f t="shared" ref="FA31" si="394">IF(FA32&lt;FA27,(FA27-FA32)/5+FA32,(FA32-FA27)/5+FA30)</f>
        <v>0.99625000000000019</v>
      </c>
      <c r="FB31" s="272">
        <f t="shared" ref="FB31" si="395">IF(FB32&lt;FB27,(FB27-FB32)/5+FB32,(FB32-FB27)/5+FB30)</f>
        <v>0.99486111111111131</v>
      </c>
      <c r="FC31" s="272">
        <f t="shared" ref="FC31" si="396">IF(FC32&lt;FC27,(FC27-FC32)/5+FC32,(FC32-FC27)/5+FC30)</f>
        <v>0.99541666666666651</v>
      </c>
      <c r="FD31" s="272">
        <f t="shared" ref="FD31" si="397">IF(FD32&lt;FD27,(FD27-FD32)/5+FD32,(FD32-FD27)/5+FD30)</f>
        <v>0.99402777777777762</v>
      </c>
      <c r="FE31" s="272">
        <f t="shared" ref="FE31" si="398">IF(FE32&lt;FE27,(FE27-FE32)/5+FE32,(FE32-FE27)/5+FE30)</f>
        <v>0.99416666666666675</v>
      </c>
      <c r="FF31" s="272">
        <f t="shared" ref="FF31" si="399">IF(FF32&lt;FF27,(FF27-FF32)/5+FF32,(FF32-FF27)/5+FF30)</f>
        <v>0.99402777777777762</v>
      </c>
      <c r="FG31" s="272">
        <f t="shared" ref="FG31" si="400">IF(FG32&lt;FG27,(FG27-FG32)/5+FG32,(FG32-FG27)/5+FG30)</f>
        <v>0.99486111111111086</v>
      </c>
      <c r="FH31" s="272">
        <f t="shared" ref="FH31" si="401">IF(FH32&lt;FH27,(FH27-FH32)/5+FH32,(FH32-FH27)/5+FH30)</f>
        <v>0.99486111111111086</v>
      </c>
      <c r="FI31" s="272">
        <f t="shared" ref="FI31" si="402">IF(FI32&lt;FI27,(FI27-FI32)/5+FI32,(FI32-FI27)/5+FI30)</f>
        <v>0.99500000000000011</v>
      </c>
      <c r="FJ31" s="272">
        <f t="shared" ref="FJ31" si="403">IF(FJ32&lt;FJ27,(FJ27-FJ32)/5+FJ32,(FJ32-FJ27)/5+FJ30)</f>
        <v>0.9947222222222224</v>
      </c>
      <c r="FK31" s="275">
        <f t="shared" ref="FK31" si="404">IF(FK32&lt;FK27,(FK27-FK32)/5+FK32,(FK32-FK27)/5+FK30)</f>
        <v>0.99402777777777762</v>
      </c>
      <c r="FL31" s="214">
        <f t="shared" si="31"/>
        <v>66</v>
      </c>
      <c r="FM31" s="238" t="s">
        <v>163</v>
      </c>
      <c r="FN31" s="222">
        <f>GG11</f>
        <v>0.99333333333333329</v>
      </c>
      <c r="FO31" s="221"/>
      <c r="FP31" s="221"/>
      <c r="FQ31" s="214"/>
      <c r="FR31" s="216"/>
      <c r="FS31" s="216"/>
      <c r="FT31" s="216"/>
      <c r="FU31" s="216"/>
      <c r="FV31" s="216"/>
      <c r="FW31" s="216"/>
      <c r="FX31" s="216"/>
      <c r="FY31" s="216"/>
      <c r="FZ31" s="216"/>
      <c r="GA31" s="216"/>
      <c r="GB31" s="216"/>
      <c r="GC31" s="216"/>
      <c r="GD31" s="216"/>
      <c r="GE31" s="216"/>
      <c r="GF31" s="216"/>
      <c r="GG31" s="216"/>
      <c r="GH31" s="216"/>
      <c r="GI31" s="216"/>
      <c r="GJ31" s="216"/>
      <c r="GK31" s="216"/>
      <c r="GL31" s="216"/>
      <c r="GM31" s="216"/>
      <c r="GN31" s="216"/>
      <c r="GO31" s="216"/>
      <c r="GP31" s="216"/>
      <c r="GQ31" s="216"/>
      <c r="GR31" s="216"/>
      <c r="GS31" s="216"/>
      <c r="GT31" s="216"/>
      <c r="GU31" s="216"/>
      <c r="GV31" s="216"/>
      <c r="GW31" s="216"/>
      <c r="GX31" s="216"/>
      <c r="GY31" s="216"/>
      <c r="GZ31" s="216"/>
      <c r="HA31" s="216"/>
      <c r="HB31" s="216"/>
      <c r="HC31" s="216"/>
      <c r="HD31" s="216"/>
      <c r="HE31" s="216"/>
      <c r="HF31" s="216"/>
      <c r="HG31" s="216"/>
      <c r="HH31" s="216"/>
      <c r="HI31" s="216"/>
      <c r="HJ31" s="216"/>
      <c r="HK31" s="216"/>
      <c r="HL31" s="216"/>
      <c r="HM31" s="216"/>
      <c r="HN31" s="216"/>
      <c r="HO31" s="216"/>
      <c r="HP31" s="216"/>
      <c r="HQ31" s="216"/>
      <c r="HR31" s="216"/>
      <c r="HS31" s="216"/>
      <c r="HT31" s="216"/>
      <c r="HU31" s="216"/>
      <c r="HV31" s="216"/>
      <c r="HW31" s="216"/>
      <c r="HX31" s="216"/>
      <c r="HY31" s="216"/>
      <c r="HZ31" s="216"/>
      <c r="IA31" s="216"/>
      <c r="IB31" s="216"/>
      <c r="IC31" s="216"/>
      <c r="ID31" s="216"/>
      <c r="IE31" s="216"/>
      <c r="IF31" s="216"/>
      <c r="IG31" s="216"/>
      <c r="IH31" s="216"/>
      <c r="II31" s="216"/>
      <c r="IJ31" s="216"/>
      <c r="IK31" s="216"/>
      <c r="IL31" s="216"/>
      <c r="IM31" s="216"/>
      <c r="IN31" s="216"/>
      <c r="IO31" s="216"/>
      <c r="IP31" s="216"/>
      <c r="IQ31" s="216"/>
      <c r="IR31" s="216"/>
      <c r="IS31" s="216"/>
      <c r="IT31" s="216"/>
      <c r="IU31" s="216"/>
      <c r="IV31" s="216"/>
      <c r="IW31" s="216"/>
      <c r="IX31" s="216"/>
      <c r="IY31" s="216"/>
      <c r="IZ31" s="216"/>
      <c r="JA31" s="216"/>
      <c r="JB31" s="216"/>
      <c r="JC31" s="216"/>
      <c r="JD31" s="216"/>
      <c r="JE31" s="216"/>
      <c r="JF31" s="216"/>
      <c r="JG31" s="216"/>
      <c r="JH31" s="216"/>
      <c r="JI31" s="216"/>
      <c r="JJ31" s="216"/>
      <c r="JK31" s="216"/>
      <c r="JL31" s="216"/>
      <c r="JM31" s="216"/>
      <c r="JN31" s="216"/>
      <c r="JO31" s="216"/>
      <c r="JP31" s="216"/>
      <c r="JQ31" s="216"/>
      <c r="JR31" s="216"/>
    </row>
    <row r="32" spans="1:278" ht="15.75" thickBot="1">
      <c r="A32" s="404">
        <v>23</v>
      </c>
      <c r="B32" s="399" t="str">
        <f t="shared" ca="1" si="1"/>
        <v>unter Horizont</v>
      </c>
      <c r="C32" s="400">
        <v>54</v>
      </c>
      <c r="D32" s="392" t="s">
        <v>35</v>
      </c>
      <c r="E32" s="400">
        <v>54</v>
      </c>
      <c r="F32" s="392" t="s">
        <v>353</v>
      </c>
      <c r="G32" s="393">
        <v>0.32173611111111111</v>
      </c>
      <c r="H32" s="402" t="s">
        <v>354</v>
      </c>
      <c r="I32" s="403">
        <v>13.1</v>
      </c>
      <c r="J32" s="392" t="s">
        <v>355</v>
      </c>
      <c r="K32" s="392" t="s">
        <v>11</v>
      </c>
      <c r="L32" s="396"/>
      <c r="M32" s="397"/>
      <c r="N32" s="1"/>
      <c r="O32" s="2"/>
      <c r="P32" s="2"/>
      <c r="Q32" s="68"/>
      <c r="R32" s="2"/>
      <c r="S32" s="2"/>
      <c r="T32" s="2"/>
      <c r="U32" s="2"/>
      <c r="V32" s="2"/>
      <c r="W32" s="2"/>
      <c r="X32" s="2"/>
      <c r="Y32" s="2"/>
      <c r="Z32" s="2"/>
      <c r="AA32" s="2"/>
      <c r="AB32" s="2"/>
      <c r="AC32" s="2"/>
      <c r="AD32" s="2"/>
      <c r="AE32" s="2"/>
      <c r="AF32" s="2"/>
      <c r="AG32" s="34"/>
      <c r="AH32" s="10">
        <f t="shared" si="7"/>
        <v>7.7216666666666667</v>
      </c>
      <c r="AI32" s="10">
        <f t="shared" si="2"/>
        <v>115.825</v>
      </c>
      <c r="AJ32" s="44">
        <f t="shared" si="8"/>
        <v>-34.75</v>
      </c>
      <c r="AK32" s="19">
        <f t="shared" si="9"/>
        <v>-34.75</v>
      </c>
      <c r="AL32" s="19">
        <f t="shared" si="25"/>
        <v>34.75</v>
      </c>
      <c r="AM32" s="19">
        <f t="shared" ca="1" si="3"/>
        <v>-0.86883164621128572</v>
      </c>
      <c r="AN32" s="45">
        <f t="shared" ca="1" si="10"/>
        <v>-60.32315181880395</v>
      </c>
      <c r="AO32" s="55" t="str">
        <f t="shared" ca="1" si="4"/>
        <v>-60°19'23"</v>
      </c>
      <c r="AP32" s="46">
        <f t="shared" ca="1" si="11"/>
        <v>42407.400876104548</v>
      </c>
      <c r="AQ32" s="20">
        <f t="shared" ca="1" si="14"/>
        <v>42407.400876104548</v>
      </c>
      <c r="AR32" s="10">
        <f t="shared" ca="1" si="15"/>
        <v>15266664.315397639</v>
      </c>
      <c r="AS32" s="69"/>
      <c r="AT32" s="64">
        <v>23</v>
      </c>
      <c r="AU32" s="67">
        <f t="shared" si="16"/>
        <v>-34.75</v>
      </c>
      <c r="AV32" s="59" t="str">
        <f t="shared" si="12"/>
        <v/>
      </c>
      <c r="AW32" s="60" t="str">
        <f t="shared" si="13"/>
        <v/>
      </c>
      <c r="AX32" s="61" t="str">
        <f t="shared" si="5"/>
        <v/>
      </c>
      <c r="AY32" s="62" t="str">
        <f t="shared" si="17"/>
        <v/>
      </c>
      <c r="AZ32" s="61" t="str">
        <f t="shared" si="18"/>
        <v/>
      </c>
      <c r="BA32" s="58" t="str">
        <f t="shared" si="19"/>
        <v/>
      </c>
      <c r="BB32" s="58" t="str">
        <f t="shared" si="20"/>
        <v/>
      </c>
      <c r="BC32" s="58" t="str">
        <f t="shared" si="21"/>
        <v/>
      </c>
      <c r="BD32" s="58" t="str">
        <f t="shared" ca="1" si="22"/>
        <v>unter Horizont</v>
      </c>
      <c r="BE32" s="63" t="str">
        <f t="shared" ca="1" si="6"/>
        <v>unter Horizont</v>
      </c>
      <c r="BF32" s="215">
        <v>65</v>
      </c>
      <c r="BG32" s="214">
        <f t="shared" si="23"/>
        <v>65</v>
      </c>
      <c r="BH32" s="258">
        <v>0.99444444444444446</v>
      </c>
      <c r="BI32" s="259">
        <v>0.99375000000000002</v>
      </c>
      <c r="BJ32" s="259">
        <v>0.99444444444444446</v>
      </c>
      <c r="BK32" s="259">
        <v>0.99305555555555547</v>
      </c>
      <c r="BL32" s="259">
        <v>0.9902777777777777</v>
      </c>
      <c r="BM32" s="259">
        <v>0.9902777777777777</v>
      </c>
      <c r="BN32" s="259">
        <v>0.99097222222222225</v>
      </c>
      <c r="BO32" s="259">
        <v>0.9902777777777777</v>
      </c>
      <c r="BP32" s="259">
        <v>0.9902777777777777</v>
      </c>
      <c r="BQ32" s="259">
        <v>0.98958333333333337</v>
      </c>
      <c r="BR32" s="259">
        <v>0.98888888888888893</v>
      </c>
      <c r="BS32" s="259">
        <v>0.98958333333333337</v>
      </c>
      <c r="BT32" s="259">
        <v>0.98888888888888893</v>
      </c>
      <c r="BU32" s="259">
        <v>0.98888888888888893</v>
      </c>
      <c r="BV32" s="259">
        <v>0.98888888888888893</v>
      </c>
      <c r="BW32" s="259">
        <v>0.98888888888888893</v>
      </c>
      <c r="BX32" s="259">
        <v>0.98888888888888893</v>
      </c>
      <c r="BY32" s="259">
        <v>0.98611111111111116</v>
      </c>
      <c r="BZ32" s="259">
        <v>0.98611111111111116</v>
      </c>
      <c r="CA32" s="259">
        <v>0.98541666666666661</v>
      </c>
      <c r="CB32" s="259">
        <v>0.96250000000000002</v>
      </c>
      <c r="CC32" s="259">
        <v>0.98333333333333339</v>
      </c>
      <c r="CD32" s="259">
        <v>0.97638888888888886</v>
      </c>
      <c r="CE32" s="259">
        <v>0.97638888888888886</v>
      </c>
      <c r="CF32" s="259">
        <v>0.97430555555555554</v>
      </c>
      <c r="CG32" s="259">
        <v>0.97013888888888899</v>
      </c>
      <c r="CH32" s="259">
        <v>0.95486111111111116</v>
      </c>
      <c r="CI32" s="259">
        <v>0.9506944444444444</v>
      </c>
      <c r="CJ32" s="259">
        <v>0.94097222222222221</v>
      </c>
      <c r="CK32" s="259">
        <v>0.96180555555555547</v>
      </c>
      <c r="CL32" s="259">
        <v>0.9604166666666667</v>
      </c>
      <c r="CM32" s="259">
        <v>0.91249999999999998</v>
      </c>
      <c r="CN32" s="259"/>
      <c r="CO32" s="259"/>
      <c r="CP32" s="259"/>
      <c r="CQ32" s="259"/>
      <c r="CR32" s="259"/>
      <c r="CS32" s="259"/>
      <c r="CT32" s="259"/>
      <c r="CU32" s="259"/>
      <c r="CV32" s="259"/>
      <c r="CW32" s="259"/>
      <c r="CX32" s="259"/>
      <c r="CY32" s="259"/>
      <c r="CZ32" s="259"/>
      <c r="DA32" s="259"/>
      <c r="DB32" s="259"/>
      <c r="DC32" s="259"/>
      <c r="DD32" s="259"/>
      <c r="DE32" s="259"/>
      <c r="DF32" s="259"/>
      <c r="DG32" s="259"/>
      <c r="DH32" s="259"/>
      <c r="DI32" s="259"/>
      <c r="DJ32" s="259"/>
      <c r="DK32" s="259"/>
      <c r="DL32" s="259"/>
      <c r="DM32" s="259"/>
      <c r="DN32" s="259"/>
      <c r="DO32" s="259"/>
      <c r="DP32" s="273"/>
      <c r="DQ32" s="220">
        <f t="shared" si="24"/>
        <v>65</v>
      </c>
      <c r="DR32" s="258"/>
      <c r="DS32" s="259"/>
      <c r="DT32" s="259"/>
      <c r="DU32" s="259"/>
      <c r="DV32" s="259"/>
      <c r="DW32" s="259"/>
      <c r="DX32" s="259"/>
      <c r="DY32" s="259">
        <v>6.5972222222222224E-2</v>
      </c>
      <c r="DZ32" s="259">
        <v>3.4027777777777775E-2</v>
      </c>
      <c r="EA32" s="259">
        <v>3.2638888888888891E-2</v>
      </c>
      <c r="EB32" s="259">
        <v>3.0555555555555555E-2</v>
      </c>
      <c r="EC32" s="259">
        <v>4.5138888888888888E-2</v>
      </c>
      <c r="ED32" s="259">
        <v>3.9583333333333331E-2</v>
      </c>
      <c r="EE32" s="259">
        <v>3.9583333333333331E-2</v>
      </c>
      <c r="EF32" s="259">
        <v>3.4027777777777775E-2</v>
      </c>
      <c r="EG32" s="259">
        <v>3.3333333333333333E-2</v>
      </c>
      <c r="EH32" s="259">
        <v>2.7777777777777776E-2</v>
      </c>
      <c r="EI32" s="259">
        <v>2.4999999999999998E-2</v>
      </c>
      <c r="EJ32" s="259">
        <v>2.7083333333333334E-2</v>
      </c>
      <c r="EK32" s="259">
        <v>2.4305555555555556E-2</v>
      </c>
      <c r="EL32" s="259">
        <v>2.013888888888889E-2</v>
      </c>
      <c r="EM32" s="259">
        <v>1.3888888888888888E-2</v>
      </c>
      <c r="EN32" s="259">
        <v>9.7222222222222224E-3</v>
      </c>
      <c r="EO32" s="259">
        <v>9.7222222222222224E-3</v>
      </c>
      <c r="EP32" s="259">
        <v>6.2499999999999995E-3</v>
      </c>
      <c r="EQ32" s="259">
        <v>7.6388888888888886E-3</v>
      </c>
      <c r="ER32" s="259">
        <v>4.8611111111111112E-3</v>
      </c>
      <c r="ES32" s="259">
        <v>2.7777777777777779E-3</v>
      </c>
      <c r="ET32" s="259">
        <v>0</v>
      </c>
      <c r="EU32" s="259">
        <v>0.99930555555555556</v>
      </c>
      <c r="EV32" s="259">
        <v>0</v>
      </c>
      <c r="EW32" s="259">
        <v>0.99722222222222223</v>
      </c>
      <c r="EX32" s="259">
        <v>0.99861111111111101</v>
      </c>
      <c r="EY32" s="259">
        <v>0.99791666666666667</v>
      </c>
      <c r="EZ32" s="259">
        <v>0.99652777777777779</v>
      </c>
      <c r="FA32" s="259">
        <v>0.99722222222222223</v>
      </c>
      <c r="FB32" s="259">
        <v>0.99513888888888891</v>
      </c>
      <c r="FC32" s="259">
        <v>0.99583333333333324</v>
      </c>
      <c r="FD32" s="259">
        <v>0.99444444444444446</v>
      </c>
      <c r="FE32" s="259">
        <v>0.99444444444444446</v>
      </c>
      <c r="FF32" s="259">
        <v>0.99444444444444446</v>
      </c>
      <c r="FG32" s="259">
        <v>0.99583333333333324</v>
      </c>
      <c r="FH32" s="259">
        <v>0.99583333333333324</v>
      </c>
      <c r="FI32" s="259">
        <v>0.99583333333333324</v>
      </c>
      <c r="FJ32" s="259">
        <v>0.99513888888888891</v>
      </c>
      <c r="FK32" s="273">
        <v>0.99444444444444446</v>
      </c>
      <c r="FL32" s="214">
        <f t="shared" si="31"/>
        <v>65</v>
      </c>
      <c r="FM32" s="238" t="s">
        <v>140</v>
      </c>
      <c r="FN32" s="222">
        <f>GH11</f>
        <v>0.99333333333333329</v>
      </c>
      <c r="FO32" s="221"/>
      <c r="FP32" s="221"/>
      <c r="FQ32" s="214"/>
      <c r="FR32" s="216"/>
      <c r="FS32" s="216"/>
      <c r="FT32" s="216"/>
      <c r="FU32" s="216"/>
      <c r="FV32" s="216"/>
      <c r="FW32" s="216"/>
      <c r="FX32" s="216"/>
      <c r="FY32" s="216"/>
      <c r="FZ32" s="216"/>
      <c r="GA32" s="216"/>
      <c r="GB32" s="216"/>
      <c r="GC32" s="216"/>
      <c r="GD32" s="216"/>
      <c r="GE32" s="216"/>
      <c r="GF32" s="216"/>
      <c r="GG32" s="216"/>
      <c r="GH32" s="216"/>
      <c r="GI32" s="216"/>
      <c r="GJ32" s="216"/>
      <c r="GK32" s="216"/>
      <c r="GL32" s="216"/>
      <c r="GM32" s="216"/>
      <c r="GN32" s="216"/>
      <c r="GO32" s="216"/>
      <c r="GP32" s="216"/>
      <c r="GQ32" s="216"/>
      <c r="GR32" s="215"/>
      <c r="GS32" s="216"/>
      <c r="GT32" s="216"/>
      <c r="GU32" s="216"/>
      <c r="GV32" s="216"/>
      <c r="GW32" s="216"/>
      <c r="GX32" s="216"/>
      <c r="GY32" s="216"/>
      <c r="GZ32" s="216"/>
      <c r="HA32" s="216"/>
      <c r="HB32" s="216"/>
      <c r="HC32" s="216"/>
      <c r="HD32" s="216"/>
      <c r="HE32" s="216"/>
      <c r="HF32" s="216"/>
      <c r="HG32" s="216"/>
      <c r="HH32" s="216"/>
      <c r="HI32" s="216"/>
      <c r="HJ32" s="216"/>
      <c r="HK32" s="216"/>
      <c r="HL32" s="216"/>
      <c r="HM32" s="216"/>
      <c r="HN32" s="216"/>
      <c r="HO32" s="216"/>
      <c r="HP32" s="216"/>
      <c r="HQ32" s="216"/>
      <c r="HR32" s="216"/>
      <c r="HS32" s="216"/>
      <c r="HT32" s="216"/>
      <c r="HU32" s="216"/>
      <c r="HV32" s="216"/>
      <c r="HW32" s="216"/>
      <c r="HX32" s="216"/>
      <c r="HY32" s="216"/>
      <c r="HZ32" s="216"/>
      <c r="IA32" s="216"/>
      <c r="IB32" s="216"/>
      <c r="IC32" s="216"/>
      <c r="ID32" s="216"/>
      <c r="IE32" s="216"/>
      <c r="IF32" s="216"/>
      <c r="IG32" s="216"/>
      <c r="IH32" s="216"/>
      <c r="II32" s="216"/>
      <c r="IJ32" s="216"/>
      <c r="IK32" s="216"/>
      <c r="IL32" s="216"/>
      <c r="IM32" s="216"/>
      <c r="IN32" s="216"/>
      <c r="IO32" s="216"/>
      <c r="IP32" s="216"/>
      <c r="IQ32" s="216"/>
      <c r="IR32" s="216"/>
      <c r="IS32" s="216"/>
      <c r="IT32" s="216"/>
      <c r="IU32" s="216"/>
      <c r="IV32" s="216"/>
      <c r="IW32" s="216"/>
      <c r="IX32" s="216"/>
      <c r="IY32" s="216"/>
      <c r="IZ32" s="216"/>
      <c r="JA32" s="216"/>
      <c r="JB32" s="216"/>
      <c r="JC32" s="216"/>
      <c r="JD32" s="216"/>
      <c r="JE32" s="216"/>
      <c r="JF32" s="216"/>
      <c r="JG32" s="216"/>
      <c r="JH32" s="216"/>
      <c r="JI32" s="216"/>
      <c r="JJ32" s="216"/>
      <c r="JK32" s="216"/>
      <c r="JL32" s="216"/>
      <c r="JM32" s="216"/>
      <c r="JN32" s="216"/>
      <c r="JO32" s="216"/>
      <c r="JP32" s="216"/>
      <c r="JQ32" s="216"/>
      <c r="JR32" s="216"/>
    </row>
    <row r="33" spans="1:278">
      <c r="A33" s="404">
        <v>24</v>
      </c>
      <c r="B33" s="399" t="str">
        <f t="shared" ca="1" si="1"/>
        <v>unter Horizont</v>
      </c>
      <c r="C33" s="400">
        <v>355</v>
      </c>
      <c r="D33" s="392" t="s">
        <v>35</v>
      </c>
      <c r="E33" s="400">
        <v>355</v>
      </c>
      <c r="F33" s="392" t="s">
        <v>356</v>
      </c>
      <c r="G33" s="393">
        <v>0.32570601851851849</v>
      </c>
      <c r="H33" s="402" t="s">
        <v>357</v>
      </c>
      <c r="I33" s="403">
        <v>13.6</v>
      </c>
      <c r="J33" s="392" t="s">
        <v>348</v>
      </c>
      <c r="K33" s="392" t="s">
        <v>11</v>
      </c>
      <c r="L33" s="396">
        <v>4</v>
      </c>
      <c r="M33" s="397">
        <v>16.5</v>
      </c>
      <c r="N33" s="1"/>
      <c r="O33" s="70"/>
      <c r="P33" s="2"/>
      <c r="Q33" s="68"/>
      <c r="R33" s="2"/>
      <c r="S33" s="2"/>
      <c r="T33" s="2"/>
      <c r="U33" s="2"/>
      <c r="V33" s="2"/>
      <c r="W33" s="2"/>
      <c r="X33" s="2"/>
      <c r="Y33" s="2"/>
      <c r="Z33" s="2"/>
      <c r="AA33" s="2"/>
      <c r="AB33" s="2"/>
      <c r="AC33" s="2"/>
      <c r="AD33" s="2"/>
      <c r="AE33" s="2"/>
      <c r="AF33" s="2"/>
      <c r="AG33" s="34"/>
      <c r="AH33" s="10">
        <f t="shared" si="7"/>
        <v>7.8169444444444434</v>
      </c>
      <c r="AI33" s="10">
        <f t="shared" si="2"/>
        <v>117.25416666666665</v>
      </c>
      <c r="AJ33" s="44">
        <f t="shared" si="8"/>
        <v>3.1333333333333337</v>
      </c>
      <c r="AK33" s="19">
        <f t="shared" si="9"/>
        <v>3.1333333333333337</v>
      </c>
      <c r="AL33" s="19">
        <f t="shared" si="25"/>
        <v>3.1333333333333337</v>
      </c>
      <c r="AM33" s="19">
        <f t="shared" ca="1" si="3"/>
        <v>-0.48519800163080784</v>
      </c>
      <c r="AN33" s="45">
        <f t="shared" ca="1" si="10"/>
        <v>-29.025445749828748</v>
      </c>
      <c r="AO33" s="55" t="str">
        <f t="shared" ca="1" si="4"/>
        <v>-29°1'32"</v>
      </c>
      <c r="AP33" s="46">
        <f t="shared" ca="1" si="11"/>
        <v>42407.396906197137</v>
      </c>
      <c r="AQ33" s="20">
        <f t="shared" ca="1" si="14"/>
        <v>42407.396906197137</v>
      </c>
      <c r="AR33" s="10">
        <f t="shared" ca="1" si="15"/>
        <v>15266662.88623097</v>
      </c>
      <c r="AS33" s="69"/>
      <c r="AT33" s="66">
        <v>24</v>
      </c>
      <c r="AU33" s="67">
        <f t="shared" si="16"/>
        <v>3.1333333333333337</v>
      </c>
      <c r="AV33" s="59" t="str">
        <f t="shared" si="12"/>
        <v/>
      </c>
      <c r="AW33" s="60" t="str">
        <f t="shared" si="13"/>
        <v/>
      </c>
      <c r="AX33" s="61" t="str">
        <f t="shared" si="5"/>
        <v/>
      </c>
      <c r="AY33" s="62" t="str">
        <f t="shared" si="17"/>
        <v/>
      </c>
      <c r="AZ33" s="61" t="str">
        <f t="shared" si="18"/>
        <v/>
      </c>
      <c r="BA33" s="58" t="str">
        <f t="shared" si="19"/>
        <v/>
      </c>
      <c r="BB33" s="58" t="str">
        <f t="shared" si="20"/>
        <v/>
      </c>
      <c r="BC33" s="58" t="str">
        <f t="shared" si="21"/>
        <v/>
      </c>
      <c r="BD33" s="58" t="str">
        <f t="shared" ca="1" si="22"/>
        <v>unter Horizont</v>
      </c>
      <c r="BE33" s="63" t="str">
        <f t="shared" ca="1" si="6"/>
        <v>unter Horizont</v>
      </c>
      <c r="BF33" s="215">
        <v>64</v>
      </c>
      <c r="BG33" s="214">
        <f t="shared" si="23"/>
        <v>64</v>
      </c>
      <c r="BH33" s="269">
        <f t="shared" ref="BH33:BI33" si="405">IF(BH37&lt;BH32,(BH32-BH37)/5+BH34,(BH37-BH32)/5+BH32)</f>
        <v>0.99486111111111108</v>
      </c>
      <c r="BI33" s="270">
        <f t="shared" si="405"/>
        <v>0.99388888888888893</v>
      </c>
      <c r="BJ33" s="270">
        <f t="shared" ref="BJ33:BK33" si="406">IF(BJ37&lt;BJ32,(BJ32-BJ37)/5+BJ34,(BJ37-BJ32)/5+BJ32)</f>
        <v>0.99472222222222217</v>
      </c>
      <c r="BK33" s="270">
        <f t="shared" si="406"/>
        <v>0.99333333333333329</v>
      </c>
      <c r="BL33" s="270">
        <f t="shared" ref="BL33:DP33" si="407">IF(BL37&lt;BL32,(BL32-BL37)/5+BL34,(BL37-BL32)/5+BL32)</f>
        <v>0.99069444444444443</v>
      </c>
      <c r="BM33" s="270">
        <f t="shared" si="407"/>
        <v>0.99083333333333323</v>
      </c>
      <c r="BN33" s="270">
        <f t="shared" si="407"/>
        <v>0.99125000000000008</v>
      </c>
      <c r="BO33" s="270">
        <f t="shared" si="407"/>
        <v>0.99069444444444443</v>
      </c>
      <c r="BP33" s="270">
        <f t="shared" si="407"/>
        <v>0.99083333333333323</v>
      </c>
      <c r="BQ33" s="270">
        <f t="shared" si="407"/>
        <v>0.9901388888888889</v>
      </c>
      <c r="BR33" s="270">
        <f t="shared" si="407"/>
        <v>0.98958333333333337</v>
      </c>
      <c r="BS33" s="270">
        <f t="shared" si="407"/>
        <v>0.9901388888888889</v>
      </c>
      <c r="BT33" s="270">
        <f t="shared" si="407"/>
        <v>0.98944444444444446</v>
      </c>
      <c r="BU33" s="270">
        <f t="shared" si="407"/>
        <v>0.98944444444444446</v>
      </c>
      <c r="BV33" s="270">
        <f t="shared" si="407"/>
        <v>0.98944444444444446</v>
      </c>
      <c r="BW33" s="270">
        <f t="shared" si="407"/>
        <v>0.98944444444444446</v>
      </c>
      <c r="BX33" s="270">
        <f t="shared" si="407"/>
        <v>0.98944444444444446</v>
      </c>
      <c r="BY33" s="270">
        <f t="shared" si="407"/>
        <v>0.98694444444444451</v>
      </c>
      <c r="BZ33" s="270">
        <f t="shared" si="407"/>
        <v>0.98694444444444451</v>
      </c>
      <c r="CA33" s="270">
        <f t="shared" si="407"/>
        <v>0.98624999999999996</v>
      </c>
      <c r="CB33" s="270">
        <f t="shared" si="407"/>
        <v>0.96763888888888894</v>
      </c>
      <c r="CC33" s="270">
        <f t="shared" si="407"/>
        <v>0.98430555555555554</v>
      </c>
      <c r="CD33" s="270">
        <f t="shared" si="407"/>
        <v>0.97791666666666666</v>
      </c>
      <c r="CE33" s="270">
        <f t="shared" si="407"/>
        <v>0.97777777777777775</v>
      </c>
      <c r="CF33" s="270">
        <f t="shared" si="407"/>
        <v>0.97611111111111115</v>
      </c>
      <c r="CG33" s="270">
        <f t="shared" si="407"/>
        <v>0.97222222222222232</v>
      </c>
      <c r="CH33" s="270">
        <f t="shared" si="407"/>
        <v>0.95847222222222228</v>
      </c>
      <c r="CI33" s="270">
        <f t="shared" si="407"/>
        <v>0.95499999999999996</v>
      </c>
      <c r="CJ33" s="270">
        <f t="shared" si="407"/>
        <v>0.94666666666666666</v>
      </c>
      <c r="CK33" s="270">
        <f t="shared" si="407"/>
        <v>0.96180555555555547</v>
      </c>
      <c r="CL33" s="270">
        <f t="shared" si="407"/>
        <v>0.9604166666666667</v>
      </c>
      <c r="CM33" s="270">
        <f t="shared" si="407"/>
        <v>0.91249999999999998</v>
      </c>
      <c r="CN33" s="270">
        <f t="shared" si="407"/>
        <v>0.18833333333333335</v>
      </c>
      <c r="CO33" s="270">
        <f t="shared" si="407"/>
        <v>0.18722222222222221</v>
      </c>
      <c r="CP33" s="270">
        <f t="shared" si="407"/>
        <v>0.18263888888888891</v>
      </c>
      <c r="CQ33" s="270">
        <f t="shared" si="407"/>
        <v>0.18083333333333335</v>
      </c>
      <c r="CR33" s="270">
        <f t="shared" si="407"/>
        <v>0</v>
      </c>
      <c r="CS33" s="270">
        <f t="shared" si="407"/>
        <v>0</v>
      </c>
      <c r="CT33" s="270">
        <f t="shared" si="407"/>
        <v>0</v>
      </c>
      <c r="CU33" s="270">
        <f t="shared" si="407"/>
        <v>0</v>
      </c>
      <c r="CV33" s="270">
        <f t="shared" si="407"/>
        <v>0</v>
      </c>
      <c r="CW33" s="270">
        <f t="shared" si="407"/>
        <v>0</v>
      </c>
      <c r="CX33" s="270">
        <f t="shared" si="407"/>
        <v>0</v>
      </c>
      <c r="CY33" s="270">
        <f t="shared" si="407"/>
        <v>0</v>
      </c>
      <c r="CZ33" s="270">
        <f t="shared" si="407"/>
        <v>0</v>
      </c>
      <c r="DA33" s="270">
        <f t="shared" si="407"/>
        <v>0</v>
      </c>
      <c r="DB33" s="270">
        <f t="shared" si="407"/>
        <v>0</v>
      </c>
      <c r="DC33" s="270">
        <f t="shared" si="407"/>
        <v>0</v>
      </c>
      <c r="DD33" s="270">
        <f t="shared" si="407"/>
        <v>0</v>
      </c>
      <c r="DE33" s="270">
        <f t="shared" si="407"/>
        <v>0</v>
      </c>
      <c r="DF33" s="270">
        <f t="shared" si="407"/>
        <v>0</v>
      </c>
      <c r="DG33" s="270">
        <f t="shared" si="407"/>
        <v>0</v>
      </c>
      <c r="DH33" s="270">
        <f t="shared" si="407"/>
        <v>0</v>
      </c>
      <c r="DI33" s="270">
        <f t="shared" si="407"/>
        <v>0</v>
      </c>
      <c r="DJ33" s="270">
        <f t="shared" si="407"/>
        <v>0</v>
      </c>
      <c r="DK33" s="270">
        <f t="shared" si="407"/>
        <v>0</v>
      </c>
      <c r="DL33" s="270">
        <f t="shared" si="407"/>
        <v>0</v>
      </c>
      <c r="DM33" s="270">
        <f t="shared" si="407"/>
        <v>0</v>
      </c>
      <c r="DN33" s="270">
        <f t="shared" si="407"/>
        <v>0</v>
      </c>
      <c r="DO33" s="270">
        <f t="shared" si="407"/>
        <v>0</v>
      </c>
      <c r="DP33" s="270">
        <f t="shared" si="407"/>
        <v>0</v>
      </c>
      <c r="DQ33" s="220">
        <f t="shared" si="24"/>
        <v>64</v>
      </c>
      <c r="DR33" s="270">
        <f t="shared" ref="DR33:DS33" si="408">IF(DR37&lt;DR32,(DR32-DR37)/5+DR34,(DR37-DR32)/5+DR32)</f>
        <v>1.638888888888889E-2</v>
      </c>
      <c r="DS33" s="270">
        <f t="shared" si="408"/>
        <v>1.1388888888888889E-2</v>
      </c>
      <c r="DT33" s="270">
        <f t="shared" ref="DT33:FK33" si="409">IF(DT37&lt;DT32,(DT32-DT37)/5+DT34,(DT37-DT32)/5+DT32)</f>
        <v>1.125E-2</v>
      </c>
      <c r="DU33" s="270">
        <f t="shared" si="409"/>
        <v>1.125E-2</v>
      </c>
      <c r="DV33" s="270">
        <f t="shared" si="409"/>
        <v>9.1666666666666667E-3</v>
      </c>
      <c r="DW33" s="270">
        <f t="shared" si="409"/>
        <v>8.6111111111111128E-3</v>
      </c>
      <c r="DX33" s="270">
        <f t="shared" si="409"/>
        <v>8.1944444444444452E-3</v>
      </c>
      <c r="DY33" s="270">
        <f t="shared" si="409"/>
        <v>6.5972222222222224E-2</v>
      </c>
      <c r="DZ33" s="270">
        <f t="shared" si="409"/>
        <v>3.4027777777777775E-2</v>
      </c>
      <c r="EA33" s="270">
        <f t="shared" si="409"/>
        <v>3.2638888888888891E-2</v>
      </c>
      <c r="EB33" s="270">
        <f t="shared" si="409"/>
        <v>3.0555555555555555E-2</v>
      </c>
      <c r="EC33" s="270">
        <f t="shared" si="409"/>
        <v>4.069444444444445E-2</v>
      </c>
      <c r="ED33" s="270">
        <f t="shared" si="409"/>
        <v>3.6250000000000004E-2</v>
      </c>
      <c r="EE33" s="270">
        <f t="shared" si="409"/>
        <v>3.5833333333333328E-2</v>
      </c>
      <c r="EF33" s="270">
        <f t="shared" si="409"/>
        <v>3.1388888888888883E-2</v>
      </c>
      <c r="EG33" s="270">
        <f t="shared" si="409"/>
        <v>3.0694444444444444E-2</v>
      </c>
      <c r="EH33" s="270">
        <f t="shared" si="409"/>
        <v>2.5694444444444443E-2</v>
      </c>
      <c r="EI33" s="270">
        <f t="shared" si="409"/>
        <v>2.3055555555555551E-2</v>
      </c>
      <c r="EJ33" s="270">
        <f t="shared" si="409"/>
        <v>2.4722222222222225E-2</v>
      </c>
      <c r="EK33" s="270">
        <f t="shared" si="409"/>
        <v>2.222222222222222E-2</v>
      </c>
      <c r="EL33" s="270">
        <f t="shared" si="409"/>
        <v>1.9027777777777779E-2</v>
      </c>
      <c r="EM33" s="270">
        <f t="shared" si="409"/>
        <v>1.3055555555555556E-2</v>
      </c>
      <c r="EN33" s="270">
        <f t="shared" si="409"/>
        <v>9.305555555555553E-3</v>
      </c>
      <c r="EO33" s="270">
        <f t="shared" si="409"/>
        <v>8.7500000000000008E-3</v>
      </c>
      <c r="EP33" s="270">
        <f t="shared" si="409"/>
        <v>5.8333333333333336E-3</v>
      </c>
      <c r="EQ33" s="270">
        <f t="shared" si="409"/>
        <v>6.9444444444444449E-3</v>
      </c>
      <c r="ER33" s="270">
        <f t="shared" si="409"/>
        <v>4.7222222222222223E-3</v>
      </c>
      <c r="ES33" s="270">
        <f t="shared" si="409"/>
        <v>2.7777777777777779E-3</v>
      </c>
      <c r="ET33" s="270">
        <f t="shared" si="409"/>
        <v>0</v>
      </c>
      <c r="EU33" s="270">
        <f t="shared" si="409"/>
        <v>0.7994444444444444</v>
      </c>
      <c r="EV33" s="270">
        <f t="shared" si="409"/>
        <v>1.3888888888888889E-4</v>
      </c>
      <c r="EW33" s="270">
        <f t="shared" si="409"/>
        <v>0.99736111111111114</v>
      </c>
      <c r="EX33" s="270">
        <f t="shared" si="409"/>
        <v>0.99874999999999992</v>
      </c>
      <c r="EY33" s="270">
        <f t="shared" si="409"/>
        <v>0.99805555555555558</v>
      </c>
      <c r="EZ33" s="270">
        <f t="shared" si="409"/>
        <v>0.9966666666666667</v>
      </c>
      <c r="FA33" s="270">
        <f t="shared" si="409"/>
        <v>0.99736111111111114</v>
      </c>
      <c r="FB33" s="270">
        <f t="shared" si="409"/>
        <v>0.99555555555555553</v>
      </c>
      <c r="FC33" s="270">
        <f t="shared" si="409"/>
        <v>0.99611111111111106</v>
      </c>
      <c r="FD33" s="270">
        <f t="shared" si="409"/>
        <v>0.99472222222222217</v>
      </c>
      <c r="FE33" s="270">
        <f t="shared" si="409"/>
        <v>0.99472222222222217</v>
      </c>
      <c r="FF33" s="270">
        <f t="shared" si="409"/>
        <v>0.99486111111111108</v>
      </c>
      <c r="FG33" s="270">
        <f t="shared" si="409"/>
        <v>0.9955555555555553</v>
      </c>
      <c r="FH33" s="270">
        <f t="shared" si="409"/>
        <v>0.9955555555555553</v>
      </c>
      <c r="FI33" s="270">
        <f t="shared" si="409"/>
        <v>0.99569444444444455</v>
      </c>
      <c r="FJ33" s="270">
        <f t="shared" si="409"/>
        <v>0.99541666666666673</v>
      </c>
      <c r="FK33" s="274">
        <f t="shared" si="409"/>
        <v>0.99472222222222217</v>
      </c>
      <c r="FL33" s="214">
        <f t="shared" si="31"/>
        <v>64</v>
      </c>
      <c r="FM33" s="238" t="s">
        <v>164</v>
      </c>
      <c r="FN33" s="222">
        <f>GI11</f>
        <v>0.99263888888888896</v>
      </c>
      <c r="FO33" s="221"/>
      <c r="FP33" s="221"/>
      <c r="FQ33" s="214"/>
      <c r="FR33" s="216"/>
      <c r="FS33" s="216"/>
      <c r="FT33" s="216"/>
      <c r="FU33" s="216"/>
      <c r="FV33" s="216"/>
      <c r="FW33" s="216"/>
      <c r="FX33" s="216"/>
      <c r="FY33" s="216"/>
      <c r="FZ33" s="216"/>
      <c r="GA33" s="216"/>
      <c r="GB33" s="216"/>
      <c r="GC33" s="216"/>
      <c r="GD33" s="216"/>
      <c r="GE33" s="216"/>
      <c r="GF33" s="216"/>
      <c r="GG33" s="216"/>
      <c r="GH33" s="216"/>
      <c r="GI33" s="216"/>
      <c r="GJ33" s="216"/>
      <c r="GK33" s="216"/>
      <c r="GL33" s="216"/>
      <c r="GM33" s="216"/>
      <c r="GN33" s="216"/>
      <c r="GO33" s="216"/>
      <c r="GP33" s="216"/>
      <c r="GQ33" s="216"/>
      <c r="GR33" s="216"/>
      <c r="GS33" s="216"/>
      <c r="GT33" s="216"/>
      <c r="GU33" s="216"/>
      <c r="GV33" s="216"/>
      <c r="GW33" s="216"/>
      <c r="GX33" s="216"/>
      <c r="GY33" s="216"/>
      <c r="GZ33" s="216"/>
      <c r="HA33" s="216"/>
      <c r="HB33" s="216"/>
      <c r="HC33" s="216"/>
      <c r="HD33" s="216"/>
      <c r="HE33" s="216"/>
      <c r="HF33" s="216"/>
      <c r="HG33" s="216"/>
      <c r="HH33" s="216"/>
      <c r="HI33" s="216"/>
      <c r="HJ33" s="216"/>
      <c r="HK33" s="216"/>
      <c r="HL33" s="216"/>
      <c r="HM33" s="216"/>
      <c r="HN33" s="216"/>
      <c r="HO33" s="216"/>
      <c r="HP33" s="216"/>
      <c r="HQ33" s="216"/>
      <c r="HR33" s="216"/>
      <c r="HS33" s="216"/>
      <c r="HT33" s="216"/>
      <c r="HU33" s="216"/>
      <c r="HV33" s="216"/>
      <c r="HW33" s="216"/>
      <c r="HX33" s="216"/>
      <c r="HY33" s="216"/>
      <c r="HZ33" s="216"/>
      <c r="IA33" s="216"/>
      <c r="IB33" s="216"/>
      <c r="IC33" s="216"/>
      <c r="ID33" s="216"/>
      <c r="IE33" s="216"/>
      <c r="IF33" s="216"/>
      <c r="IG33" s="216"/>
      <c r="IH33" s="216"/>
      <c r="II33" s="216"/>
      <c r="IJ33" s="216"/>
      <c r="IK33" s="216"/>
      <c r="IL33" s="216"/>
      <c r="IM33" s="216"/>
      <c r="IN33" s="216"/>
      <c r="IO33" s="216"/>
      <c r="IP33" s="216"/>
      <c r="IQ33" s="216"/>
      <c r="IR33" s="216"/>
      <c r="IS33" s="216"/>
      <c r="IT33" s="216"/>
      <c r="IU33" s="216"/>
      <c r="IV33" s="216"/>
      <c r="IW33" s="216"/>
      <c r="IX33" s="216"/>
      <c r="IY33" s="216"/>
      <c r="IZ33" s="216"/>
      <c r="JA33" s="216"/>
      <c r="JB33" s="216"/>
      <c r="JC33" s="216"/>
      <c r="JD33" s="216"/>
      <c r="JE33" s="216"/>
      <c r="JF33" s="216"/>
      <c r="JG33" s="216"/>
      <c r="JH33" s="216"/>
      <c r="JI33" s="216"/>
      <c r="JJ33" s="216"/>
      <c r="JK33" s="216"/>
      <c r="JL33" s="216"/>
      <c r="JM33" s="216"/>
      <c r="JN33" s="216"/>
      <c r="JO33" s="216"/>
      <c r="JP33" s="216"/>
      <c r="JQ33" s="216"/>
      <c r="JR33" s="216"/>
    </row>
    <row r="34" spans="1:278">
      <c r="A34" s="404">
        <v>25</v>
      </c>
      <c r="B34" s="399" t="str">
        <f t="shared" ca="1" si="1"/>
        <v>unter Horizont</v>
      </c>
      <c r="C34" s="400">
        <v>165</v>
      </c>
      <c r="D34" s="392" t="s">
        <v>35</v>
      </c>
      <c r="E34" s="400">
        <v>165</v>
      </c>
      <c r="F34" s="399" t="s">
        <v>358</v>
      </c>
      <c r="G34" s="393">
        <v>0.33627314814814818</v>
      </c>
      <c r="H34" s="402" t="s">
        <v>359</v>
      </c>
      <c r="I34" s="403">
        <v>15.4</v>
      </c>
      <c r="J34" s="392" t="s">
        <v>340</v>
      </c>
      <c r="K34" s="399" t="s">
        <v>11</v>
      </c>
      <c r="L34" s="396">
        <v>3</v>
      </c>
      <c r="M34" s="397">
        <v>17.8</v>
      </c>
      <c r="N34" s="1"/>
      <c r="O34" s="70"/>
      <c r="P34" s="2"/>
      <c r="Q34" s="2"/>
      <c r="R34" s="2"/>
      <c r="S34" s="2"/>
      <c r="T34" s="2"/>
      <c r="U34" s="2"/>
      <c r="V34" s="2"/>
      <c r="W34" s="2"/>
      <c r="X34" s="2"/>
      <c r="Y34" s="2"/>
      <c r="Z34" s="2"/>
      <c r="AA34" s="2"/>
      <c r="AB34" s="2"/>
      <c r="AC34" s="2"/>
      <c r="AD34" s="2"/>
      <c r="AE34" s="2"/>
      <c r="AF34" s="2"/>
      <c r="AG34" s="34"/>
      <c r="AH34" s="10">
        <f t="shared" si="7"/>
        <v>8.0705555555555559</v>
      </c>
      <c r="AI34" s="10">
        <f t="shared" si="2"/>
        <v>121.05833333333334</v>
      </c>
      <c r="AJ34" s="44">
        <f t="shared" si="8"/>
        <v>-2.7333333333333334</v>
      </c>
      <c r="AK34" s="19">
        <f t="shared" si="9"/>
        <v>-2.7333333333333334</v>
      </c>
      <c r="AL34" s="19">
        <f t="shared" si="25"/>
        <v>2.7333333333333334</v>
      </c>
      <c r="AM34" s="19">
        <f t="shared" ca="1" si="3"/>
        <v>-0.53461061722897407</v>
      </c>
      <c r="AN34" s="45">
        <f t="shared" ca="1" si="10"/>
        <v>-32.317508287070581</v>
      </c>
      <c r="AO34" s="55" t="str">
        <f t="shared" ca="1" si="4"/>
        <v>-32°19'3"</v>
      </c>
      <c r="AP34" s="46">
        <f t="shared" ca="1" si="11"/>
        <v>42407.386339067511</v>
      </c>
      <c r="AQ34" s="20">
        <f t="shared" ca="1" si="14"/>
        <v>42407.386339067511</v>
      </c>
      <c r="AR34" s="10">
        <f t="shared" ca="1" si="15"/>
        <v>15266659.082064305</v>
      </c>
      <c r="AS34" s="69"/>
      <c r="AT34" s="64">
        <v>25</v>
      </c>
      <c r="AU34" s="67">
        <f t="shared" si="16"/>
        <v>-2.7333333333333334</v>
      </c>
      <c r="AV34" s="59" t="str">
        <f t="shared" si="12"/>
        <v/>
      </c>
      <c r="AW34" s="60" t="str">
        <f t="shared" si="13"/>
        <v/>
      </c>
      <c r="AX34" s="61" t="str">
        <f t="shared" si="5"/>
        <v/>
      </c>
      <c r="AY34" s="62" t="str">
        <f t="shared" si="17"/>
        <v/>
      </c>
      <c r="AZ34" s="61" t="str">
        <f t="shared" si="18"/>
        <v/>
      </c>
      <c r="BA34" s="58" t="str">
        <f t="shared" si="19"/>
        <v/>
      </c>
      <c r="BB34" s="58" t="str">
        <f t="shared" si="20"/>
        <v/>
      </c>
      <c r="BC34" s="58" t="str">
        <f t="shared" si="21"/>
        <v/>
      </c>
      <c r="BD34" s="58" t="str">
        <f t="shared" ca="1" si="22"/>
        <v>unter Horizont</v>
      </c>
      <c r="BE34" s="63" t="str">
        <f t="shared" ca="1" si="6"/>
        <v>unter Horizont</v>
      </c>
      <c r="BF34" s="215">
        <v>63</v>
      </c>
      <c r="BG34" s="214">
        <f t="shared" si="23"/>
        <v>63</v>
      </c>
      <c r="BH34" s="257">
        <f t="shared" ref="BH34:BI34" si="410">IF(BH37&lt;BH32,(BH32-BH37)/5+BH35,(BH37-BH32)/5+BH33)</f>
        <v>0.99527777777777771</v>
      </c>
      <c r="BI34" s="254">
        <f t="shared" si="410"/>
        <v>0.99402777777777784</v>
      </c>
      <c r="BJ34" s="254">
        <f t="shared" ref="BJ34:BK34" si="411">IF(BJ37&lt;BJ32,(BJ32-BJ37)/5+BJ35,(BJ37-BJ32)/5+BJ33)</f>
        <v>0.99499999999999988</v>
      </c>
      <c r="BK34" s="254">
        <f t="shared" si="411"/>
        <v>0.99361111111111111</v>
      </c>
      <c r="BL34" s="254">
        <f t="shared" ref="BL34:DP34" si="412">IF(BL37&lt;BL32,(BL32-BL37)/5+BL35,(BL37-BL32)/5+BL33)</f>
        <v>0.99111111111111116</v>
      </c>
      <c r="BM34" s="254">
        <f t="shared" si="412"/>
        <v>0.99138888888888876</v>
      </c>
      <c r="BN34" s="254">
        <f t="shared" si="412"/>
        <v>0.9915277777777779</v>
      </c>
      <c r="BO34" s="254">
        <f t="shared" si="412"/>
        <v>0.99111111111111116</v>
      </c>
      <c r="BP34" s="254">
        <f t="shared" si="412"/>
        <v>0.99138888888888876</v>
      </c>
      <c r="BQ34" s="254">
        <f t="shared" si="412"/>
        <v>0.99069444444444443</v>
      </c>
      <c r="BR34" s="254">
        <f t="shared" si="412"/>
        <v>0.99027777777777781</v>
      </c>
      <c r="BS34" s="254">
        <f t="shared" si="412"/>
        <v>0.99069444444444443</v>
      </c>
      <c r="BT34" s="254">
        <f t="shared" si="412"/>
        <v>0.99</v>
      </c>
      <c r="BU34" s="254">
        <f t="shared" si="412"/>
        <v>0.99</v>
      </c>
      <c r="BV34" s="254">
        <f t="shared" si="412"/>
        <v>0.99</v>
      </c>
      <c r="BW34" s="254">
        <f t="shared" si="412"/>
        <v>0.99</v>
      </c>
      <c r="BX34" s="254">
        <f t="shared" si="412"/>
        <v>0.99</v>
      </c>
      <c r="BY34" s="254">
        <f t="shared" si="412"/>
        <v>0.98777777777777787</v>
      </c>
      <c r="BZ34" s="254">
        <f t="shared" si="412"/>
        <v>0.98777777777777787</v>
      </c>
      <c r="CA34" s="254">
        <f t="shared" si="412"/>
        <v>0.98708333333333331</v>
      </c>
      <c r="CB34" s="254">
        <f t="shared" si="412"/>
        <v>0.97277777777777785</v>
      </c>
      <c r="CC34" s="254">
        <f t="shared" si="412"/>
        <v>0.9852777777777777</v>
      </c>
      <c r="CD34" s="254">
        <f t="shared" si="412"/>
        <v>0.97944444444444445</v>
      </c>
      <c r="CE34" s="254">
        <f t="shared" si="412"/>
        <v>0.97916666666666663</v>
      </c>
      <c r="CF34" s="254">
        <f t="shared" si="412"/>
        <v>0.97791666666666677</v>
      </c>
      <c r="CG34" s="254">
        <f t="shared" si="412"/>
        <v>0.97430555555555565</v>
      </c>
      <c r="CH34" s="254">
        <f t="shared" si="412"/>
        <v>0.9620833333333334</v>
      </c>
      <c r="CI34" s="254">
        <f t="shared" si="412"/>
        <v>0.95930555555555552</v>
      </c>
      <c r="CJ34" s="254">
        <f t="shared" si="412"/>
        <v>0.9523611111111111</v>
      </c>
      <c r="CK34" s="254">
        <f t="shared" si="412"/>
        <v>0.96180555555555547</v>
      </c>
      <c r="CL34" s="254">
        <f t="shared" si="412"/>
        <v>0.9604166666666667</v>
      </c>
      <c r="CM34" s="254">
        <f t="shared" si="412"/>
        <v>0.91249999999999998</v>
      </c>
      <c r="CN34" s="254">
        <f t="shared" si="412"/>
        <v>0.37666666666666671</v>
      </c>
      <c r="CO34" s="254">
        <f t="shared" si="412"/>
        <v>0.37444444444444441</v>
      </c>
      <c r="CP34" s="254">
        <f t="shared" si="412"/>
        <v>0.36527777777777781</v>
      </c>
      <c r="CQ34" s="254">
        <f t="shared" si="412"/>
        <v>0.36166666666666669</v>
      </c>
      <c r="CR34" s="254">
        <f t="shared" si="412"/>
        <v>0</v>
      </c>
      <c r="CS34" s="254">
        <f t="shared" si="412"/>
        <v>0</v>
      </c>
      <c r="CT34" s="254">
        <f t="shared" si="412"/>
        <v>0</v>
      </c>
      <c r="CU34" s="254">
        <f t="shared" si="412"/>
        <v>0</v>
      </c>
      <c r="CV34" s="254">
        <f t="shared" si="412"/>
        <v>0</v>
      </c>
      <c r="CW34" s="254">
        <f t="shared" si="412"/>
        <v>0</v>
      </c>
      <c r="CX34" s="254">
        <f t="shared" si="412"/>
        <v>0</v>
      </c>
      <c r="CY34" s="254">
        <f t="shared" si="412"/>
        <v>0</v>
      </c>
      <c r="CZ34" s="254">
        <f t="shared" si="412"/>
        <v>0</v>
      </c>
      <c r="DA34" s="254">
        <f t="shared" si="412"/>
        <v>0</v>
      </c>
      <c r="DB34" s="254">
        <f t="shared" si="412"/>
        <v>0</v>
      </c>
      <c r="DC34" s="254">
        <f t="shared" si="412"/>
        <v>0</v>
      </c>
      <c r="DD34" s="254">
        <f t="shared" si="412"/>
        <v>0</v>
      </c>
      <c r="DE34" s="254">
        <f t="shared" si="412"/>
        <v>0</v>
      </c>
      <c r="DF34" s="254">
        <f t="shared" si="412"/>
        <v>0</v>
      </c>
      <c r="DG34" s="254">
        <f t="shared" si="412"/>
        <v>0</v>
      </c>
      <c r="DH34" s="254">
        <f t="shared" si="412"/>
        <v>0</v>
      </c>
      <c r="DI34" s="254">
        <f t="shared" si="412"/>
        <v>0</v>
      </c>
      <c r="DJ34" s="254">
        <f t="shared" si="412"/>
        <v>0</v>
      </c>
      <c r="DK34" s="254">
        <f t="shared" si="412"/>
        <v>0</v>
      </c>
      <c r="DL34" s="254">
        <f t="shared" si="412"/>
        <v>0</v>
      </c>
      <c r="DM34" s="254">
        <f t="shared" si="412"/>
        <v>0</v>
      </c>
      <c r="DN34" s="254">
        <f t="shared" si="412"/>
        <v>0</v>
      </c>
      <c r="DO34" s="254">
        <f t="shared" si="412"/>
        <v>0</v>
      </c>
      <c r="DP34" s="254">
        <f t="shared" si="412"/>
        <v>0</v>
      </c>
      <c r="DQ34" s="220">
        <f t="shared" si="24"/>
        <v>63</v>
      </c>
      <c r="DR34" s="254">
        <f t="shared" ref="DR34:DS34" si="413">IF(DR37&lt;DR32,(DR32-DR37)/5+DR35,(DR37-DR32)/5+DR33)</f>
        <v>3.2777777777777781E-2</v>
      </c>
      <c r="DS34" s="254">
        <f t="shared" si="413"/>
        <v>2.2777777777777779E-2</v>
      </c>
      <c r="DT34" s="254">
        <f t="shared" ref="DT34:FK34" si="414">IF(DT37&lt;DT32,(DT32-DT37)/5+DT35,(DT37-DT32)/5+DT33)</f>
        <v>2.2499999999999999E-2</v>
      </c>
      <c r="DU34" s="254">
        <f t="shared" si="414"/>
        <v>2.2499999999999999E-2</v>
      </c>
      <c r="DV34" s="254">
        <f t="shared" si="414"/>
        <v>1.8333333333333333E-2</v>
      </c>
      <c r="DW34" s="254">
        <f t="shared" si="414"/>
        <v>1.7222222222222226E-2</v>
      </c>
      <c r="DX34" s="254">
        <f t="shared" si="414"/>
        <v>1.638888888888889E-2</v>
      </c>
      <c r="DY34" s="254">
        <f t="shared" si="414"/>
        <v>6.5972222222222224E-2</v>
      </c>
      <c r="DZ34" s="254">
        <f t="shared" si="414"/>
        <v>3.4027777777777775E-2</v>
      </c>
      <c r="EA34" s="254">
        <f t="shared" si="414"/>
        <v>3.2638888888888891E-2</v>
      </c>
      <c r="EB34" s="254">
        <f t="shared" si="414"/>
        <v>3.0555555555555555E-2</v>
      </c>
      <c r="EC34" s="254">
        <f t="shared" si="414"/>
        <v>3.6250000000000004E-2</v>
      </c>
      <c r="ED34" s="254">
        <f t="shared" si="414"/>
        <v>3.291666666666667E-2</v>
      </c>
      <c r="EE34" s="254">
        <f t="shared" si="414"/>
        <v>3.2083333333333332E-2</v>
      </c>
      <c r="EF34" s="254">
        <f t="shared" si="414"/>
        <v>2.8749999999999998E-2</v>
      </c>
      <c r="EG34" s="254">
        <f t="shared" si="414"/>
        <v>2.8055555555555556E-2</v>
      </c>
      <c r="EH34" s="254">
        <f t="shared" si="414"/>
        <v>2.361111111111111E-2</v>
      </c>
      <c r="EI34" s="254">
        <f t="shared" si="414"/>
        <v>2.1111111111111108E-2</v>
      </c>
      <c r="EJ34" s="254">
        <f t="shared" si="414"/>
        <v>2.2361111111111113E-2</v>
      </c>
      <c r="EK34" s="254">
        <f t="shared" si="414"/>
        <v>2.0138888888888887E-2</v>
      </c>
      <c r="EL34" s="254">
        <f t="shared" si="414"/>
        <v>1.7916666666666668E-2</v>
      </c>
      <c r="EM34" s="254">
        <f t="shared" si="414"/>
        <v>1.2222222222222223E-2</v>
      </c>
      <c r="EN34" s="254">
        <f t="shared" si="414"/>
        <v>8.8888888888888871E-3</v>
      </c>
      <c r="EO34" s="254">
        <f t="shared" si="414"/>
        <v>7.7777777777777784E-3</v>
      </c>
      <c r="EP34" s="254">
        <f t="shared" si="414"/>
        <v>5.4166666666666669E-3</v>
      </c>
      <c r="EQ34" s="254">
        <f t="shared" si="414"/>
        <v>6.2500000000000003E-3</v>
      </c>
      <c r="ER34" s="254">
        <f t="shared" si="414"/>
        <v>4.5833333333333334E-3</v>
      </c>
      <c r="ES34" s="254">
        <f t="shared" si="414"/>
        <v>2.7777777777777779E-3</v>
      </c>
      <c r="ET34" s="254">
        <f t="shared" si="414"/>
        <v>0</v>
      </c>
      <c r="EU34" s="254">
        <f t="shared" si="414"/>
        <v>0.59958333333333336</v>
      </c>
      <c r="EV34" s="254">
        <f t="shared" si="414"/>
        <v>2.7777777777777778E-4</v>
      </c>
      <c r="EW34" s="254">
        <f t="shared" si="414"/>
        <v>0.99750000000000005</v>
      </c>
      <c r="EX34" s="254">
        <f t="shared" si="414"/>
        <v>0.99888888888888883</v>
      </c>
      <c r="EY34" s="254">
        <f t="shared" si="414"/>
        <v>0.9981944444444445</v>
      </c>
      <c r="EZ34" s="254">
        <f t="shared" si="414"/>
        <v>0.99680555555555561</v>
      </c>
      <c r="FA34" s="254">
        <f t="shared" si="414"/>
        <v>0.99750000000000005</v>
      </c>
      <c r="FB34" s="254">
        <f t="shared" si="414"/>
        <v>0.99597222222222215</v>
      </c>
      <c r="FC34" s="254">
        <f t="shared" si="414"/>
        <v>0.99638888888888888</v>
      </c>
      <c r="FD34" s="254">
        <f t="shared" si="414"/>
        <v>0.99499999999999988</v>
      </c>
      <c r="FE34" s="254">
        <f t="shared" si="414"/>
        <v>0.99499999999999988</v>
      </c>
      <c r="FF34" s="254">
        <f t="shared" si="414"/>
        <v>0.99527777777777771</v>
      </c>
      <c r="FG34" s="254">
        <f t="shared" si="414"/>
        <v>0.99527777777777759</v>
      </c>
      <c r="FH34" s="254">
        <f t="shared" si="414"/>
        <v>0.99527777777777759</v>
      </c>
      <c r="FI34" s="254">
        <f t="shared" si="414"/>
        <v>0.99555555555555564</v>
      </c>
      <c r="FJ34" s="254">
        <f t="shared" si="414"/>
        <v>0.99569444444444455</v>
      </c>
      <c r="FK34" s="255">
        <f t="shared" si="414"/>
        <v>0.99499999999999988</v>
      </c>
      <c r="FL34" s="214">
        <f t="shared" si="31"/>
        <v>63</v>
      </c>
      <c r="FM34" s="238" t="s">
        <v>121</v>
      </c>
      <c r="FN34" s="222">
        <f>GJ11</f>
        <v>0.99041666666666661</v>
      </c>
      <c r="FO34" s="221"/>
      <c r="FP34" s="221"/>
      <c r="FQ34" s="214"/>
      <c r="FR34" s="216"/>
      <c r="FS34" s="216"/>
      <c r="FT34" s="216"/>
      <c r="FU34" s="216"/>
      <c r="FV34" s="216"/>
      <c r="FW34" s="216"/>
      <c r="FX34" s="216"/>
      <c r="FY34" s="216"/>
      <c r="FZ34" s="216"/>
      <c r="GA34" s="216"/>
      <c r="GB34" s="216"/>
      <c r="GC34" s="216"/>
      <c r="GD34" s="216"/>
      <c r="GE34" s="216"/>
      <c r="GF34" s="216"/>
      <c r="GG34" s="216"/>
      <c r="GH34" s="216"/>
      <c r="GI34" s="216"/>
      <c r="GJ34" s="216"/>
      <c r="GK34" s="216"/>
      <c r="GL34" s="216"/>
      <c r="GM34" s="216"/>
      <c r="GN34" s="216"/>
      <c r="GO34" s="216"/>
      <c r="GP34" s="216"/>
      <c r="GQ34" s="216"/>
      <c r="GR34" s="216"/>
      <c r="GS34" s="216"/>
      <c r="GT34" s="216"/>
      <c r="GU34" s="216"/>
      <c r="GV34" s="216"/>
      <c r="GW34" s="216"/>
      <c r="GX34" s="216"/>
      <c r="GY34" s="216"/>
      <c r="GZ34" s="216"/>
      <c r="HA34" s="216"/>
      <c r="HB34" s="216"/>
      <c r="HC34" s="216"/>
      <c r="HD34" s="216"/>
      <c r="HE34" s="216"/>
      <c r="HF34" s="216"/>
      <c r="HG34" s="216"/>
      <c r="HH34" s="216"/>
      <c r="HI34" s="216"/>
      <c r="HJ34" s="216"/>
      <c r="HK34" s="216"/>
      <c r="HL34" s="216"/>
      <c r="HM34" s="216"/>
      <c r="HN34" s="216"/>
      <c r="HO34" s="216"/>
      <c r="HP34" s="216"/>
      <c r="HQ34" s="216"/>
      <c r="HR34" s="216"/>
      <c r="HS34" s="216"/>
      <c r="HT34" s="216"/>
      <c r="HU34" s="216"/>
      <c r="HV34" s="216"/>
      <c r="HW34" s="216"/>
      <c r="HX34" s="216"/>
      <c r="HY34" s="216"/>
      <c r="HZ34" s="216"/>
      <c r="IA34" s="216"/>
      <c r="IB34" s="216"/>
      <c r="IC34" s="216"/>
      <c r="ID34" s="216"/>
      <c r="IE34" s="216"/>
      <c r="IF34" s="216"/>
      <c r="IG34" s="216"/>
      <c r="IH34" s="216"/>
      <c r="II34" s="216"/>
      <c r="IJ34" s="216"/>
      <c r="IK34" s="216"/>
      <c r="IL34" s="216"/>
      <c r="IM34" s="216"/>
      <c r="IN34" s="216"/>
      <c r="IO34" s="216"/>
      <c r="IP34" s="216"/>
      <c r="IQ34" s="216"/>
      <c r="IR34" s="216"/>
      <c r="IS34" s="216"/>
      <c r="IT34" s="216"/>
      <c r="IU34" s="216"/>
      <c r="IV34" s="216"/>
      <c r="IW34" s="216"/>
      <c r="IX34" s="216"/>
      <c r="IY34" s="216"/>
      <c r="IZ34" s="216"/>
      <c r="JA34" s="216"/>
      <c r="JB34" s="216"/>
      <c r="JC34" s="216"/>
      <c r="JD34" s="216"/>
      <c r="JE34" s="216"/>
      <c r="JF34" s="216"/>
      <c r="JG34" s="216"/>
      <c r="JH34" s="216"/>
      <c r="JI34" s="216"/>
      <c r="JJ34" s="216"/>
      <c r="JK34" s="216"/>
      <c r="JL34" s="216"/>
      <c r="JM34" s="216"/>
      <c r="JN34" s="216"/>
      <c r="JO34" s="216"/>
      <c r="JP34" s="216"/>
      <c r="JQ34" s="216"/>
      <c r="JR34" s="216"/>
    </row>
    <row r="35" spans="1:278">
      <c r="A35" s="404">
        <v>26</v>
      </c>
      <c r="B35" s="399" t="str">
        <f t="shared" ca="1" si="1"/>
        <v>unter Horizont</v>
      </c>
      <c r="C35" s="400">
        <v>40</v>
      </c>
      <c r="D35" s="392" t="s">
        <v>35</v>
      </c>
      <c r="E35" s="400">
        <v>40</v>
      </c>
      <c r="F35" s="399" t="s">
        <v>360</v>
      </c>
      <c r="G35" s="393">
        <v>0.33822916666666664</v>
      </c>
      <c r="H35" s="402" t="s">
        <v>361</v>
      </c>
      <c r="I35" s="403">
        <v>18.100000000000001</v>
      </c>
      <c r="J35" s="399" t="s">
        <v>355</v>
      </c>
      <c r="K35" s="399" t="s">
        <v>11</v>
      </c>
      <c r="L35" s="396">
        <v>2</v>
      </c>
      <c r="M35" s="397"/>
      <c r="N35" s="1"/>
      <c r="O35" s="70"/>
      <c r="P35" s="2"/>
      <c r="Q35" s="2"/>
      <c r="R35" s="2"/>
      <c r="S35" s="2"/>
      <c r="T35" s="2"/>
      <c r="U35" s="2"/>
      <c r="V35" s="2"/>
      <c r="W35" s="2"/>
      <c r="X35" s="2"/>
      <c r="Y35" s="2"/>
      <c r="Z35" s="2"/>
      <c r="AA35" s="2"/>
      <c r="AB35" s="2"/>
      <c r="AC35" s="2"/>
      <c r="AD35" s="2"/>
      <c r="AE35" s="2"/>
      <c r="AF35" s="2"/>
      <c r="AG35" s="34"/>
      <c r="AH35" s="10">
        <f t="shared" si="7"/>
        <v>8.1174999999999997</v>
      </c>
      <c r="AI35" s="10">
        <f t="shared" si="2"/>
        <v>121.76249999999999</v>
      </c>
      <c r="AJ35" s="44">
        <f t="shared" si="8"/>
        <v>-32.516666666666666</v>
      </c>
      <c r="AK35" s="19">
        <f t="shared" si="9"/>
        <v>-32.516666666666666</v>
      </c>
      <c r="AL35" s="19">
        <f t="shared" si="25"/>
        <v>32.516666666666666</v>
      </c>
      <c r="AM35" s="19">
        <f t="shared" ca="1" si="3"/>
        <v>-0.82001029622866151</v>
      </c>
      <c r="AN35" s="45">
        <f t="shared" ca="1" si="10"/>
        <v>-55.085824457741921</v>
      </c>
      <c r="AO35" s="55" t="str">
        <f t="shared" ca="1" si="4"/>
        <v>-55°5'9"</v>
      </c>
      <c r="AP35" s="46">
        <f t="shared" ca="1" si="11"/>
        <v>42407.384383048993</v>
      </c>
      <c r="AQ35" s="20">
        <f t="shared" ca="1" si="14"/>
        <v>42407.384383048993</v>
      </c>
      <c r="AR35" s="10">
        <f t="shared" ca="1" si="15"/>
        <v>15266658.377897637</v>
      </c>
      <c r="AS35" s="69"/>
      <c r="AT35" s="66">
        <v>26</v>
      </c>
      <c r="AU35" s="67">
        <f t="shared" si="16"/>
        <v>-32.516666666666666</v>
      </c>
      <c r="AV35" s="59" t="str">
        <f t="shared" si="12"/>
        <v/>
      </c>
      <c r="AW35" s="60" t="str">
        <f t="shared" si="13"/>
        <v/>
      </c>
      <c r="AX35" s="61" t="str">
        <f t="shared" si="5"/>
        <v/>
      </c>
      <c r="AY35" s="62" t="str">
        <f t="shared" si="17"/>
        <v/>
      </c>
      <c r="AZ35" s="61" t="str">
        <f t="shared" si="18"/>
        <v/>
      </c>
      <c r="BA35" s="58" t="str">
        <f t="shared" si="19"/>
        <v/>
      </c>
      <c r="BB35" s="58" t="str">
        <f t="shared" si="20"/>
        <v/>
      </c>
      <c r="BC35" s="58" t="str">
        <f t="shared" si="21"/>
        <v/>
      </c>
      <c r="BD35" s="58" t="str">
        <f t="shared" ca="1" si="22"/>
        <v>unter Horizont</v>
      </c>
      <c r="BE35" s="63" t="str">
        <f t="shared" ca="1" si="6"/>
        <v>unter Horizont</v>
      </c>
      <c r="BF35" s="215">
        <v>62</v>
      </c>
      <c r="BG35" s="214">
        <f t="shared" si="23"/>
        <v>62</v>
      </c>
      <c r="BH35" s="257">
        <f t="shared" ref="BH35:BI35" si="415">IF(BH37&lt;BH32,(BH32-BH37)/5+BH36,(BH37-BH32)/5+BH34)</f>
        <v>0.99569444444444433</v>
      </c>
      <c r="BI35" s="254">
        <f t="shared" si="415"/>
        <v>0.99416666666666675</v>
      </c>
      <c r="BJ35" s="254">
        <f t="shared" ref="BJ35:BK35" si="416">IF(BJ37&lt;BJ32,(BJ32-BJ37)/5+BJ36,(BJ37-BJ32)/5+BJ34)</f>
        <v>0.99527777777777759</v>
      </c>
      <c r="BK35" s="254">
        <f t="shared" si="416"/>
        <v>0.99388888888888893</v>
      </c>
      <c r="BL35" s="254">
        <f t="shared" ref="BL35:DP35" si="417">IF(BL37&lt;BL32,(BL32-BL37)/5+BL36,(BL37-BL32)/5+BL34)</f>
        <v>0.9915277777777779</v>
      </c>
      <c r="BM35" s="254">
        <f t="shared" si="417"/>
        <v>0.9919444444444443</v>
      </c>
      <c r="BN35" s="254">
        <f t="shared" si="417"/>
        <v>0.99180555555555572</v>
      </c>
      <c r="BO35" s="254">
        <f t="shared" si="417"/>
        <v>0.9915277777777779</v>
      </c>
      <c r="BP35" s="254">
        <f t="shared" si="417"/>
        <v>0.9919444444444443</v>
      </c>
      <c r="BQ35" s="254">
        <f t="shared" si="417"/>
        <v>0.99124999999999996</v>
      </c>
      <c r="BR35" s="254">
        <f t="shared" si="417"/>
        <v>0.99097222222222225</v>
      </c>
      <c r="BS35" s="254">
        <f t="shared" si="417"/>
        <v>0.99124999999999996</v>
      </c>
      <c r="BT35" s="254">
        <f t="shared" si="417"/>
        <v>0.99055555555555552</v>
      </c>
      <c r="BU35" s="254">
        <f t="shared" si="417"/>
        <v>0.99055555555555552</v>
      </c>
      <c r="BV35" s="254">
        <f t="shared" si="417"/>
        <v>0.99055555555555552</v>
      </c>
      <c r="BW35" s="254">
        <f t="shared" si="417"/>
        <v>0.99055555555555552</v>
      </c>
      <c r="BX35" s="254">
        <f t="shared" si="417"/>
        <v>0.99055555555555552</v>
      </c>
      <c r="BY35" s="254">
        <f t="shared" si="417"/>
        <v>0.98861111111111122</v>
      </c>
      <c r="BZ35" s="254">
        <f t="shared" si="417"/>
        <v>0.98861111111111122</v>
      </c>
      <c r="CA35" s="254">
        <f t="shared" si="417"/>
        <v>0.98791666666666667</v>
      </c>
      <c r="CB35" s="254">
        <f t="shared" si="417"/>
        <v>0.97791666666666677</v>
      </c>
      <c r="CC35" s="254">
        <f t="shared" si="417"/>
        <v>0.98624999999999985</v>
      </c>
      <c r="CD35" s="254">
        <f t="shared" si="417"/>
        <v>0.98097222222222225</v>
      </c>
      <c r="CE35" s="254">
        <f t="shared" si="417"/>
        <v>0.98055555555555551</v>
      </c>
      <c r="CF35" s="254">
        <f t="shared" si="417"/>
        <v>0.97972222222222238</v>
      </c>
      <c r="CG35" s="254">
        <f t="shared" si="417"/>
        <v>0.97638888888888897</v>
      </c>
      <c r="CH35" s="254">
        <f t="shared" si="417"/>
        <v>0.96569444444444452</v>
      </c>
      <c r="CI35" s="254">
        <f t="shared" si="417"/>
        <v>0.96361111111111108</v>
      </c>
      <c r="CJ35" s="254">
        <f t="shared" si="417"/>
        <v>0.95805555555555555</v>
      </c>
      <c r="CK35" s="254">
        <f t="shared" si="417"/>
        <v>0.96180555555555547</v>
      </c>
      <c r="CL35" s="254">
        <f t="shared" si="417"/>
        <v>0.9604166666666667</v>
      </c>
      <c r="CM35" s="254">
        <f t="shared" si="417"/>
        <v>0.91249999999999998</v>
      </c>
      <c r="CN35" s="254">
        <f t="shared" si="417"/>
        <v>0.56500000000000006</v>
      </c>
      <c r="CO35" s="254">
        <f t="shared" si="417"/>
        <v>0.56166666666666665</v>
      </c>
      <c r="CP35" s="254">
        <f t="shared" si="417"/>
        <v>0.54791666666666672</v>
      </c>
      <c r="CQ35" s="254">
        <f t="shared" si="417"/>
        <v>0.54249999999999998</v>
      </c>
      <c r="CR35" s="254">
        <f t="shared" si="417"/>
        <v>0</v>
      </c>
      <c r="CS35" s="254">
        <f t="shared" si="417"/>
        <v>0</v>
      </c>
      <c r="CT35" s="254">
        <f t="shared" si="417"/>
        <v>0</v>
      </c>
      <c r="CU35" s="254">
        <f t="shared" si="417"/>
        <v>0</v>
      </c>
      <c r="CV35" s="254">
        <f t="shared" si="417"/>
        <v>0</v>
      </c>
      <c r="CW35" s="254">
        <f t="shared" si="417"/>
        <v>0</v>
      </c>
      <c r="CX35" s="254">
        <f t="shared" si="417"/>
        <v>0</v>
      </c>
      <c r="CY35" s="254">
        <f t="shared" si="417"/>
        <v>0</v>
      </c>
      <c r="CZ35" s="254">
        <f t="shared" si="417"/>
        <v>0</v>
      </c>
      <c r="DA35" s="254">
        <f t="shared" si="417"/>
        <v>0</v>
      </c>
      <c r="DB35" s="254">
        <f t="shared" si="417"/>
        <v>0</v>
      </c>
      <c r="DC35" s="254">
        <f t="shared" si="417"/>
        <v>0</v>
      </c>
      <c r="DD35" s="254">
        <f t="shared" si="417"/>
        <v>0</v>
      </c>
      <c r="DE35" s="254">
        <f t="shared" si="417"/>
        <v>0</v>
      </c>
      <c r="DF35" s="254">
        <f t="shared" si="417"/>
        <v>0</v>
      </c>
      <c r="DG35" s="254">
        <f t="shared" si="417"/>
        <v>0</v>
      </c>
      <c r="DH35" s="254">
        <f t="shared" si="417"/>
        <v>0</v>
      </c>
      <c r="DI35" s="254">
        <f t="shared" si="417"/>
        <v>0</v>
      </c>
      <c r="DJ35" s="254">
        <f t="shared" si="417"/>
        <v>0</v>
      </c>
      <c r="DK35" s="254">
        <f t="shared" si="417"/>
        <v>0</v>
      </c>
      <c r="DL35" s="254">
        <f t="shared" si="417"/>
        <v>0</v>
      </c>
      <c r="DM35" s="254">
        <f t="shared" si="417"/>
        <v>0</v>
      </c>
      <c r="DN35" s="254">
        <f t="shared" si="417"/>
        <v>0</v>
      </c>
      <c r="DO35" s="254">
        <f t="shared" si="417"/>
        <v>0</v>
      </c>
      <c r="DP35" s="254">
        <f t="shared" si="417"/>
        <v>0</v>
      </c>
      <c r="DQ35" s="220">
        <f t="shared" si="24"/>
        <v>62</v>
      </c>
      <c r="DR35" s="254">
        <f t="shared" ref="DR35:DS35" si="418">IF(DR37&lt;DR32,(DR32-DR37)/5+DR36,(DR37-DR32)/5+DR34)</f>
        <v>4.9166666666666671E-2</v>
      </c>
      <c r="DS35" s="254">
        <f t="shared" si="418"/>
        <v>3.4166666666666665E-2</v>
      </c>
      <c r="DT35" s="254">
        <f t="shared" ref="DT35:FK35" si="419">IF(DT37&lt;DT32,(DT32-DT37)/5+DT36,(DT37-DT32)/5+DT34)</f>
        <v>3.3750000000000002E-2</v>
      </c>
      <c r="DU35" s="254">
        <f t="shared" si="419"/>
        <v>3.3750000000000002E-2</v>
      </c>
      <c r="DV35" s="254">
        <f t="shared" si="419"/>
        <v>2.75E-2</v>
      </c>
      <c r="DW35" s="254">
        <f t="shared" si="419"/>
        <v>2.583333333333334E-2</v>
      </c>
      <c r="DX35" s="254">
        <f t="shared" si="419"/>
        <v>2.4583333333333336E-2</v>
      </c>
      <c r="DY35" s="254">
        <f t="shared" si="419"/>
        <v>6.5972222222222224E-2</v>
      </c>
      <c r="DZ35" s="254">
        <f t="shared" si="419"/>
        <v>3.4027777777777775E-2</v>
      </c>
      <c r="EA35" s="254">
        <f t="shared" si="419"/>
        <v>3.2638888888888891E-2</v>
      </c>
      <c r="EB35" s="254">
        <f t="shared" si="419"/>
        <v>3.0555555555555555E-2</v>
      </c>
      <c r="EC35" s="254">
        <f t="shared" si="419"/>
        <v>3.1805555555555559E-2</v>
      </c>
      <c r="ED35" s="254">
        <f t="shared" si="419"/>
        <v>2.9583333333333336E-2</v>
      </c>
      <c r="EE35" s="254">
        <f t="shared" si="419"/>
        <v>2.8333333333333332E-2</v>
      </c>
      <c r="EF35" s="254">
        <f t="shared" si="419"/>
        <v>2.6111111111111109E-2</v>
      </c>
      <c r="EG35" s="254">
        <f t="shared" si="419"/>
        <v>2.5416666666666667E-2</v>
      </c>
      <c r="EH35" s="254">
        <f t="shared" si="419"/>
        <v>2.1527777777777778E-2</v>
      </c>
      <c r="EI35" s="254">
        <f t="shared" si="419"/>
        <v>1.9166666666666665E-2</v>
      </c>
      <c r="EJ35" s="254">
        <f t="shared" si="419"/>
        <v>0.02</v>
      </c>
      <c r="EK35" s="254">
        <f t="shared" si="419"/>
        <v>1.8055555555555554E-2</v>
      </c>
      <c r="EL35" s="254">
        <f t="shared" si="419"/>
        <v>1.6805555555555556E-2</v>
      </c>
      <c r="EM35" s="254">
        <f t="shared" si="419"/>
        <v>1.1388888888888889E-2</v>
      </c>
      <c r="EN35" s="254">
        <f t="shared" si="419"/>
        <v>8.4722222222222213E-3</v>
      </c>
      <c r="EO35" s="254">
        <f t="shared" si="419"/>
        <v>6.805555555555556E-3</v>
      </c>
      <c r="EP35" s="254">
        <f t="shared" si="419"/>
        <v>5.0000000000000001E-3</v>
      </c>
      <c r="EQ35" s="254">
        <f t="shared" si="419"/>
        <v>5.5555555555555558E-3</v>
      </c>
      <c r="ER35" s="254">
        <f t="shared" si="419"/>
        <v>4.4444444444444444E-3</v>
      </c>
      <c r="ES35" s="254">
        <f t="shared" si="419"/>
        <v>2.7777777777777779E-3</v>
      </c>
      <c r="ET35" s="254">
        <f t="shared" si="419"/>
        <v>0</v>
      </c>
      <c r="EU35" s="254">
        <f t="shared" si="419"/>
        <v>0.3997222222222222</v>
      </c>
      <c r="EV35" s="254">
        <f t="shared" si="419"/>
        <v>4.1666666666666664E-4</v>
      </c>
      <c r="EW35" s="254">
        <f t="shared" si="419"/>
        <v>0.99763888888888896</v>
      </c>
      <c r="EX35" s="254">
        <f t="shared" si="419"/>
        <v>0.99902777777777774</v>
      </c>
      <c r="EY35" s="254">
        <f t="shared" si="419"/>
        <v>0.99833333333333341</v>
      </c>
      <c r="EZ35" s="254">
        <f t="shared" si="419"/>
        <v>0.99694444444444452</v>
      </c>
      <c r="FA35" s="254">
        <f t="shared" si="419"/>
        <v>0.99763888888888896</v>
      </c>
      <c r="FB35" s="254">
        <f t="shared" si="419"/>
        <v>0.99638888888888877</v>
      </c>
      <c r="FC35" s="254">
        <f t="shared" si="419"/>
        <v>0.9966666666666667</v>
      </c>
      <c r="FD35" s="254">
        <f t="shared" si="419"/>
        <v>0.99527777777777759</v>
      </c>
      <c r="FE35" s="254">
        <f t="shared" si="419"/>
        <v>0.99527777777777759</v>
      </c>
      <c r="FF35" s="254">
        <f t="shared" si="419"/>
        <v>0.99569444444444433</v>
      </c>
      <c r="FG35" s="254">
        <f t="shared" si="419"/>
        <v>0.99499999999999988</v>
      </c>
      <c r="FH35" s="254">
        <f t="shared" si="419"/>
        <v>0.99499999999999988</v>
      </c>
      <c r="FI35" s="254">
        <f t="shared" si="419"/>
        <v>0.99541666666666673</v>
      </c>
      <c r="FJ35" s="254">
        <f t="shared" si="419"/>
        <v>0.99597222222222237</v>
      </c>
      <c r="FK35" s="255">
        <f t="shared" si="419"/>
        <v>0.99527777777777759</v>
      </c>
      <c r="FL35" s="214">
        <f t="shared" si="31"/>
        <v>62</v>
      </c>
      <c r="FM35" s="238" t="s">
        <v>151</v>
      </c>
      <c r="FN35" s="222">
        <f>GK11</f>
        <v>0.99055555555555552</v>
      </c>
      <c r="FO35" s="221"/>
      <c r="FP35" s="221"/>
      <c r="FQ35" s="214"/>
      <c r="FR35" s="216"/>
      <c r="FS35" s="216"/>
      <c r="FT35" s="216"/>
      <c r="FU35" s="216"/>
      <c r="FV35" s="216"/>
      <c r="FW35" s="216"/>
      <c r="FX35" s="216"/>
      <c r="FY35" s="216"/>
      <c r="FZ35" s="216"/>
      <c r="GA35" s="216"/>
      <c r="GB35" s="216"/>
      <c r="GC35" s="216"/>
      <c r="GD35" s="216"/>
      <c r="GE35" s="216"/>
      <c r="GF35" s="216"/>
      <c r="GG35" s="216"/>
      <c r="GH35" s="216"/>
      <c r="GI35" s="216"/>
      <c r="GJ35" s="216"/>
      <c r="GK35" s="216"/>
      <c r="GL35" s="216"/>
      <c r="GM35" s="216"/>
      <c r="GN35" s="216"/>
      <c r="GO35" s="216"/>
      <c r="GP35" s="216"/>
      <c r="GQ35" s="216"/>
      <c r="GR35" s="216"/>
      <c r="GS35" s="216"/>
      <c r="GT35" s="216"/>
      <c r="GU35" s="216"/>
      <c r="GV35" s="216"/>
      <c r="GW35" s="216"/>
      <c r="GX35" s="216"/>
      <c r="GY35" s="216"/>
      <c r="GZ35" s="216"/>
      <c r="HA35" s="216"/>
      <c r="HB35" s="216"/>
      <c r="HC35" s="216"/>
      <c r="HD35" s="216"/>
      <c r="HE35" s="216"/>
      <c r="HF35" s="216"/>
      <c r="HG35" s="216"/>
      <c r="HH35" s="216"/>
      <c r="HI35" s="216"/>
      <c r="HJ35" s="216"/>
      <c r="HK35" s="216"/>
      <c r="HL35" s="216"/>
      <c r="HM35" s="216"/>
      <c r="HN35" s="216"/>
      <c r="HO35" s="216"/>
      <c r="HP35" s="216"/>
      <c r="HQ35" s="216"/>
      <c r="HR35" s="216"/>
      <c r="HS35" s="216"/>
      <c r="HT35" s="216"/>
      <c r="HU35" s="216"/>
      <c r="HV35" s="216"/>
      <c r="HW35" s="216"/>
      <c r="HX35" s="216"/>
      <c r="HY35" s="216"/>
      <c r="HZ35" s="216"/>
      <c r="IA35" s="216"/>
      <c r="IB35" s="216"/>
      <c r="IC35" s="216"/>
      <c r="ID35" s="216"/>
      <c r="IE35" s="216"/>
      <c r="IF35" s="216"/>
      <c r="IG35" s="216"/>
      <c r="IH35" s="216"/>
      <c r="II35" s="216"/>
      <c r="IJ35" s="216"/>
      <c r="IK35" s="216"/>
      <c r="IL35" s="216"/>
      <c r="IM35" s="216"/>
      <c r="IN35" s="216"/>
      <c r="IO35" s="216"/>
      <c r="IP35" s="216"/>
      <c r="IQ35" s="216"/>
      <c r="IR35" s="216"/>
      <c r="IS35" s="216"/>
      <c r="IT35" s="216"/>
      <c r="IU35" s="216"/>
      <c r="IV35" s="216"/>
      <c r="IW35" s="216"/>
      <c r="IX35" s="216"/>
      <c r="IY35" s="216"/>
      <c r="IZ35" s="216"/>
      <c r="JA35" s="216"/>
      <c r="JB35" s="216"/>
      <c r="JC35" s="216"/>
      <c r="JD35" s="216"/>
      <c r="JE35" s="216"/>
      <c r="JF35" s="216"/>
      <c r="JG35" s="216"/>
      <c r="JH35" s="216"/>
      <c r="JI35" s="216"/>
      <c r="JJ35" s="216"/>
      <c r="JK35" s="216"/>
      <c r="JL35" s="216"/>
      <c r="JM35" s="216"/>
      <c r="JN35" s="216"/>
      <c r="JO35" s="216"/>
      <c r="JP35" s="216"/>
      <c r="JQ35" s="216"/>
      <c r="JR35" s="216"/>
    </row>
    <row r="36" spans="1:278" ht="15.75" thickBot="1">
      <c r="A36" s="404">
        <v>27</v>
      </c>
      <c r="B36" s="399" t="str">
        <f t="shared" ca="1" si="1"/>
        <v>unter Horizont</v>
      </c>
      <c r="C36" s="400">
        <v>43</v>
      </c>
      <c r="D36" s="392" t="s">
        <v>35</v>
      </c>
      <c r="E36" s="400">
        <v>43</v>
      </c>
      <c r="F36" s="399" t="s">
        <v>362</v>
      </c>
      <c r="G36" s="393">
        <v>0.3540625</v>
      </c>
      <c r="H36" s="402" t="s">
        <v>363</v>
      </c>
      <c r="I36" s="403">
        <v>17.899999999999999</v>
      </c>
      <c r="J36" s="399" t="s">
        <v>364</v>
      </c>
      <c r="K36" s="399" t="s">
        <v>11</v>
      </c>
      <c r="L36" s="396">
        <v>3</v>
      </c>
      <c r="M36" s="397" t="s">
        <v>365</v>
      </c>
      <c r="N36" s="1"/>
      <c r="O36" s="2"/>
      <c r="P36" s="2"/>
      <c r="Q36" s="2"/>
      <c r="R36" s="2"/>
      <c r="S36" s="2"/>
      <c r="T36" s="2"/>
      <c r="U36" s="2"/>
      <c r="V36" s="2"/>
      <c r="W36" s="2"/>
      <c r="X36" s="2"/>
      <c r="Y36" s="2"/>
      <c r="Z36" s="2"/>
      <c r="AA36" s="2"/>
      <c r="AB36" s="2"/>
      <c r="AC36" s="2"/>
      <c r="AD36" s="2"/>
      <c r="AE36" s="2"/>
      <c r="AF36" s="2"/>
      <c r="AG36" s="34"/>
      <c r="AH36" s="10">
        <f t="shared" si="7"/>
        <v>8.4975000000000005</v>
      </c>
      <c r="AI36" s="10">
        <f t="shared" si="2"/>
        <v>127.46250000000001</v>
      </c>
      <c r="AJ36" s="44">
        <f t="shared" si="8"/>
        <v>-31.916666666666668</v>
      </c>
      <c r="AK36" s="19">
        <f t="shared" si="9"/>
        <v>-31.916666666666668</v>
      </c>
      <c r="AL36" s="19">
        <f t="shared" si="25"/>
        <v>31.916666666666668</v>
      </c>
      <c r="AM36" s="19">
        <f t="shared" ca="1" si="3"/>
        <v>-0.77703933268452463</v>
      </c>
      <c r="AN36" s="45">
        <f t="shared" ca="1" si="10"/>
        <v>-50.99029311660788</v>
      </c>
      <c r="AO36" s="55" t="str">
        <f t="shared" ca="1" si="4"/>
        <v>-50°59'25"</v>
      </c>
      <c r="AP36" s="46">
        <f t="shared" ca="1" si="11"/>
        <v>42407.368549715655</v>
      </c>
      <c r="AQ36" s="20">
        <f t="shared" ca="1" si="14"/>
        <v>42407.368549715655</v>
      </c>
      <c r="AR36" s="10">
        <f t="shared" ca="1" si="15"/>
        <v>15266652.677897636</v>
      </c>
      <c r="AS36" s="69"/>
      <c r="AT36" s="64">
        <v>27</v>
      </c>
      <c r="AU36" s="67">
        <f t="shared" si="16"/>
        <v>-31.916666666666668</v>
      </c>
      <c r="AV36" s="59" t="str">
        <f t="shared" si="12"/>
        <v/>
      </c>
      <c r="AW36" s="60" t="str">
        <f t="shared" si="13"/>
        <v/>
      </c>
      <c r="AX36" s="61" t="str">
        <f t="shared" si="5"/>
        <v/>
      </c>
      <c r="AY36" s="62" t="str">
        <f t="shared" si="17"/>
        <v/>
      </c>
      <c r="AZ36" s="61" t="str">
        <f t="shared" si="18"/>
        <v/>
      </c>
      <c r="BA36" s="58" t="str">
        <f t="shared" si="19"/>
        <v/>
      </c>
      <c r="BB36" s="58" t="str">
        <f t="shared" si="20"/>
        <v/>
      </c>
      <c r="BC36" s="58" t="str">
        <f t="shared" si="21"/>
        <v/>
      </c>
      <c r="BD36" s="58" t="str">
        <f t="shared" ca="1" si="22"/>
        <v>unter Horizont</v>
      </c>
      <c r="BE36" s="63" t="str">
        <f t="shared" ca="1" si="6"/>
        <v>unter Horizont</v>
      </c>
      <c r="BF36" s="215">
        <v>61</v>
      </c>
      <c r="BG36" s="214">
        <f t="shared" si="23"/>
        <v>61</v>
      </c>
      <c r="BH36" s="271">
        <f>IF(BH37&lt;BH32,(BH32-BH37)/5+BH37,(BH37-BH32)/5+BH35)</f>
        <v>0.99611111111111095</v>
      </c>
      <c r="BI36" s="272">
        <f>IF(BI37&lt;BI32,(BI32-BI37)/5+BI37,(BI37-BI32)/5+BI35)</f>
        <v>0.99430555555555566</v>
      </c>
      <c r="BJ36" s="272">
        <f>IF(BJ37&lt;BJ32,(BJ32-BJ37)/5+BJ37,(BJ37-BJ32)/5+BJ35)</f>
        <v>0.9955555555555553</v>
      </c>
      <c r="BK36" s="272">
        <f t="shared" ref="BK36:DP36" si="420">IF(BK37&lt;BK32,(BK32-BK37)/5+BK37,(BK37-BK32)/5+BK35)</f>
        <v>0.99416666666666675</v>
      </c>
      <c r="BL36" s="272">
        <f t="shared" si="420"/>
        <v>0.99194444444444463</v>
      </c>
      <c r="BM36" s="272">
        <f t="shared" si="420"/>
        <v>0.99249999999999983</v>
      </c>
      <c r="BN36" s="272">
        <f t="shared" si="420"/>
        <v>0.99208333333333354</v>
      </c>
      <c r="BO36" s="272">
        <f t="shared" si="420"/>
        <v>0.99194444444444463</v>
      </c>
      <c r="BP36" s="272">
        <f t="shared" si="420"/>
        <v>0.99249999999999983</v>
      </c>
      <c r="BQ36" s="272">
        <f t="shared" si="420"/>
        <v>0.9918055555555555</v>
      </c>
      <c r="BR36" s="272">
        <f t="shared" si="420"/>
        <v>0.9916666666666667</v>
      </c>
      <c r="BS36" s="272">
        <f t="shared" si="420"/>
        <v>0.9918055555555555</v>
      </c>
      <c r="BT36" s="272">
        <f t="shared" si="420"/>
        <v>0.99111111111111105</v>
      </c>
      <c r="BU36" s="272">
        <f t="shared" si="420"/>
        <v>0.99111111111111105</v>
      </c>
      <c r="BV36" s="272">
        <f t="shared" si="420"/>
        <v>0.99111111111111105</v>
      </c>
      <c r="BW36" s="272">
        <f t="shared" si="420"/>
        <v>0.99111111111111105</v>
      </c>
      <c r="BX36" s="272">
        <f t="shared" si="420"/>
        <v>0.99111111111111105</v>
      </c>
      <c r="BY36" s="272">
        <f t="shared" si="420"/>
        <v>0.98944444444444457</v>
      </c>
      <c r="BZ36" s="272">
        <f t="shared" si="420"/>
        <v>0.98944444444444457</v>
      </c>
      <c r="CA36" s="272">
        <f t="shared" si="420"/>
        <v>0.98875000000000002</v>
      </c>
      <c r="CB36" s="272">
        <f t="shared" si="420"/>
        <v>0.98305555555555568</v>
      </c>
      <c r="CC36" s="272">
        <f t="shared" si="420"/>
        <v>0.987222222222222</v>
      </c>
      <c r="CD36" s="272">
        <f t="shared" si="420"/>
        <v>0.98250000000000004</v>
      </c>
      <c r="CE36" s="272">
        <f t="shared" si="420"/>
        <v>0.9819444444444444</v>
      </c>
      <c r="CF36" s="272">
        <f t="shared" si="420"/>
        <v>0.981527777777778</v>
      </c>
      <c r="CG36" s="272">
        <f t="shared" si="420"/>
        <v>0.9784722222222223</v>
      </c>
      <c r="CH36" s="272">
        <f t="shared" si="420"/>
        <v>0.96930555555555564</v>
      </c>
      <c r="CI36" s="272">
        <f t="shared" si="420"/>
        <v>0.96791666666666665</v>
      </c>
      <c r="CJ36" s="272">
        <f t="shared" si="420"/>
        <v>0.96375</v>
      </c>
      <c r="CK36" s="272">
        <f t="shared" si="420"/>
        <v>0.96180555555555547</v>
      </c>
      <c r="CL36" s="272">
        <f t="shared" si="420"/>
        <v>0.9604166666666667</v>
      </c>
      <c r="CM36" s="272">
        <f t="shared" si="420"/>
        <v>0.91249999999999998</v>
      </c>
      <c r="CN36" s="272">
        <f t="shared" si="420"/>
        <v>0.75333333333333341</v>
      </c>
      <c r="CO36" s="272">
        <f t="shared" si="420"/>
        <v>0.74888888888888883</v>
      </c>
      <c r="CP36" s="272">
        <f t="shared" si="420"/>
        <v>0.73055555555555562</v>
      </c>
      <c r="CQ36" s="272">
        <f t="shared" si="420"/>
        <v>0.72333333333333338</v>
      </c>
      <c r="CR36" s="272">
        <f t="shared" si="420"/>
        <v>0</v>
      </c>
      <c r="CS36" s="272">
        <f t="shared" si="420"/>
        <v>0</v>
      </c>
      <c r="CT36" s="272">
        <f t="shared" si="420"/>
        <v>0</v>
      </c>
      <c r="CU36" s="272">
        <f t="shared" si="420"/>
        <v>0</v>
      </c>
      <c r="CV36" s="272">
        <f t="shared" si="420"/>
        <v>0</v>
      </c>
      <c r="CW36" s="272">
        <f t="shared" si="420"/>
        <v>0</v>
      </c>
      <c r="CX36" s="272">
        <f t="shared" si="420"/>
        <v>0</v>
      </c>
      <c r="CY36" s="272">
        <f t="shared" si="420"/>
        <v>0</v>
      </c>
      <c r="CZ36" s="272">
        <f t="shared" si="420"/>
        <v>0</v>
      </c>
      <c r="DA36" s="272">
        <f t="shared" si="420"/>
        <v>0</v>
      </c>
      <c r="DB36" s="272">
        <f t="shared" si="420"/>
        <v>0</v>
      </c>
      <c r="DC36" s="272">
        <f t="shared" si="420"/>
        <v>0</v>
      </c>
      <c r="DD36" s="272">
        <f t="shared" si="420"/>
        <v>0</v>
      </c>
      <c r="DE36" s="272">
        <f t="shared" si="420"/>
        <v>0</v>
      </c>
      <c r="DF36" s="272">
        <f t="shared" si="420"/>
        <v>0</v>
      </c>
      <c r="DG36" s="272">
        <f t="shared" si="420"/>
        <v>0</v>
      </c>
      <c r="DH36" s="272">
        <f t="shared" si="420"/>
        <v>0</v>
      </c>
      <c r="DI36" s="272">
        <f t="shared" si="420"/>
        <v>0</v>
      </c>
      <c r="DJ36" s="272">
        <f t="shared" si="420"/>
        <v>0</v>
      </c>
      <c r="DK36" s="272">
        <f t="shared" si="420"/>
        <v>0</v>
      </c>
      <c r="DL36" s="272">
        <f t="shared" si="420"/>
        <v>0</v>
      </c>
      <c r="DM36" s="272">
        <f t="shared" si="420"/>
        <v>0</v>
      </c>
      <c r="DN36" s="272">
        <f t="shared" si="420"/>
        <v>0</v>
      </c>
      <c r="DO36" s="272">
        <f t="shared" si="420"/>
        <v>0</v>
      </c>
      <c r="DP36" s="272">
        <f t="shared" si="420"/>
        <v>0</v>
      </c>
      <c r="DQ36" s="220">
        <f t="shared" si="24"/>
        <v>61</v>
      </c>
      <c r="DR36" s="272">
        <f t="shared" ref="DR36:DS36" si="421">IF(DR37&lt;DR32,(DR32-DR37)/5+DR37,(DR37-DR32)/5+DR35)</f>
        <v>6.5555555555555561E-2</v>
      </c>
      <c r="DS36" s="272">
        <f t="shared" si="421"/>
        <v>4.5555555555555557E-2</v>
      </c>
      <c r="DT36" s="272">
        <f t="shared" ref="DT36:FK36" si="422">IF(DT37&lt;DT32,(DT32-DT37)/5+DT37,(DT37-DT32)/5+DT35)</f>
        <v>4.4999999999999998E-2</v>
      </c>
      <c r="DU36" s="272">
        <f t="shared" si="422"/>
        <v>4.4999999999999998E-2</v>
      </c>
      <c r="DV36" s="272">
        <f t="shared" si="422"/>
        <v>3.6666666666666667E-2</v>
      </c>
      <c r="DW36" s="272">
        <f t="shared" si="422"/>
        <v>3.4444444444444451E-2</v>
      </c>
      <c r="DX36" s="272">
        <f t="shared" si="422"/>
        <v>3.2777777777777781E-2</v>
      </c>
      <c r="DY36" s="272">
        <f t="shared" si="422"/>
        <v>6.5972222222222224E-2</v>
      </c>
      <c r="DZ36" s="272">
        <f t="shared" si="422"/>
        <v>3.4027777777777775E-2</v>
      </c>
      <c r="EA36" s="272">
        <f t="shared" si="422"/>
        <v>3.2638888888888891E-2</v>
      </c>
      <c r="EB36" s="272">
        <f t="shared" si="422"/>
        <v>3.0555555555555555E-2</v>
      </c>
      <c r="EC36" s="272">
        <f t="shared" si="422"/>
        <v>2.7361111111111114E-2</v>
      </c>
      <c r="ED36" s="272">
        <f t="shared" si="422"/>
        <v>2.6250000000000002E-2</v>
      </c>
      <c r="EE36" s="272">
        <f t="shared" si="422"/>
        <v>2.4583333333333332E-2</v>
      </c>
      <c r="EF36" s="272">
        <f t="shared" si="422"/>
        <v>2.3472222222222221E-2</v>
      </c>
      <c r="EG36" s="272">
        <f t="shared" si="422"/>
        <v>2.2777777777777779E-2</v>
      </c>
      <c r="EH36" s="272">
        <f t="shared" si="422"/>
        <v>1.9444444444444445E-2</v>
      </c>
      <c r="EI36" s="272">
        <f t="shared" si="422"/>
        <v>1.7222222222222222E-2</v>
      </c>
      <c r="EJ36" s="272">
        <f t="shared" si="422"/>
        <v>1.7638888888888888E-2</v>
      </c>
      <c r="EK36" s="272">
        <f t="shared" si="422"/>
        <v>1.5972222222222221E-2</v>
      </c>
      <c r="EL36" s="272">
        <f t="shared" si="422"/>
        <v>1.5694444444444445E-2</v>
      </c>
      <c r="EM36" s="272">
        <f t="shared" si="422"/>
        <v>1.0555555555555556E-2</v>
      </c>
      <c r="EN36" s="272">
        <f t="shared" si="422"/>
        <v>8.0555555555555554E-3</v>
      </c>
      <c r="EO36" s="272">
        <f t="shared" si="422"/>
        <v>5.8333333333333336E-3</v>
      </c>
      <c r="EP36" s="272">
        <f t="shared" si="422"/>
        <v>4.5833333333333334E-3</v>
      </c>
      <c r="EQ36" s="272">
        <f t="shared" si="422"/>
        <v>4.8611111111111112E-3</v>
      </c>
      <c r="ER36" s="272">
        <f t="shared" si="422"/>
        <v>4.3055555555555555E-3</v>
      </c>
      <c r="ES36" s="272">
        <f t="shared" si="422"/>
        <v>2.7777777777777779E-3</v>
      </c>
      <c r="ET36" s="272">
        <f t="shared" si="422"/>
        <v>0</v>
      </c>
      <c r="EU36" s="272">
        <f t="shared" si="422"/>
        <v>0.1998611111111111</v>
      </c>
      <c r="EV36" s="272">
        <f t="shared" si="422"/>
        <v>5.5555555555555556E-4</v>
      </c>
      <c r="EW36" s="272">
        <f t="shared" si="422"/>
        <v>0.99777777777777787</v>
      </c>
      <c r="EX36" s="272">
        <f t="shared" si="422"/>
        <v>0.99916666666666665</v>
      </c>
      <c r="EY36" s="272">
        <f t="shared" si="422"/>
        <v>0.99847222222222232</v>
      </c>
      <c r="EZ36" s="272">
        <f t="shared" si="422"/>
        <v>0.99708333333333343</v>
      </c>
      <c r="FA36" s="272">
        <f t="shared" si="422"/>
        <v>0.99777777777777787</v>
      </c>
      <c r="FB36" s="272">
        <f t="shared" si="422"/>
        <v>0.99680555555555539</v>
      </c>
      <c r="FC36" s="272">
        <f t="shared" si="422"/>
        <v>0.99694444444444452</v>
      </c>
      <c r="FD36" s="272">
        <f t="shared" si="422"/>
        <v>0.9955555555555553</v>
      </c>
      <c r="FE36" s="272">
        <f t="shared" si="422"/>
        <v>0.9955555555555553</v>
      </c>
      <c r="FF36" s="272">
        <f t="shared" si="422"/>
        <v>0.99611111111111095</v>
      </c>
      <c r="FG36" s="272">
        <f t="shared" si="422"/>
        <v>0.99472222222222217</v>
      </c>
      <c r="FH36" s="272">
        <f t="shared" si="422"/>
        <v>0.99472222222222217</v>
      </c>
      <c r="FI36" s="272">
        <f t="shared" si="422"/>
        <v>0.99527777777777782</v>
      </c>
      <c r="FJ36" s="272">
        <f t="shared" si="422"/>
        <v>0.99625000000000019</v>
      </c>
      <c r="FK36" s="275">
        <f t="shared" si="422"/>
        <v>0.9955555555555553</v>
      </c>
      <c r="FL36" s="214">
        <f t="shared" si="31"/>
        <v>61</v>
      </c>
      <c r="FM36" s="238" t="s">
        <v>138</v>
      </c>
      <c r="FN36" s="222">
        <f>GL11</f>
        <v>0.99125000000000008</v>
      </c>
      <c r="FO36" s="221"/>
      <c r="FP36" s="215"/>
      <c r="FQ36" s="215"/>
      <c r="FR36" s="215"/>
      <c r="FS36" s="215"/>
      <c r="FT36" s="215"/>
      <c r="FU36" s="215"/>
      <c r="FV36" s="215"/>
      <c r="FW36" s="215"/>
      <c r="FX36" s="215"/>
      <c r="FY36" s="215"/>
      <c r="FZ36" s="215"/>
      <c r="GA36" s="215"/>
      <c r="GB36" s="215"/>
      <c r="GC36" s="215"/>
      <c r="GD36" s="215"/>
      <c r="GE36" s="215"/>
      <c r="GF36" s="216"/>
      <c r="GG36" s="216"/>
      <c r="GH36" s="216"/>
      <c r="GI36" s="216"/>
      <c r="GJ36" s="216"/>
      <c r="GK36" s="216"/>
      <c r="GL36" s="216"/>
      <c r="GM36" s="216"/>
      <c r="GN36" s="216"/>
      <c r="GO36" s="216"/>
      <c r="GP36" s="216"/>
      <c r="GQ36" s="216"/>
      <c r="GR36" s="216"/>
      <c r="GS36" s="216"/>
      <c r="GT36" s="216"/>
      <c r="GU36" s="216"/>
      <c r="GV36" s="216"/>
      <c r="GW36" s="216"/>
      <c r="GX36" s="216"/>
      <c r="GY36" s="216"/>
      <c r="GZ36" s="216"/>
      <c r="HA36" s="216"/>
      <c r="HB36" s="216"/>
      <c r="HC36" s="216"/>
      <c r="HD36" s="216"/>
      <c r="HE36" s="216"/>
      <c r="HF36" s="216"/>
      <c r="HG36" s="216"/>
      <c r="HH36" s="216"/>
      <c r="HI36" s="216"/>
      <c r="HJ36" s="216"/>
      <c r="HK36" s="216"/>
      <c r="HL36" s="216"/>
      <c r="HM36" s="216"/>
      <c r="HN36" s="216"/>
      <c r="HO36" s="216"/>
      <c r="HP36" s="216"/>
      <c r="HQ36" s="216"/>
      <c r="HR36" s="216"/>
      <c r="HS36" s="216"/>
      <c r="HT36" s="216"/>
      <c r="HU36" s="216"/>
      <c r="HV36" s="216"/>
      <c r="HW36" s="216"/>
      <c r="HX36" s="216"/>
      <c r="HY36" s="216"/>
      <c r="HZ36" s="216"/>
      <c r="IA36" s="216"/>
      <c r="IB36" s="216"/>
      <c r="IC36" s="216"/>
      <c r="ID36" s="216"/>
      <c r="IE36" s="216"/>
      <c r="IF36" s="216"/>
      <c r="IG36" s="216"/>
      <c r="IH36" s="216"/>
      <c r="II36" s="216"/>
      <c r="IJ36" s="216"/>
      <c r="IK36" s="216"/>
      <c r="IL36" s="216"/>
      <c r="IM36" s="216"/>
      <c r="IN36" s="216"/>
      <c r="IO36" s="216"/>
      <c r="IP36" s="216"/>
      <c r="IQ36" s="216"/>
      <c r="IR36" s="216"/>
      <c r="IS36" s="216"/>
      <c r="IT36" s="216"/>
      <c r="IU36" s="216"/>
      <c r="IV36" s="216"/>
      <c r="IW36" s="216"/>
      <c r="IX36" s="216"/>
      <c r="IY36" s="216"/>
      <c r="IZ36" s="216"/>
      <c r="JA36" s="216"/>
      <c r="JB36" s="216"/>
      <c r="JC36" s="216"/>
      <c r="JD36" s="216"/>
      <c r="JE36" s="216"/>
      <c r="JF36" s="216"/>
      <c r="JG36" s="216"/>
      <c r="JH36" s="216"/>
      <c r="JI36" s="216"/>
      <c r="JJ36" s="216"/>
      <c r="JK36" s="216"/>
      <c r="JL36" s="216"/>
      <c r="JM36" s="216"/>
      <c r="JN36" s="216"/>
      <c r="JO36" s="216"/>
      <c r="JP36" s="216"/>
      <c r="JQ36" s="216"/>
      <c r="JR36" s="216"/>
    </row>
    <row r="37" spans="1:278" ht="15.75" thickBot="1">
      <c r="A37" s="404">
        <v>28</v>
      </c>
      <c r="B37" s="399" t="str">
        <f t="shared" si="1"/>
        <v>zirkumpolar</v>
      </c>
      <c r="C37" s="400">
        <v>270</v>
      </c>
      <c r="D37" s="392" t="s">
        <v>35</v>
      </c>
      <c r="E37" s="400">
        <v>270</v>
      </c>
      <c r="F37" s="399" t="s">
        <v>366</v>
      </c>
      <c r="G37" s="393">
        <v>0.35946759259259259</v>
      </c>
      <c r="H37" s="402" t="s">
        <v>367</v>
      </c>
      <c r="I37" s="403">
        <v>14.6</v>
      </c>
      <c r="J37" s="392" t="s">
        <v>368</v>
      </c>
      <c r="K37" s="399" t="s">
        <v>11</v>
      </c>
      <c r="L37" s="396">
        <v>2</v>
      </c>
      <c r="M37" s="397">
        <v>16.100000000000001</v>
      </c>
      <c r="N37" s="1"/>
      <c r="O37" s="70"/>
      <c r="P37" s="2"/>
      <c r="Q37" s="2"/>
      <c r="R37" s="2"/>
      <c r="S37" s="2"/>
      <c r="T37" s="2"/>
      <c r="U37" s="2"/>
      <c r="V37" s="2"/>
      <c r="W37" s="2"/>
      <c r="X37" s="2"/>
      <c r="Y37" s="2"/>
      <c r="Z37" s="2"/>
      <c r="AA37" s="2"/>
      <c r="AB37" s="2"/>
      <c r="AC37" s="2"/>
      <c r="AD37" s="2"/>
      <c r="AE37" s="2"/>
      <c r="AF37" s="2"/>
      <c r="AG37" s="34"/>
      <c r="AH37" s="10">
        <f t="shared" si="7"/>
        <v>8.6272222222222226</v>
      </c>
      <c r="AI37" s="10">
        <f t="shared" si="2"/>
        <v>129.40833333333333</v>
      </c>
      <c r="AJ37" s="44">
        <f t="shared" si="8"/>
        <v>58.399999999999991</v>
      </c>
      <c r="AK37" s="19">
        <f t="shared" si="9"/>
        <v>58.399999999999991</v>
      </c>
      <c r="AL37" s="19">
        <f t="shared" si="25"/>
        <v>58.399999999999991</v>
      </c>
      <c r="AM37" s="19">
        <f t="shared" ca="1" si="3"/>
        <v>0.41325575031669154</v>
      </c>
      <c r="AN37" s="45">
        <f t="shared" ca="1" si="10"/>
        <v>24.409520707068406</v>
      </c>
      <c r="AO37" s="55" t="str">
        <f t="shared" ca="1" si="4"/>
        <v>24°24'34"</v>
      </c>
      <c r="AP37" s="46">
        <f t="shared" ca="1" si="11"/>
        <v>42407.363144623065</v>
      </c>
      <c r="AQ37" s="20">
        <f t="shared" ca="1" si="14"/>
        <v>42407.363144623065</v>
      </c>
      <c r="AR37" s="10">
        <f t="shared" ca="1" si="15"/>
        <v>15266650.732064305</v>
      </c>
      <c r="AS37" s="69"/>
      <c r="AT37" s="66">
        <v>28</v>
      </c>
      <c r="AU37" s="67">
        <f t="shared" si="16"/>
        <v>58.399999999999991</v>
      </c>
      <c r="AV37" s="59" t="str">
        <f t="shared" si="12"/>
        <v/>
      </c>
      <c r="AW37" s="60" t="str">
        <f t="shared" si="13"/>
        <v/>
      </c>
      <c r="AX37" s="61" t="str">
        <f t="shared" si="5"/>
        <v/>
      </c>
      <c r="AY37" s="62" t="str">
        <f t="shared" si="17"/>
        <v>zirkumpolar</v>
      </c>
      <c r="AZ37" s="61" t="str">
        <f t="shared" si="18"/>
        <v/>
      </c>
      <c r="BA37" s="58" t="str">
        <f t="shared" si="19"/>
        <v>zirkumpolar</v>
      </c>
      <c r="BB37" s="58" t="str">
        <f t="shared" si="20"/>
        <v>zirkumpolar</v>
      </c>
      <c r="BC37" s="58" t="str">
        <f t="shared" si="21"/>
        <v>zirkumpolar</v>
      </c>
      <c r="BD37" s="58" t="str">
        <f t="shared" ca="1" si="22"/>
        <v>sichtbar</v>
      </c>
      <c r="BE37" s="63" t="str">
        <f t="shared" si="6"/>
        <v>zirkumpolar</v>
      </c>
      <c r="BF37" s="215">
        <v>60</v>
      </c>
      <c r="BG37" s="214">
        <f t="shared" si="23"/>
        <v>60</v>
      </c>
      <c r="BH37" s="258">
        <v>0.99652777777777779</v>
      </c>
      <c r="BI37" s="278">
        <v>0.99444444444444446</v>
      </c>
      <c r="BJ37" s="278">
        <v>0.99583333333333324</v>
      </c>
      <c r="BK37" s="278">
        <v>0.99444444444444446</v>
      </c>
      <c r="BL37" s="278">
        <v>0.99236111111111114</v>
      </c>
      <c r="BM37" s="278">
        <v>0.99305555555555547</v>
      </c>
      <c r="BN37" s="259">
        <v>0.99236111111111114</v>
      </c>
      <c r="BO37" s="259">
        <v>0.99236111111111114</v>
      </c>
      <c r="BP37" s="259">
        <v>0.99305555555555547</v>
      </c>
      <c r="BQ37" s="259">
        <v>0.99236111111111114</v>
      </c>
      <c r="BR37" s="259">
        <v>0.99236111111111114</v>
      </c>
      <c r="BS37" s="259">
        <v>0.99236111111111114</v>
      </c>
      <c r="BT37" s="278">
        <v>0.9916666666666667</v>
      </c>
      <c r="BU37" s="278">
        <v>0.9916666666666667</v>
      </c>
      <c r="BV37" s="278">
        <v>0.9916666666666667</v>
      </c>
      <c r="BW37" s="278">
        <v>0.9916666666666667</v>
      </c>
      <c r="BX37" s="259">
        <v>0.9916666666666667</v>
      </c>
      <c r="BY37" s="259">
        <v>0.9902777777777777</v>
      </c>
      <c r="BZ37" s="259">
        <v>0.9902777777777777</v>
      </c>
      <c r="CA37" s="259">
        <v>0.98958333333333337</v>
      </c>
      <c r="CB37" s="259">
        <v>0.98819444444444438</v>
      </c>
      <c r="CC37" s="259">
        <v>0.98819444444444438</v>
      </c>
      <c r="CD37" s="278">
        <v>0.98402777777777783</v>
      </c>
      <c r="CE37" s="278">
        <v>0.98333333333333339</v>
      </c>
      <c r="CF37" s="278">
        <v>0.98333333333333339</v>
      </c>
      <c r="CG37" s="278">
        <v>0.98055555555555562</v>
      </c>
      <c r="CH37" s="259">
        <v>0.97291666666666676</v>
      </c>
      <c r="CI37" s="259">
        <v>0.97222222222222221</v>
      </c>
      <c r="CJ37" s="259">
        <v>0.96944444444444444</v>
      </c>
      <c r="CK37" s="259">
        <v>0.96180555555555547</v>
      </c>
      <c r="CL37" s="259">
        <v>0.9604166666666667</v>
      </c>
      <c r="CM37" s="259">
        <v>0.91249999999999998</v>
      </c>
      <c r="CN37" s="259">
        <v>0.94166666666666676</v>
      </c>
      <c r="CO37" s="259">
        <v>0.93611111111111101</v>
      </c>
      <c r="CP37" s="259">
        <v>0.91319444444444453</v>
      </c>
      <c r="CQ37" s="259">
        <v>0.90416666666666667</v>
      </c>
      <c r="CR37" s="259"/>
      <c r="CS37" s="259"/>
      <c r="CT37" s="259"/>
      <c r="CU37" s="259"/>
      <c r="CV37" s="259"/>
      <c r="CW37" s="259"/>
      <c r="CX37" s="259"/>
      <c r="CY37" s="259"/>
      <c r="CZ37" s="259"/>
      <c r="DA37" s="259"/>
      <c r="DB37" s="259"/>
      <c r="DC37" s="259"/>
      <c r="DD37" s="259"/>
      <c r="DE37" s="259"/>
      <c r="DF37" s="259"/>
      <c r="DG37" s="259"/>
      <c r="DH37" s="259"/>
      <c r="DI37" s="259"/>
      <c r="DJ37" s="259"/>
      <c r="DK37" s="259"/>
      <c r="DL37" s="259"/>
      <c r="DM37" s="259"/>
      <c r="DN37" s="259"/>
      <c r="DO37" s="259"/>
      <c r="DP37" s="273"/>
      <c r="DQ37" s="220">
        <f t="shared" si="24"/>
        <v>60</v>
      </c>
      <c r="DR37" s="258">
        <v>8.1944444444444445E-2</v>
      </c>
      <c r="DS37" s="259">
        <v>5.6944444444444443E-2</v>
      </c>
      <c r="DT37" s="259">
        <v>5.6250000000000001E-2</v>
      </c>
      <c r="DU37" s="259">
        <v>5.6250000000000001E-2</v>
      </c>
      <c r="DV37" s="259">
        <v>4.5833333333333337E-2</v>
      </c>
      <c r="DW37" s="259">
        <v>4.3055555555555562E-2</v>
      </c>
      <c r="DX37" s="259">
        <v>4.0972222222222222E-2</v>
      </c>
      <c r="DY37" s="259">
        <v>6.5972222222222224E-2</v>
      </c>
      <c r="DZ37" s="259">
        <v>3.4027777777777775E-2</v>
      </c>
      <c r="EA37" s="259">
        <v>3.2638888888888891E-2</v>
      </c>
      <c r="EB37" s="259">
        <v>3.0555555555555555E-2</v>
      </c>
      <c r="EC37" s="259">
        <v>2.2916666666666669E-2</v>
      </c>
      <c r="ED37" s="259">
        <v>2.2916666666666669E-2</v>
      </c>
      <c r="EE37" s="259">
        <v>2.0833333333333332E-2</v>
      </c>
      <c r="EF37" s="259">
        <v>2.0833333333333332E-2</v>
      </c>
      <c r="EG37" s="259">
        <v>2.013888888888889E-2</v>
      </c>
      <c r="EH37" s="259">
        <v>1.7361111111111112E-2</v>
      </c>
      <c r="EI37" s="259">
        <v>1.5277777777777777E-2</v>
      </c>
      <c r="EJ37" s="259">
        <v>1.5277777777777777E-2</v>
      </c>
      <c r="EK37" s="259">
        <v>1.3888888888888888E-2</v>
      </c>
      <c r="EL37" s="259">
        <v>1.4583333333333332E-2</v>
      </c>
      <c r="EM37" s="259">
        <v>9.7222222222222224E-3</v>
      </c>
      <c r="EN37" s="259">
        <v>7.6388888888888886E-3</v>
      </c>
      <c r="EO37" s="259">
        <v>4.8611111111111112E-3</v>
      </c>
      <c r="EP37" s="259">
        <v>4.1666666666666666E-3</v>
      </c>
      <c r="EQ37" s="259">
        <v>4.1666666666666666E-3</v>
      </c>
      <c r="ER37" s="259">
        <v>4.1666666666666666E-3</v>
      </c>
      <c r="ES37" s="259">
        <v>2.7777777777777779E-3</v>
      </c>
      <c r="ET37" s="259">
        <v>0</v>
      </c>
      <c r="EU37" s="259">
        <v>0</v>
      </c>
      <c r="EV37" s="259">
        <v>6.9444444444444447E-4</v>
      </c>
      <c r="EW37" s="259">
        <v>0.99791666666666667</v>
      </c>
      <c r="EX37" s="259">
        <v>0.99930555555555556</v>
      </c>
      <c r="EY37" s="259">
        <v>0.99861111111111101</v>
      </c>
      <c r="EZ37" s="259">
        <v>0.99722222222222223</v>
      </c>
      <c r="FA37" s="259">
        <v>0.99791666666666667</v>
      </c>
      <c r="FB37" s="259">
        <v>0.99722222222222223</v>
      </c>
      <c r="FC37" s="259">
        <v>0.99722222222222223</v>
      </c>
      <c r="FD37" s="259">
        <v>0.99583333333333324</v>
      </c>
      <c r="FE37" s="259">
        <v>0.99583333333333324</v>
      </c>
      <c r="FF37" s="259">
        <v>0.99652777777777779</v>
      </c>
      <c r="FG37" s="259">
        <v>0.99444444444444446</v>
      </c>
      <c r="FH37" s="259">
        <v>0.99444444444444446</v>
      </c>
      <c r="FI37" s="259">
        <v>0.99513888888888891</v>
      </c>
      <c r="FJ37" s="259">
        <v>0.99652777777777779</v>
      </c>
      <c r="FK37" s="273">
        <v>0.99583333333333324</v>
      </c>
      <c r="FL37" s="214">
        <f t="shared" si="31"/>
        <v>60</v>
      </c>
      <c r="FM37" s="238" t="s">
        <v>112</v>
      </c>
      <c r="FN37" s="222">
        <f>GM11</f>
        <v>0.98916666666666664</v>
      </c>
      <c r="FO37" s="221"/>
      <c r="FP37" s="221"/>
      <c r="FQ37" s="214"/>
      <c r="FR37" s="216"/>
      <c r="FS37" s="216"/>
      <c r="FT37" s="216"/>
      <c r="FU37" s="216"/>
      <c r="FV37" s="216"/>
      <c r="FW37" s="216"/>
      <c r="FX37" s="216"/>
      <c r="FY37" s="216"/>
      <c r="FZ37" s="216"/>
      <c r="GA37" s="216"/>
      <c r="GB37" s="216"/>
      <c r="GC37" s="216"/>
      <c r="GD37" s="216"/>
      <c r="GE37" s="216"/>
      <c r="GF37" s="216"/>
      <c r="GG37" s="216"/>
      <c r="GH37" s="216"/>
      <c r="GI37" s="216"/>
      <c r="GJ37" s="216"/>
      <c r="GK37" s="216"/>
      <c r="GL37" s="216"/>
      <c r="GM37" s="216"/>
      <c r="GN37" s="216"/>
      <c r="GO37" s="216"/>
      <c r="GP37" s="216"/>
      <c r="GQ37" s="216"/>
      <c r="GR37" s="216"/>
      <c r="GS37" s="216"/>
      <c r="GT37" s="216"/>
      <c r="GU37" s="216"/>
      <c r="GV37" s="216"/>
      <c r="GW37" s="216"/>
      <c r="GX37" s="216"/>
      <c r="GY37" s="216"/>
      <c r="GZ37" s="216"/>
      <c r="HA37" s="216"/>
      <c r="HB37" s="216"/>
      <c r="HC37" s="216"/>
      <c r="HD37" s="216"/>
      <c r="HE37" s="216"/>
      <c r="HF37" s="216"/>
      <c r="HG37" s="216"/>
      <c r="HH37" s="216"/>
      <c r="HI37" s="216"/>
      <c r="HJ37" s="216"/>
      <c r="HK37" s="216"/>
      <c r="HL37" s="216"/>
      <c r="HM37" s="216"/>
      <c r="HN37" s="216"/>
      <c r="HO37" s="216"/>
      <c r="HP37" s="216"/>
      <c r="HQ37" s="216"/>
      <c r="HR37" s="216"/>
      <c r="HS37" s="216"/>
      <c r="HT37" s="216"/>
      <c r="HU37" s="216"/>
      <c r="HV37" s="216"/>
      <c r="HW37" s="216"/>
      <c r="HX37" s="216"/>
      <c r="HY37" s="216"/>
      <c r="HZ37" s="216"/>
      <c r="IA37" s="216"/>
      <c r="IB37" s="216"/>
      <c r="IC37" s="216"/>
      <c r="ID37" s="216"/>
      <c r="IE37" s="216"/>
      <c r="IF37" s="216"/>
      <c r="IG37" s="216"/>
      <c r="IH37" s="216"/>
      <c r="II37" s="216"/>
      <c r="IJ37" s="216"/>
      <c r="IK37" s="216"/>
      <c r="IL37" s="216"/>
      <c r="IM37" s="216"/>
      <c r="IN37" s="216"/>
      <c r="IO37" s="216"/>
      <c r="IP37" s="216"/>
      <c r="IQ37" s="216"/>
      <c r="IR37" s="216"/>
      <c r="IS37" s="216"/>
      <c r="IT37" s="216"/>
      <c r="IU37" s="216"/>
      <c r="IV37" s="216"/>
      <c r="IW37" s="216"/>
      <c r="IX37" s="216"/>
      <c r="IY37" s="216"/>
      <c r="IZ37" s="216"/>
      <c r="JA37" s="216"/>
      <c r="JB37" s="216"/>
      <c r="JC37" s="216"/>
      <c r="JD37" s="216"/>
      <c r="JE37" s="216"/>
      <c r="JF37" s="216"/>
      <c r="JG37" s="216"/>
      <c r="JH37" s="216"/>
      <c r="JI37" s="216"/>
      <c r="JJ37" s="216"/>
      <c r="JK37" s="216"/>
      <c r="JL37" s="216"/>
      <c r="JM37" s="216"/>
      <c r="JN37" s="216"/>
      <c r="JO37" s="216"/>
      <c r="JP37" s="216"/>
      <c r="JQ37" s="216"/>
      <c r="JR37" s="216"/>
    </row>
    <row r="38" spans="1:278">
      <c r="A38" s="404">
        <v>29</v>
      </c>
      <c r="B38" s="399" t="str">
        <f t="shared" ca="1" si="1"/>
        <v>unter Horizont</v>
      </c>
      <c r="C38" s="400">
        <v>400</v>
      </c>
      <c r="D38" s="392" t="s">
        <v>35</v>
      </c>
      <c r="E38" s="400">
        <v>400</v>
      </c>
      <c r="F38" s="399" t="s">
        <v>369</v>
      </c>
      <c r="G38" s="393">
        <v>0.35972222222222222</v>
      </c>
      <c r="H38" s="402" t="s">
        <v>370</v>
      </c>
      <c r="I38" s="403">
        <v>14.3</v>
      </c>
      <c r="J38" s="399" t="s">
        <v>364</v>
      </c>
      <c r="K38" s="399" t="s">
        <v>11</v>
      </c>
      <c r="L38" s="396">
        <v>4</v>
      </c>
      <c r="M38" s="397">
        <v>17.8</v>
      </c>
      <c r="N38" s="1"/>
      <c r="O38" s="70"/>
      <c r="P38" s="2"/>
      <c r="Q38" s="2"/>
      <c r="R38" s="2"/>
      <c r="S38" s="2"/>
      <c r="T38" s="2"/>
      <c r="U38" s="2"/>
      <c r="V38" s="2"/>
      <c r="W38" s="2"/>
      <c r="X38" s="2"/>
      <c r="Y38" s="2"/>
      <c r="Z38" s="2"/>
      <c r="AA38" s="2"/>
      <c r="AB38" s="2"/>
      <c r="AC38" s="2"/>
      <c r="AD38" s="2"/>
      <c r="AE38" s="2"/>
      <c r="AF38" s="2"/>
      <c r="AG38" s="34"/>
      <c r="AH38" s="10">
        <f t="shared" si="7"/>
        <v>8.6333333333333329</v>
      </c>
      <c r="AI38" s="10">
        <f t="shared" si="2"/>
        <v>129.5</v>
      </c>
      <c r="AJ38" s="44">
        <f t="shared" si="8"/>
        <v>-20.716666666666665</v>
      </c>
      <c r="AK38" s="19">
        <f t="shared" si="9"/>
        <v>-20.716666666666665</v>
      </c>
      <c r="AL38" s="19">
        <f t="shared" si="25"/>
        <v>20.716666666666665</v>
      </c>
      <c r="AM38" s="19">
        <f t="shared" ca="1" si="3"/>
        <v>-0.66808849761453293</v>
      </c>
      <c r="AN38" s="45">
        <f t="shared" ca="1" si="10"/>
        <v>-41.919705011833116</v>
      </c>
      <c r="AO38" s="55" t="str">
        <f t="shared" ca="1" si="4"/>
        <v>-41°55'11"</v>
      </c>
      <c r="AP38" s="46">
        <f t="shared" ca="1" si="11"/>
        <v>42407.362889993434</v>
      </c>
      <c r="AQ38" s="20">
        <f t="shared" ca="1" si="14"/>
        <v>42407.362889993434</v>
      </c>
      <c r="AR38" s="10">
        <f t="shared" ca="1" si="15"/>
        <v>15266650.640397634</v>
      </c>
      <c r="AS38" s="69"/>
      <c r="AT38" s="64">
        <v>29</v>
      </c>
      <c r="AU38" s="67">
        <f t="shared" si="16"/>
        <v>-20.716666666666665</v>
      </c>
      <c r="AV38" s="59" t="str">
        <f t="shared" si="12"/>
        <v/>
      </c>
      <c r="AW38" s="60" t="str">
        <f t="shared" si="13"/>
        <v/>
      </c>
      <c r="AX38" s="61" t="str">
        <f t="shared" si="5"/>
        <v/>
      </c>
      <c r="AY38" s="62" t="str">
        <f t="shared" si="17"/>
        <v/>
      </c>
      <c r="AZ38" s="61" t="str">
        <f t="shared" si="18"/>
        <v/>
      </c>
      <c r="BA38" s="58" t="str">
        <f t="shared" si="19"/>
        <v/>
      </c>
      <c r="BB38" s="58" t="str">
        <f t="shared" si="20"/>
        <v/>
      </c>
      <c r="BC38" s="58" t="str">
        <f t="shared" si="21"/>
        <v/>
      </c>
      <c r="BD38" s="58" t="str">
        <f t="shared" ca="1" si="22"/>
        <v>unter Horizont</v>
      </c>
      <c r="BE38" s="63" t="str">
        <f t="shared" ca="1" si="6"/>
        <v>unter Horizont</v>
      </c>
      <c r="BF38" s="215">
        <v>59</v>
      </c>
      <c r="BG38" s="214">
        <f t="shared" si="23"/>
        <v>59</v>
      </c>
      <c r="BH38" s="269">
        <f t="shared" ref="BH38:BI38" si="423">IF(BH42&lt;BH37,(BH37-BH42)/5+BH39,(BH42-BH37)/5+BH37)</f>
        <v>0.99652777777777779</v>
      </c>
      <c r="BI38" s="270">
        <f t="shared" si="423"/>
        <v>0.99513888888888891</v>
      </c>
      <c r="BJ38" s="270">
        <f t="shared" ref="BJ38:BK38" si="424">IF(BJ42&lt;BJ37,(BJ37-BJ42)/5+BJ39,(BJ42-BJ37)/5+BJ37)</f>
        <v>0.99583333333333324</v>
      </c>
      <c r="BK38" s="270">
        <f t="shared" si="424"/>
        <v>0.99472222222222217</v>
      </c>
      <c r="BL38" s="270">
        <f t="shared" ref="BL38:DP38" si="425">IF(BL42&lt;BL37,(BL37-BL42)/5+BL39,(BL42-BL37)/5+BL37)</f>
        <v>0.99263888888888896</v>
      </c>
      <c r="BM38" s="270">
        <f t="shared" si="425"/>
        <v>0.99319444444444438</v>
      </c>
      <c r="BN38" s="270">
        <f t="shared" si="425"/>
        <v>0.99263888888888896</v>
      </c>
      <c r="BO38" s="270">
        <f t="shared" si="425"/>
        <v>0.99250000000000005</v>
      </c>
      <c r="BP38" s="270">
        <f t="shared" si="425"/>
        <v>0.99333333333333329</v>
      </c>
      <c r="BQ38" s="270">
        <f t="shared" si="425"/>
        <v>0.99250000000000005</v>
      </c>
      <c r="BR38" s="270">
        <f t="shared" si="425"/>
        <v>0.99250000000000005</v>
      </c>
      <c r="BS38" s="270">
        <f t="shared" si="425"/>
        <v>0.99263888888888896</v>
      </c>
      <c r="BT38" s="270">
        <f t="shared" si="425"/>
        <v>0.99194444444444441</v>
      </c>
      <c r="BU38" s="270">
        <f t="shared" si="425"/>
        <v>0.99194444444444441</v>
      </c>
      <c r="BV38" s="270">
        <f t="shared" si="425"/>
        <v>0.99194444444444441</v>
      </c>
      <c r="BW38" s="270">
        <f t="shared" si="425"/>
        <v>0.99194444444444441</v>
      </c>
      <c r="BX38" s="270">
        <f t="shared" si="425"/>
        <v>0.99180555555555561</v>
      </c>
      <c r="BY38" s="270">
        <f t="shared" si="425"/>
        <v>0.99069444444444443</v>
      </c>
      <c r="BZ38" s="270">
        <f t="shared" si="425"/>
        <v>0.99055555555555552</v>
      </c>
      <c r="CA38" s="270">
        <f t="shared" si="425"/>
        <v>0.99</v>
      </c>
      <c r="CB38" s="270">
        <f t="shared" si="425"/>
        <v>0.98874999999999991</v>
      </c>
      <c r="CC38" s="270">
        <f t="shared" si="425"/>
        <v>0.988611111111111</v>
      </c>
      <c r="CD38" s="270">
        <f t="shared" si="425"/>
        <v>0.98458333333333337</v>
      </c>
      <c r="CE38" s="270">
        <f t="shared" si="425"/>
        <v>0.98430555555555554</v>
      </c>
      <c r="CF38" s="270">
        <f t="shared" si="425"/>
        <v>0.98416666666666675</v>
      </c>
      <c r="CG38" s="270">
        <f t="shared" si="425"/>
        <v>0.98152777777777778</v>
      </c>
      <c r="CH38" s="270">
        <f t="shared" si="425"/>
        <v>0.97430555555555565</v>
      </c>
      <c r="CI38" s="270">
        <f t="shared" si="425"/>
        <v>0.97375</v>
      </c>
      <c r="CJ38" s="270">
        <f t="shared" si="425"/>
        <v>0.97125000000000006</v>
      </c>
      <c r="CK38" s="270">
        <f t="shared" si="425"/>
        <v>0.96402777777777771</v>
      </c>
      <c r="CL38" s="270">
        <f t="shared" si="425"/>
        <v>0.96277777777777784</v>
      </c>
      <c r="CM38" s="270">
        <f t="shared" si="425"/>
        <v>0.92069444444444437</v>
      </c>
      <c r="CN38" s="270">
        <f t="shared" si="425"/>
        <v>0.94166666666666676</v>
      </c>
      <c r="CO38" s="270">
        <f t="shared" si="425"/>
        <v>0.93611111111111101</v>
      </c>
      <c r="CP38" s="270">
        <f t="shared" si="425"/>
        <v>0.91319444444444453</v>
      </c>
      <c r="CQ38" s="270">
        <f t="shared" si="425"/>
        <v>0.90416666666666667</v>
      </c>
      <c r="CR38" s="270">
        <f t="shared" si="425"/>
        <v>0.18708333333333332</v>
      </c>
      <c r="CS38" s="270">
        <f t="shared" si="425"/>
        <v>0.18402777777777776</v>
      </c>
      <c r="CT38" s="270">
        <f t="shared" si="425"/>
        <v>0.18236111111111111</v>
      </c>
      <c r="CU38" s="270">
        <f t="shared" si="425"/>
        <v>0.17458333333333334</v>
      </c>
      <c r="CV38" s="270">
        <f t="shared" si="425"/>
        <v>0</v>
      </c>
      <c r="CW38" s="270">
        <f t="shared" si="425"/>
        <v>0</v>
      </c>
      <c r="CX38" s="270">
        <f t="shared" si="425"/>
        <v>0</v>
      </c>
      <c r="CY38" s="270">
        <f t="shared" si="425"/>
        <v>0</v>
      </c>
      <c r="CZ38" s="270">
        <f t="shared" si="425"/>
        <v>0</v>
      </c>
      <c r="DA38" s="270">
        <f t="shared" si="425"/>
        <v>0</v>
      </c>
      <c r="DB38" s="270">
        <f t="shared" si="425"/>
        <v>0</v>
      </c>
      <c r="DC38" s="270">
        <f t="shared" si="425"/>
        <v>0</v>
      </c>
      <c r="DD38" s="270">
        <f t="shared" si="425"/>
        <v>0</v>
      </c>
      <c r="DE38" s="270">
        <f t="shared" si="425"/>
        <v>0</v>
      </c>
      <c r="DF38" s="270">
        <f t="shared" si="425"/>
        <v>0</v>
      </c>
      <c r="DG38" s="270">
        <f t="shared" si="425"/>
        <v>0</v>
      </c>
      <c r="DH38" s="270">
        <f t="shared" si="425"/>
        <v>0</v>
      </c>
      <c r="DI38" s="270">
        <f t="shared" si="425"/>
        <v>0</v>
      </c>
      <c r="DJ38" s="270">
        <f t="shared" si="425"/>
        <v>0</v>
      </c>
      <c r="DK38" s="270">
        <f t="shared" si="425"/>
        <v>0</v>
      </c>
      <c r="DL38" s="270">
        <f t="shared" si="425"/>
        <v>0</v>
      </c>
      <c r="DM38" s="270">
        <f t="shared" si="425"/>
        <v>0</v>
      </c>
      <c r="DN38" s="270">
        <f t="shared" si="425"/>
        <v>0</v>
      </c>
      <c r="DO38" s="270">
        <f t="shared" si="425"/>
        <v>0</v>
      </c>
      <c r="DP38" s="270">
        <f t="shared" si="425"/>
        <v>0</v>
      </c>
      <c r="DQ38" s="220">
        <f t="shared" si="24"/>
        <v>59</v>
      </c>
      <c r="DR38" s="270">
        <f t="shared" ref="DR38:DS38" si="426">IF(DR42&lt;DR37,(DR37-DR42)/5+DR39,(DR42-DR37)/5+DR37)</f>
        <v>8.1944444444444445E-2</v>
      </c>
      <c r="DS38" s="270">
        <f t="shared" si="426"/>
        <v>5.6944444444444443E-2</v>
      </c>
      <c r="DT38" s="270">
        <f t="shared" ref="DT38:FK38" si="427">IF(DT42&lt;DT37,(DT37-DT42)/5+DT39,(DT42-DT37)/5+DT37)</f>
        <v>5.6250000000000001E-2</v>
      </c>
      <c r="DU38" s="270">
        <f t="shared" si="427"/>
        <v>5.6250000000000001E-2</v>
      </c>
      <c r="DV38" s="270">
        <f t="shared" si="427"/>
        <v>4.5833333333333337E-2</v>
      </c>
      <c r="DW38" s="270">
        <f t="shared" si="427"/>
        <v>4.3055555555555562E-2</v>
      </c>
      <c r="DX38" s="270">
        <f t="shared" si="427"/>
        <v>4.0972222222222222E-2</v>
      </c>
      <c r="DY38" s="270">
        <f t="shared" si="427"/>
        <v>6.0277777777777784E-2</v>
      </c>
      <c r="DZ38" s="270">
        <f t="shared" si="427"/>
        <v>3.1944444444444442E-2</v>
      </c>
      <c r="EA38" s="270">
        <f t="shared" si="427"/>
        <v>3.0972222222222224E-2</v>
      </c>
      <c r="EB38" s="270">
        <f t="shared" si="427"/>
        <v>2.9027777777777777E-2</v>
      </c>
      <c r="EC38" s="270">
        <f t="shared" si="427"/>
        <v>2.208333333333334E-2</v>
      </c>
      <c r="ED38" s="270">
        <f t="shared" si="427"/>
        <v>2.1527777777777774E-2</v>
      </c>
      <c r="EE38" s="270">
        <f t="shared" si="427"/>
        <v>2.0138888888888894E-2</v>
      </c>
      <c r="EF38" s="270">
        <f t="shared" si="427"/>
        <v>1.9722222222222221E-2</v>
      </c>
      <c r="EG38" s="270">
        <f t="shared" si="427"/>
        <v>1.9027777777777779E-2</v>
      </c>
      <c r="EH38" s="270">
        <f t="shared" si="427"/>
        <v>1.638888888888889E-2</v>
      </c>
      <c r="EI38" s="270">
        <f t="shared" si="427"/>
        <v>1.4999999999999999E-2</v>
      </c>
      <c r="EJ38" s="270">
        <f t="shared" si="427"/>
        <v>1.4861111111111108E-2</v>
      </c>
      <c r="EK38" s="270">
        <f t="shared" si="427"/>
        <v>1.361111111111111E-2</v>
      </c>
      <c r="EL38" s="270">
        <f t="shared" si="427"/>
        <v>1.3888888888888886E-2</v>
      </c>
      <c r="EM38" s="270">
        <f t="shared" si="427"/>
        <v>9.1666666666666667E-3</v>
      </c>
      <c r="EN38" s="270">
        <f t="shared" si="427"/>
        <v>7.2222222222222228E-3</v>
      </c>
      <c r="EO38" s="270">
        <f t="shared" si="427"/>
        <v>5.138888888888889E-3</v>
      </c>
      <c r="EP38" s="270">
        <f t="shared" si="427"/>
        <v>4.4444444444444444E-3</v>
      </c>
      <c r="EQ38" s="270">
        <f t="shared" si="427"/>
        <v>4.3055555555555555E-3</v>
      </c>
      <c r="ER38" s="270">
        <f t="shared" si="427"/>
        <v>3.8888888888888892E-3</v>
      </c>
      <c r="ES38" s="270">
        <f t="shared" si="427"/>
        <v>2.638888888888889E-3</v>
      </c>
      <c r="ET38" s="270">
        <f t="shared" si="427"/>
        <v>0</v>
      </c>
      <c r="EU38" s="270">
        <f t="shared" si="427"/>
        <v>0</v>
      </c>
      <c r="EV38" s="270">
        <f t="shared" si="427"/>
        <v>6.9444444444444447E-4</v>
      </c>
      <c r="EW38" s="270">
        <f t="shared" si="427"/>
        <v>0.79833333333333334</v>
      </c>
      <c r="EX38" s="270">
        <f t="shared" si="427"/>
        <v>0.99930555555555556</v>
      </c>
      <c r="EY38" s="270">
        <f t="shared" si="427"/>
        <v>0.99874999999999992</v>
      </c>
      <c r="EZ38" s="270">
        <f t="shared" si="427"/>
        <v>0.99736111111111114</v>
      </c>
      <c r="FA38" s="270">
        <f t="shared" si="427"/>
        <v>0.99805555555555558</v>
      </c>
      <c r="FB38" s="270">
        <f t="shared" si="427"/>
        <v>0.99722222222222223</v>
      </c>
      <c r="FC38" s="270">
        <f t="shared" si="427"/>
        <v>0.99736111111111114</v>
      </c>
      <c r="FD38" s="270">
        <f t="shared" si="427"/>
        <v>0.99583333333333324</v>
      </c>
      <c r="FE38" s="270">
        <f t="shared" si="427"/>
        <v>0.99597222222222215</v>
      </c>
      <c r="FF38" s="270">
        <f t="shared" si="427"/>
        <v>0.99638888888888888</v>
      </c>
      <c r="FG38" s="270">
        <f t="shared" si="427"/>
        <v>0.99513888888888891</v>
      </c>
      <c r="FH38" s="270">
        <f t="shared" si="427"/>
        <v>0.99513888888888891</v>
      </c>
      <c r="FI38" s="270">
        <f t="shared" si="427"/>
        <v>0.99569444444444444</v>
      </c>
      <c r="FJ38" s="270">
        <f t="shared" si="427"/>
        <v>0.9966666666666667</v>
      </c>
      <c r="FK38" s="274">
        <f t="shared" si="427"/>
        <v>0.99597222222222215</v>
      </c>
      <c r="FL38" s="214">
        <f t="shared" si="31"/>
        <v>59</v>
      </c>
      <c r="FM38" s="238" t="s">
        <v>132</v>
      </c>
      <c r="FN38" s="222">
        <f>GN11</f>
        <v>0.9851388888888889</v>
      </c>
      <c r="FO38" s="221"/>
      <c r="FP38" s="221"/>
      <c r="FQ38" s="214"/>
      <c r="FR38" s="216"/>
      <c r="FS38" s="216"/>
      <c r="FT38" s="216"/>
      <c r="FU38" s="216"/>
      <c r="FV38" s="216"/>
      <c r="FW38" s="216"/>
      <c r="FX38" s="216"/>
      <c r="FY38" s="216"/>
      <c r="FZ38" s="216"/>
      <c r="GA38" s="216"/>
      <c r="GB38" s="216"/>
      <c r="GC38" s="216"/>
      <c r="GD38" s="216"/>
      <c r="GE38" s="216"/>
      <c r="GF38" s="216"/>
      <c r="GG38" s="216"/>
      <c r="GH38" s="216"/>
      <c r="GI38" s="216"/>
      <c r="GJ38" s="216"/>
      <c r="GK38" s="216"/>
      <c r="GL38" s="216"/>
      <c r="GM38" s="216"/>
      <c r="GN38" s="216"/>
      <c r="GO38" s="216"/>
      <c r="GP38" s="216"/>
      <c r="GQ38" s="216"/>
      <c r="GR38" s="216"/>
      <c r="GS38" s="216"/>
      <c r="GT38" s="216"/>
      <c r="GU38" s="216"/>
      <c r="GV38" s="216"/>
      <c r="GW38" s="216"/>
      <c r="GX38" s="216"/>
      <c r="GY38" s="216"/>
      <c r="GZ38" s="216"/>
      <c r="HA38" s="216"/>
      <c r="HB38" s="216"/>
      <c r="HC38" s="216"/>
      <c r="HD38" s="216"/>
      <c r="HE38" s="216"/>
      <c r="HF38" s="216"/>
      <c r="HG38" s="216"/>
      <c r="HH38" s="216"/>
      <c r="HI38" s="216"/>
      <c r="HJ38" s="216"/>
      <c r="HK38" s="216"/>
      <c r="HL38" s="216"/>
      <c r="HM38" s="216"/>
      <c r="HN38" s="216"/>
      <c r="HO38" s="216"/>
      <c r="HP38" s="216"/>
      <c r="HQ38" s="216"/>
      <c r="HR38" s="216"/>
      <c r="HS38" s="216"/>
      <c r="HT38" s="216"/>
      <c r="HU38" s="216"/>
      <c r="HV38" s="216"/>
      <c r="HW38" s="216"/>
      <c r="HX38" s="216"/>
      <c r="HY38" s="216"/>
      <c r="HZ38" s="216"/>
      <c r="IA38" s="216"/>
      <c r="IB38" s="216"/>
      <c r="IC38" s="216"/>
      <c r="ID38" s="216"/>
      <c r="IE38" s="216"/>
      <c r="IF38" s="216"/>
      <c r="IG38" s="216"/>
      <c r="IH38" s="216"/>
      <c r="II38" s="216"/>
      <c r="IJ38" s="216"/>
      <c r="IK38" s="216"/>
      <c r="IL38" s="216"/>
      <c r="IM38" s="216"/>
      <c r="IN38" s="216"/>
      <c r="IO38" s="216"/>
      <c r="IP38" s="216"/>
      <c r="IQ38" s="216"/>
      <c r="IR38" s="216"/>
      <c r="IS38" s="216"/>
      <c r="IT38" s="216"/>
      <c r="IU38" s="216"/>
      <c r="IV38" s="216"/>
      <c r="IW38" s="216"/>
      <c r="IX38" s="216"/>
      <c r="IY38" s="216"/>
      <c r="IZ38" s="216"/>
      <c r="JA38" s="216"/>
      <c r="JB38" s="216"/>
      <c r="JC38" s="216"/>
      <c r="JD38" s="216"/>
      <c r="JE38" s="216"/>
      <c r="JF38" s="216"/>
      <c r="JG38" s="216"/>
      <c r="JH38" s="216"/>
      <c r="JI38" s="216"/>
      <c r="JJ38" s="216"/>
      <c r="JK38" s="216"/>
      <c r="JL38" s="216"/>
      <c r="JM38" s="216"/>
      <c r="JN38" s="216"/>
      <c r="JO38" s="216"/>
      <c r="JP38" s="216"/>
      <c r="JQ38" s="216"/>
      <c r="JR38" s="216"/>
    </row>
    <row r="39" spans="1:278">
      <c r="A39" s="404">
        <v>30</v>
      </c>
      <c r="B39" s="399" t="str">
        <f t="shared" ca="1" si="1"/>
        <v>unter Horizont</v>
      </c>
      <c r="C39" s="400">
        <v>127</v>
      </c>
      <c r="D39" s="392" t="s">
        <v>35</v>
      </c>
      <c r="E39" s="400">
        <v>127</v>
      </c>
      <c r="F39" s="399" t="s">
        <v>371</v>
      </c>
      <c r="G39" s="393">
        <v>0.36393518518518514</v>
      </c>
      <c r="H39" s="402" t="s">
        <v>372</v>
      </c>
      <c r="I39" s="403">
        <v>15.6</v>
      </c>
      <c r="J39" s="399" t="s">
        <v>373</v>
      </c>
      <c r="K39" s="399" t="s">
        <v>11</v>
      </c>
      <c r="L39" s="396">
        <v>2</v>
      </c>
      <c r="M39" s="397">
        <v>14.3</v>
      </c>
      <c r="N39" s="1"/>
      <c r="O39" s="70"/>
      <c r="P39" s="2"/>
      <c r="Q39" s="2"/>
      <c r="R39" s="2"/>
      <c r="S39" s="2"/>
      <c r="T39" s="2"/>
      <c r="U39" s="2"/>
      <c r="V39" s="2"/>
      <c r="W39" s="2"/>
      <c r="X39" s="2"/>
      <c r="Y39" s="2"/>
      <c r="Z39" s="2"/>
      <c r="AA39" s="2"/>
      <c r="AB39" s="2"/>
      <c r="AC39" s="2"/>
      <c r="AD39" s="2"/>
      <c r="AE39" s="2"/>
      <c r="AF39" s="2"/>
      <c r="AG39" s="34"/>
      <c r="AH39" s="10">
        <f t="shared" si="7"/>
        <v>8.7344444444444438</v>
      </c>
      <c r="AI39" s="10">
        <f t="shared" si="2"/>
        <v>131.01666666666665</v>
      </c>
      <c r="AJ39" s="44">
        <f t="shared" si="8"/>
        <v>18.05</v>
      </c>
      <c r="AK39" s="19">
        <f t="shared" si="9"/>
        <v>18.05</v>
      </c>
      <c r="AL39" s="19">
        <f t="shared" si="25"/>
        <v>18.05</v>
      </c>
      <c r="AM39" s="19">
        <f t="shared" ca="1" si="3"/>
        <v>-0.16394922739195519</v>
      </c>
      <c r="AN39" s="45">
        <f t="shared" ca="1" si="10"/>
        <v>-9.4361983988461944</v>
      </c>
      <c r="AO39" s="55" t="str">
        <f t="shared" ca="1" si="4"/>
        <v>-9°26'10"</v>
      </c>
      <c r="AP39" s="46">
        <f t="shared" ca="1" si="11"/>
        <v>42407.358677030476</v>
      </c>
      <c r="AQ39" s="20">
        <f t="shared" ca="1" si="14"/>
        <v>42407.358677030476</v>
      </c>
      <c r="AR39" s="10">
        <f t="shared" ca="1" si="15"/>
        <v>15266649.123730971</v>
      </c>
      <c r="AS39" s="69"/>
      <c r="AT39" s="66">
        <v>30</v>
      </c>
      <c r="AU39" s="67">
        <f t="shared" si="16"/>
        <v>18.05</v>
      </c>
      <c r="AV39" s="59" t="str">
        <f t="shared" si="12"/>
        <v/>
      </c>
      <c r="AW39" s="60" t="str">
        <f t="shared" si="13"/>
        <v/>
      </c>
      <c r="AX39" s="61" t="str">
        <f t="shared" si="5"/>
        <v/>
      </c>
      <c r="AY39" s="62" t="str">
        <f t="shared" si="17"/>
        <v/>
      </c>
      <c r="AZ39" s="61" t="str">
        <f t="shared" si="18"/>
        <v/>
      </c>
      <c r="BA39" s="58" t="str">
        <f t="shared" si="19"/>
        <v/>
      </c>
      <c r="BB39" s="58" t="str">
        <f t="shared" si="20"/>
        <v/>
      </c>
      <c r="BC39" s="58" t="str">
        <f t="shared" si="21"/>
        <v/>
      </c>
      <c r="BD39" s="58" t="str">
        <f t="shared" ca="1" si="22"/>
        <v>unter Horizont</v>
      </c>
      <c r="BE39" s="63" t="str">
        <f t="shared" ca="1" si="6"/>
        <v>unter Horizont</v>
      </c>
      <c r="BF39" s="215">
        <v>58</v>
      </c>
      <c r="BG39" s="214">
        <f t="shared" si="23"/>
        <v>58</v>
      </c>
      <c r="BH39" s="257">
        <f t="shared" ref="BH39:BI39" si="428">IF(BH42&lt;BH37,(BH37-BH42)/5+BH40,(BH42-BH37)/5+BH38)</f>
        <v>0.99652777777777779</v>
      </c>
      <c r="BI39" s="254">
        <f t="shared" si="428"/>
        <v>0.99583333333333335</v>
      </c>
      <c r="BJ39" s="254">
        <f t="shared" ref="BJ39:BK39" si="429">IF(BJ42&lt;BJ37,(BJ37-BJ42)/5+BJ40,(BJ42-BJ37)/5+BJ38)</f>
        <v>0.99583333333333324</v>
      </c>
      <c r="BK39" s="254">
        <f t="shared" si="429"/>
        <v>0.99499999999999988</v>
      </c>
      <c r="BL39" s="254">
        <f t="shared" ref="BL39:DP39" si="430">IF(BL42&lt;BL37,(BL37-BL42)/5+BL40,(BL42-BL37)/5+BL38)</f>
        <v>0.99291666666666678</v>
      </c>
      <c r="BM39" s="254">
        <f t="shared" si="430"/>
        <v>0.99333333333333329</v>
      </c>
      <c r="BN39" s="254">
        <f t="shared" si="430"/>
        <v>0.99291666666666678</v>
      </c>
      <c r="BO39" s="254">
        <f t="shared" si="430"/>
        <v>0.99263888888888896</v>
      </c>
      <c r="BP39" s="254">
        <f t="shared" si="430"/>
        <v>0.99361111111111111</v>
      </c>
      <c r="BQ39" s="254">
        <f t="shared" si="430"/>
        <v>0.99263888888888896</v>
      </c>
      <c r="BR39" s="254">
        <f t="shared" si="430"/>
        <v>0.99263888888888896</v>
      </c>
      <c r="BS39" s="254">
        <f t="shared" si="430"/>
        <v>0.99291666666666678</v>
      </c>
      <c r="BT39" s="254">
        <f t="shared" si="430"/>
        <v>0.99222222222222212</v>
      </c>
      <c r="BU39" s="254">
        <f t="shared" si="430"/>
        <v>0.99222222222222212</v>
      </c>
      <c r="BV39" s="254">
        <f t="shared" si="430"/>
        <v>0.99222222222222212</v>
      </c>
      <c r="BW39" s="254">
        <f t="shared" si="430"/>
        <v>0.99222222222222212</v>
      </c>
      <c r="BX39" s="254">
        <f t="shared" si="430"/>
        <v>0.99194444444444452</v>
      </c>
      <c r="BY39" s="254">
        <f t="shared" si="430"/>
        <v>0.99111111111111116</v>
      </c>
      <c r="BZ39" s="254">
        <f t="shared" si="430"/>
        <v>0.99083333333333334</v>
      </c>
      <c r="CA39" s="254">
        <f t="shared" si="430"/>
        <v>0.99041666666666661</v>
      </c>
      <c r="CB39" s="254">
        <f t="shared" si="430"/>
        <v>0.98930555555555544</v>
      </c>
      <c r="CC39" s="254">
        <f t="shared" si="430"/>
        <v>0.98902777777777762</v>
      </c>
      <c r="CD39" s="254">
        <f t="shared" si="430"/>
        <v>0.9851388888888889</v>
      </c>
      <c r="CE39" s="254">
        <f t="shared" si="430"/>
        <v>0.9852777777777777</v>
      </c>
      <c r="CF39" s="254">
        <f t="shared" si="430"/>
        <v>0.9850000000000001</v>
      </c>
      <c r="CG39" s="254">
        <f t="shared" si="430"/>
        <v>0.98249999999999993</v>
      </c>
      <c r="CH39" s="254">
        <f t="shared" si="430"/>
        <v>0.97569444444444453</v>
      </c>
      <c r="CI39" s="254">
        <f t="shared" si="430"/>
        <v>0.9752777777777778</v>
      </c>
      <c r="CJ39" s="254">
        <f t="shared" si="430"/>
        <v>0.97305555555555567</v>
      </c>
      <c r="CK39" s="254">
        <f t="shared" si="430"/>
        <v>0.96624999999999994</v>
      </c>
      <c r="CL39" s="254">
        <f t="shared" si="430"/>
        <v>0.96513888888888899</v>
      </c>
      <c r="CM39" s="254">
        <f t="shared" si="430"/>
        <v>0.92888888888888876</v>
      </c>
      <c r="CN39" s="254">
        <f t="shared" si="430"/>
        <v>0.94166666666666676</v>
      </c>
      <c r="CO39" s="254">
        <f t="shared" si="430"/>
        <v>0.93611111111111101</v>
      </c>
      <c r="CP39" s="254">
        <f t="shared" si="430"/>
        <v>0.91319444444444453</v>
      </c>
      <c r="CQ39" s="254">
        <f t="shared" si="430"/>
        <v>0.90416666666666667</v>
      </c>
      <c r="CR39" s="254">
        <f t="shared" si="430"/>
        <v>0.37416666666666665</v>
      </c>
      <c r="CS39" s="254">
        <f t="shared" si="430"/>
        <v>0.36805555555555552</v>
      </c>
      <c r="CT39" s="254">
        <f t="shared" si="430"/>
        <v>0.36472222222222223</v>
      </c>
      <c r="CU39" s="254">
        <f t="shared" si="430"/>
        <v>0.34916666666666668</v>
      </c>
      <c r="CV39" s="254">
        <f t="shared" si="430"/>
        <v>0</v>
      </c>
      <c r="CW39" s="254">
        <f t="shared" si="430"/>
        <v>0</v>
      </c>
      <c r="CX39" s="254">
        <f t="shared" si="430"/>
        <v>0</v>
      </c>
      <c r="CY39" s="254">
        <f t="shared" si="430"/>
        <v>0</v>
      </c>
      <c r="CZ39" s="254">
        <f t="shared" si="430"/>
        <v>0</v>
      </c>
      <c r="DA39" s="254">
        <f t="shared" si="430"/>
        <v>0</v>
      </c>
      <c r="DB39" s="254">
        <f t="shared" si="430"/>
        <v>0</v>
      </c>
      <c r="DC39" s="254">
        <f t="shared" si="430"/>
        <v>0</v>
      </c>
      <c r="DD39" s="254">
        <f t="shared" si="430"/>
        <v>0</v>
      </c>
      <c r="DE39" s="254">
        <f t="shared" si="430"/>
        <v>0</v>
      </c>
      <c r="DF39" s="254">
        <f t="shared" si="430"/>
        <v>0</v>
      </c>
      <c r="DG39" s="254">
        <f t="shared" si="430"/>
        <v>0</v>
      </c>
      <c r="DH39" s="254">
        <f t="shared" si="430"/>
        <v>0</v>
      </c>
      <c r="DI39" s="254">
        <f t="shared" si="430"/>
        <v>0</v>
      </c>
      <c r="DJ39" s="254">
        <f t="shared" si="430"/>
        <v>0</v>
      </c>
      <c r="DK39" s="254">
        <f t="shared" si="430"/>
        <v>0</v>
      </c>
      <c r="DL39" s="254">
        <f t="shared" si="430"/>
        <v>0</v>
      </c>
      <c r="DM39" s="254">
        <f t="shared" si="430"/>
        <v>0</v>
      </c>
      <c r="DN39" s="254">
        <f t="shared" si="430"/>
        <v>0</v>
      </c>
      <c r="DO39" s="254">
        <f t="shared" si="430"/>
        <v>0</v>
      </c>
      <c r="DP39" s="254">
        <f t="shared" si="430"/>
        <v>0</v>
      </c>
      <c r="DQ39" s="220">
        <f t="shared" si="24"/>
        <v>58</v>
      </c>
      <c r="DR39" s="254">
        <f t="shared" ref="DR39:DS39" si="431">IF(DR42&lt;DR37,(DR37-DR42)/5+DR40,(DR42-DR37)/5+DR38)</f>
        <v>8.1944444444444445E-2</v>
      </c>
      <c r="DS39" s="254">
        <f t="shared" si="431"/>
        <v>5.6944444444444443E-2</v>
      </c>
      <c r="DT39" s="254">
        <f t="shared" ref="DT39:FK39" si="432">IF(DT42&lt;DT37,(DT37-DT42)/5+DT40,(DT42-DT37)/5+DT38)</f>
        <v>5.6250000000000001E-2</v>
      </c>
      <c r="DU39" s="254">
        <f t="shared" si="432"/>
        <v>5.6250000000000001E-2</v>
      </c>
      <c r="DV39" s="254">
        <f t="shared" si="432"/>
        <v>4.5833333333333337E-2</v>
      </c>
      <c r="DW39" s="254">
        <f t="shared" si="432"/>
        <v>4.3055555555555562E-2</v>
      </c>
      <c r="DX39" s="254">
        <f t="shared" si="432"/>
        <v>4.0972222222222222E-2</v>
      </c>
      <c r="DY39" s="254">
        <f t="shared" si="432"/>
        <v>5.4583333333333338E-2</v>
      </c>
      <c r="DZ39" s="254">
        <f t="shared" si="432"/>
        <v>2.9861111111111109E-2</v>
      </c>
      <c r="EA39" s="254">
        <f t="shared" si="432"/>
        <v>2.9305555555555557E-2</v>
      </c>
      <c r="EB39" s="254">
        <f t="shared" si="432"/>
        <v>2.75E-2</v>
      </c>
      <c r="EC39" s="254">
        <f t="shared" si="432"/>
        <v>2.1250000000000005E-2</v>
      </c>
      <c r="ED39" s="254">
        <f t="shared" si="432"/>
        <v>2.0138888888888887E-2</v>
      </c>
      <c r="EE39" s="254">
        <f t="shared" si="432"/>
        <v>1.9444444444444448E-2</v>
      </c>
      <c r="EF39" s="254">
        <f t="shared" si="432"/>
        <v>1.861111111111111E-2</v>
      </c>
      <c r="EG39" s="254">
        <f t="shared" si="432"/>
        <v>1.7916666666666668E-2</v>
      </c>
      <c r="EH39" s="254">
        <f t="shared" si="432"/>
        <v>1.5416666666666669E-2</v>
      </c>
      <c r="EI39" s="254">
        <f t="shared" si="432"/>
        <v>1.4722222222222222E-2</v>
      </c>
      <c r="EJ39" s="254">
        <f t="shared" si="432"/>
        <v>1.4444444444444442E-2</v>
      </c>
      <c r="EK39" s="254">
        <f t="shared" si="432"/>
        <v>1.3333333333333332E-2</v>
      </c>
      <c r="EL39" s="254">
        <f t="shared" si="432"/>
        <v>1.3194444444444443E-2</v>
      </c>
      <c r="EM39" s="254">
        <f t="shared" si="432"/>
        <v>8.611111111111111E-3</v>
      </c>
      <c r="EN39" s="254">
        <f t="shared" si="432"/>
        <v>6.805555555555556E-3</v>
      </c>
      <c r="EO39" s="254">
        <f t="shared" si="432"/>
        <v>5.4166666666666669E-3</v>
      </c>
      <c r="EP39" s="254">
        <f t="shared" si="432"/>
        <v>4.7222222222222223E-3</v>
      </c>
      <c r="EQ39" s="254">
        <f t="shared" si="432"/>
        <v>4.4444444444444444E-3</v>
      </c>
      <c r="ER39" s="254">
        <f t="shared" si="432"/>
        <v>3.6111111111111114E-3</v>
      </c>
      <c r="ES39" s="254">
        <f t="shared" si="432"/>
        <v>2.5000000000000001E-3</v>
      </c>
      <c r="ET39" s="254">
        <f t="shared" si="432"/>
        <v>0</v>
      </c>
      <c r="EU39" s="254">
        <f t="shared" si="432"/>
        <v>0</v>
      </c>
      <c r="EV39" s="254">
        <f t="shared" si="432"/>
        <v>6.9444444444444447E-4</v>
      </c>
      <c r="EW39" s="254">
        <f t="shared" si="432"/>
        <v>0.59875</v>
      </c>
      <c r="EX39" s="254">
        <f t="shared" si="432"/>
        <v>0.99930555555555556</v>
      </c>
      <c r="EY39" s="254">
        <f t="shared" si="432"/>
        <v>0.99888888888888883</v>
      </c>
      <c r="EZ39" s="254">
        <f t="shared" si="432"/>
        <v>0.99750000000000005</v>
      </c>
      <c r="FA39" s="254">
        <f t="shared" si="432"/>
        <v>0.9981944444444445</v>
      </c>
      <c r="FB39" s="254">
        <f t="shared" si="432"/>
        <v>0.99722222222222223</v>
      </c>
      <c r="FC39" s="254">
        <f t="shared" si="432"/>
        <v>0.99750000000000005</v>
      </c>
      <c r="FD39" s="254">
        <f t="shared" si="432"/>
        <v>0.99583333333333324</v>
      </c>
      <c r="FE39" s="254">
        <f t="shared" si="432"/>
        <v>0.99611111111111106</v>
      </c>
      <c r="FF39" s="254">
        <f t="shared" si="432"/>
        <v>0.99624999999999997</v>
      </c>
      <c r="FG39" s="254">
        <f t="shared" si="432"/>
        <v>0.99583333333333335</v>
      </c>
      <c r="FH39" s="254">
        <f t="shared" si="432"/>
        <v>0.99583333333333335</v>
      </c>
      <c r="FI39" s="254">
        <f t="shared" si="432"/>
        <v>0.99624999999999997</v>
      </c>
      <c r="FJ39" s="254">
        <f t="shared" si="432"/>
        <v>0.99680555555555561</v>
      </c>
      <c r="FK39" s="255">
        <f t="shared" si="432"/>
        <v>0.99611111111111106</v>
      </c>
      <c r="FL39" s="214">
        <f t="shared" si="31"/>
        <v>58</v>
      </c>
      <c r="FM39" s="238" t="s">
        <v>68</v>
      </c>
      <c r="FN39" s="222">
        <f>GO11</f>
        <v>0.98416666666666675</v>
      </c>
      <c r="FO39" s="221"/>
      <c r="FP39" s="221"/>
      <c r="FQ39" s="214"/>
      <c r="FR39" s="216"/>
      <c r="FS39" s="216"/>
      <c r="FT39" s="216"/>
      <c r="FU39" s="216"/>
      <c r="FV39" s="216"/>
      <c r="FW39" s="216"/>
      <c r="FX39" s="216"/>
      <c r="FY39" s="216"/>
      <c r="FZ39" s="216"/>
      <c r="GA39" s="216"/>
      <c r="GB39" s="216"/>
      <c r="GC39" s="216"/>
      <c r="GD39" s="216"/>
      <c r="GE39" s="216"/>
      <c r="GF39" s="216"/>
      <c r="GG39" s="216"/>
      <c r="GH39" s="216"/>
      <c r="GI39" s="216"/>
      <c r="GJ39" s="216"/>
      <c r="GK39" s="216"/>
      <c r="GL39" s="216"/>
      <c r="GM39" s="216"/>
      <c r="GN39" s="216"/>
      <c r="GO39" s="216"/>
      <c r="GP39" s="216"/>
      <c r="GQ39" s="216"/>
      <c r="GR39" s="216"/>
      <c r="GS39" s="216"/>
      <c r="GT39" s="216"/>
      <c r="GU39" s="216"/>
      <c r="GV39" s="216"/>
      <c r="GW39" s="216"/>
      <c r="GX39" s="216"/>
      <c r="GY39" s="216"/>
      <c r="GZ39" s="216"/>
      <c r="HA39" s="216"/>
      <c r="HB39" s="216"/>
      <c r="HC39" s="216"/>
      <c r="HD39" s="216"/>
      <c r="HE39" s="216"/>
      <c r="HF39" s="216"/>
      <c r="HG39" s="216"/>
      <c r="HH39" s="216"/>
      <c r="HI39" s="216"/>
      <c r="HJ39" s="216"/>
      <c r="HK39" s="216"/>
      <c r="HL39" s="216"/>
      <c r="HM39" s="216"/>
      <c r="HN39" s="216"/>
      <c r="HO39" s="216"/>
      <c r="HP39" s="216"/>
      <c r="HQ39" s="216"/>
      <c r="HR39" s="216"/>
      <c r="HS39" s="216"/>
      <c r="HT39" s="216"/>
      <c r="HU39" s="216"/>
      <c r="HV39" s="216"/>
      <c r="HW39" s="216"/>
      <c r="HX39" s="216"/>
      <c r="HY39" s="216"/>
      <c r="HZ39" s="216"/>
      <c r="IA39" s="216"/>
      <c r="IB39" s="216"/>
      <c r="IC39" s="216"/>
      <c r="ID39" s="216"/>
      <c r="IE39" s="216"/>
      <c r="IF39" s="216"/>
      <c r="IG39" s="216"/>
      <c r="IH39" s="216"/>
      <c r="II39" s="216"/>
      <c r="IJ39" s="216"/>
      <c r="IK39" s="216"/>
      <c r="IL39" s="216"/>
      <c r="IM39" s="216"/>
      <c r="IN39" s="216"/>
      <c r="IO39" s="216"/>
      <c r="IP39" s="216"/>
      <c r="IQ39" s="216"/>
      <c r="IR39" s="216"/>
      <c r="IS39" s="216"/>
      <c r="IT39" s="216"/>
      <c r="IU39" s="216"/>
      <c r="IV39" s="216"/>
      <c r="IW39" s="216"/>
      <c r="IX39" s="216"/>
      <c r="IY39" s="216"/>
      <c r="IZ39" s="216"/>
      <c r="JA39" s="216"/>
      <c r="JB39" s="216"/>
      <c r="JC39" s="216"/>
      <c r="JD39" s="216"/>
      <c r="JE39" s="216"/>
      <c r="JF39" s="216"/>
      <c r="JG39" s="216"/>
      <c r="JH39" s="216"/>
      <c r="JI39" s="216"/>
      <c r="JJ39" s="216"/>
      <c r="JK39" s="216"/>
      <c r="JL39" s="216"/>
      <c r="JM39" s="216"/>
      <c r="JN39" s="216"/>
      <c r="JO39" s="216"/>
      <c r="JP39" s="216"/>
      <c r="JQ39" s="216"/>
      <c r="JR39" s="216"/>
    </row>
    <row r="40" spans="1:278">
      <c r="A40" s="404">
        <v>31</v>
      </c>
      <c r="B40" s="399" t="str">
        <f t="shared" ca="1" si="1"/>
        <v>unter Horizont</v>
      </c>
      <c r="C40" s="400">
        <v>970</v>
      </c>
      <c r="D40" s="392" t="s">
        <v>35</v>
      </c>
      <c r="E40" s="400">
        <v>970</v>
      </c>
      <c r="F40" s="399" t="s">
        <v>374</v>
      </c>
      <c r="G40" s="393">
        <v>0.36910879629629628</v>
      </c>
      <c r="H40" s="402" t="s">
        <v>375</v>
      </c>
      <c r="I40" s="403">
        <v>12.2</v>
      </c>
      <c r="J40" s="392" t="s">
        <v>373</v>
      </c>
      <c r="K40" s="399" t="s">
        <v>11</v>
      </c>
      <c r="L40" s="396">
        <v>3</v>
      </c>
      <c r="M40" s="397">
        <v>15.5</v>
      </c>
      <c r="N40" s="1"/>
      <c r="O40" s="5"/>
      <c r="P40" s="34"/>
      <c r="Q40" s="34"/>
      <c r="R40" s="34"/>
      <c r="S40" s="34"/>
      <c r="T40" s="34"/>
      <c r="U40" s="34"/>
      <c r="V40" s="34"/>
      <c r="W40" s="34"/>
      <c r="X40" s="34"/>
      <c r="Y40" s="34"/>
      <c r="Z40" s="34"/>
      <c r="AA40" s="34"/>
      <c r="AB40" s="34"/>
      <c r="AC40" s="34"/>
      <c r="AD40" s="34"/>
      <c r="AE40" s="34"/>
      <c r="AF40" s="34"/>
      <c r="AG40" s="34"/>
      <c r="AH40" s="10">
        <f t="shared" si="7"/>
        <v>8.8586111111111112</v>
      </c>
      <c r="AI40" s="10">
        <f t="shared" si="2"/>
        <v>132.87916666666666</v>
      </c>
      <c r="AJ40" s="44">
        <f t="shared" si="8"/>
        <v>9.0833333333333339</v>
      </c>
      <c r="AK40" s="19">
        <f t="shared" si="9"/>
        <v>9.0833333333333339</v>
      </c>
      <c r="AL40" s="19">
        <f t="shared" si="25"/>
        <v>9.0833333333333339</v>
      </c>
      <c r="AM40" s="19">
        <f t="shared" ca="1" si="3"/>
        <v>-0.27662792674265763</v>
      </c>
      <c r="AN40" s="45">
        <f t="shared" ca="1" si="10"/>
        <v>-16.059051485582366</v>
      </c>
      <c r="AO40" s="55" t="str">
        <f t="shared" ca="1" si="4"/>
        <v>-16°3'33"</v>
      </c>
      <c r="AP40" s="46">
        <f t="shared" ca="1" si="11"/>
        <v>42407.353503419363</v>
      </c>
      <c r="AQ40" s="20">
        <f t="shared" ca="1" si="14"/>
        <v>42407.353503419363</v>
      </c>
      <c r="AR40" s="10">
        <f t="shared" ca="1" si="15"/>
        <v>15266647.26123097</v>
      </c>
      <c r="AS40" s="69"/>
      <c r="AT40" s="64">
        <v>31</v>
      </c>
      <c r="AU40" s="67">
        <f t="shared" si="16"/>
        <v>9.0833333333333339</v>
      </c>
      <c r="AV40" s="59" t="str">
        <f t="shared" si="12"/>
        <v/>
      </c>
      <c r="AW40" s="60" t="str">
        <f t="shared" si="13"/>
        <v/>
      </c>
      <c r="AX40" s="61" t="str">
        <f t="shared" si="5"/>
        <v/>
      </c>
      <c r="AY40" s="62" t="str">
        <f t="shared" si="17"/>
        <v/>
      </c>
      <c r="AZ40" s="61" t="str">
        <f t="shared" si="18"/>
        <v/>
      </c>
      <c r="BA40" s="58" t="str">
        <f t="shared" si="19"/>
        <v/>
      </c>
      <c r="BB40" s="58" t="str">
        <f t="shared" si="20"/>
        <v/>
      </c>
      <c r="BC40" s="58" t="str">
        <f t="shared" si="21"/>
        <v/>
      </c>
      <c r="BD40" s="58" t="str">
        <f t="shared" ca="1" si="22"/>
        <v>unter Horizont</v>
      </c>
      <c r="BE40" s="63" t="str">
        <f t="shared" ca="1" si="6"/>
        <v>unter Horizont</v>
      </c>
      <c r="BF40" s="215">
        <v>57</v>
      </c>
      <c r="BG40" s="214">
        <f t="shared" si="23"/>
        <v>57</v>
      </c>
      <c r="BH40" s="257">
        <f t="shared" ref="BH40:BI40" si="433">IF(BH42&lt;BH37,(BH37-BH42)/5+BH41,(BH42-BH37)/5+BH39)</f>
        <v>0.99652777777777779</v>
      </c>
      <c r="BI40" s="254">
        <f t="shared" si="433"/>
        <v>0.99652777777777779</v>
      </c>
      <c r="BJ40" s="254">
        <f t="shared" ref="BJ40:BK40" si="434">IF(BJ42&lt;BJ37,(BJ37-BJ42)/5+BJ41,(BJ42-BJ37)/5+BJ39)</f>
        <v>0.99583333333333324</v>
      </c>
      <c r="BK40" s="254">
        <f t="shared" si="434"/>
        <v>0.99527777777777759</v>
      </c>
      <c r="BL40" s="254">
        <f t="shared" ref="BL40:DP40" si="435">IF(BL42&lt;BL37,(BL37-BL42)/5+BL41,(BL42-BL37)/5+BL39)</f>
        <v>0.9931944444444446</v>
      </c>
      <c r="BM40" s="254">
        <f t="shared" si="435"/>
        <v>0.9934722222222222</v>
      </c>
      <c r="BN40" s="254">
        <f t="shared" si="435"/>
        <v>0.9931944444444446</v>
      </c>
      <c r="BO40" s="254">
        <f t="shared" si="435"/>
        <v>0.99277777777777787</v>
      </c>
      <c r="BP40" s="254">
        <f t="shared" si="435"/>
        <v>0.99388888888888893</v>
      </c>
      <c r="BQ40" s="254">
        <f t="shared" si="435"/>
        <v>0.99277777777777787</v>
      </c>
      <c r="BR40" s="254">
        <f t="shared" si="435"/>
        <v>0.99277777777777787</v>
      </c>
      <c r="BS40" s="254">
        <f t="shared" si="435"/>
        <v>0.9931944444444446</v>
      </c>
      <c r="BT40" s="254">
        <f t="shared" si="435"/>
        <v>0.99249999999999983</v>
      </c>
      <c r="BU40" s="254">
        <f t="shared" si="435"/>
        <v>0.99249999999999983</v>
      </c>
      <c r="BV40" s="254">
        <f t="shared" si="435"/>
        <v>0.99249999999999983</v>
      </c>
      <c r="BW40" s="254">
        <f t="shared" si="435"/>
        <v>0.99249999999999983</v>
      </c>
      <c r="BX40" s="254">
        <f t="shared" si="435"/>
        <v>0.99208333333333343</v>
      </c>
      <c r="BY40" s="254">
        <f t="shared" si="435"/>
        <v>0.9915277777777779</v>
      </c>
      <c r="BZ40" s="254">
        <f t="shared" si="435"/>
        <v>0.99111111111111116</v>
      </c>
      <c r="CA40" s="254">
        <f t="shared" si="435"/>
        <v>0.99083333333333323</v>
      </c>
      <c r="CB40" s="254">
        <f t="shared" si="435"/>
        <v>0.98986111111111097</v>
      </c>
      <c r="CC40" s="254">
        <f t="shared" si="435"/>
        <v>0.98944444444444424</v>
      </c>
      <c r="CD40" s="254">
        <f t="shared" si="435"/>
        <v>0.98569444444444443</v>
      </c>
      <c r="CE40" s="254">
        <f t="shared" si="435"/>
        <v>0.98624999999999985</v>
      </c>
      <c r="CF40" s="254">
        <f t="shared" si="435"/>
        <v>0.98583333333333345</v>
      </c>
      <c r="CG40" s="254">
        <f t="shared" si="435"/>
        <v>0.98347222222222208</v>
      </c>
      <c r="CH40" s="254">
        <f t="shared" si="435"/>
        <v>0.97708333333333341</v>
      </c>
      <c r="CI40" s="254">
        <f t="shared" si="435"/>
        <v>0.97680555555555559</v>
      </c>
      <c r="CJ40" s="254">
        <f t="shared" si="435"/>
        <v>0.97486111111111129</v>
      </c>
      <c r="CK40" s="254">
        <f t="shared" si="435"/>
        <v>0.96847222222222218</v>
      </c>
      <c r="CL40" s="254">
        <f t="shared" si="435"/>
        <v>0.96750000000000014</v>
      </c>
      <c r="CM40" s="254">
        <f t="shared" si="435"/>
        <v>0.93708333333333316</v>
      </c>
      <c r="CN40" s="254">
        <f t="shared" si="435"/>
        <v>0.94166666666666676</v>
      </c>
      <c r="CO40" s="254">
        <f t="shared" si="435"/>
        <v>0.93611111111111101</v>
      </c>
      <c r="CP40" s="254">
        <f t="shared" si="435"/>
        <v>0.91319444444444453</v>
      </c>
      <c r="CQ40" s="254">
        <f t="shared" si="435"/>
        <v>0.90416666666666667</v>
      </c>
      <c r="CR40" s="254">
        <f t="shared" si="435"/>
        <v>0.56125000000000003</v>
      </c>
      <c r="CS40" s="254">
        <f t="shared" si="435"/>
        <v>0.55208333333333326</v>
      </c>
      <c r="CT40" s="254">
        <f t="shared" si="435"/>
        <v>0.54708333333333337</v>
      </c>
      <c r="CU40" s="254">
        <f t="shared" si="435"/>
        <v>0.52375000000000005</v>
      </c>
      <c r="CV40" s="254">
        <f t="shared" si="435"/>
        <v>0</v>
      </c>
      <c r="CW40" s="254">
        <f t="shared" si="435"/>
        <v>0</v>
      </c>
      <c r="CX40" s="254">
        <f t="shared" si="435"/>
        <v>0</v>
      </c>
      <c r="CY40" s="254">
        <f t="shared" si="435"/>
        <v>0</v>
      </c>
      <c r="CZ40" s="254">
        <f t="shared" si="435"/>
        <v>0</v>
      </c>
      <c r="DA40" s="254">
        <f t="shared" si="435"/>
        <v>0</v>
      </c>
      <c r="DB40" s="254">
        <f t="shared" si="435"/>
        <v>0</v>
      </c>
      <c r="DC40" s="254">
        <f t="shared" si="435"/>
        <v>0</v>
      </c>
      <c r="DD40" s="254">
        <f t="shared" si="435"/>
        <v>0</v>
      </c>
      <c r="DE40" s="254">
        <f t="shared" si="435"/>
        <v>0</v>
      </c>
      <c r="DF40" s="254">
        <f t="shared" si="435"/>
        <v>0</v>
      </c>
      <c r="DG40" s="254">
        <f t="shared" si="435"/>
        <v>0</v>
      </c>
      <c r="DH40" s="254">
        <f t="shared" si="435"/>
        <v>0</v>
      </c>
      <c r="DI40" s="254">
        <f t="shared" si="435"/>
        <v>0</v>
      </c>
      <c r="DJ40" s="254">
        <f t="shared" si="435"/>
        <v>0</v>
      </c>
      <c r="DK40" s="254">
        <f t="shared" si="435"/>
        <v>0</v>
      </c>
      <c r="DL40" s="254">
        <f t="shared" si="435"/>
        <v>0</v>
      </c>
      <c r="DM40" s="254">
        <f t="shared" si="435"/>
        <v>0</v>
      </c>
      <c r="DN40" s="254">
        <f t="shared" si="435"/>
        <v>0</v>
      </c>
      <c r="DO40" s="254">
        <f t="shared" si="435"/>
        <v>0</v>
      </c>
      <c r="DP40" s="254">
        <f t="shared" si="435"/>
        <v>0</v>
      </c>
      <c r="DQ40" s="220">
        <f t="shared" si="24"/>
        <v>57</v>
      </c>
      <c r="DR40" s="254">
        <f t="shared" ref="DR40:DS40" si="436">IF(DR42&lt;DR37,(DR37-DR42)/5+DR41,(DR42-DR37)/5+DR39)</f>
        <v>8.1944444444444445E-2</v>
      </c>
      <c r="DS40" s="254">
        <f t="shared" si="436"/>
        <v>5.6944444444444443E-2</v>
      </c>
      <c r="DT40" s="254">
        <f t="shared" ref="DT40:FK40" si="437">IF(DT42&lt;DT37,(DT37-DT42)/5+DT41,(DT42-DT37)/5+DT39)</f>
        <v>5.6250000000000001E-2</v>
      </c>
      <c r="DU40" s="254">
        <f t="shared" si="437"/>
        <v>5.6250000000000001E-2</v>
      </c>
      <c r="DV40" s="254">
        <f t="shared" si="437"/>
        <v>4.5833333333333337E-2</v>
      </c>
      <c r="DW40" s="254">
        <f t="shared" si="437"/>
        <v>4.3055555555555562E-2</v>
      </c>
      <c r="DX40" s="254">
        <f t="shared" si="437"/>
        <v>4.0972222222222222E-2</v>
      </c>
      <c r="DY40" s="254">
        <f t="shared" si="437"/>
        <v>4.8888888888888891E-2</v>
      </c>
      <c r="DZ40" s="254">
        <f t="shared" si="437"/>
        <v>2.7777777777777776E-2</v>
      </c>
      <c r="EA40" s="254">
        <f t="shared" si="437"/>
        <v>2.763888888888889E-2</v>
      </c>
      <c r="EB40" s="254">
        <f t="shared" si="437"/>
        <v>2.5972222222222223E-2</v>
      </c>
      <c r="EC40" s="254">
        <f t="shared" si="437"/>
        <v>2.041666666666667E-2</v>
      </c>
      <c r="ED40" s="254">
        <f t="shared" si="437"/>
        <v>1.8749999999999999E-2</v>
      </c>
      <c r="EE40" s="254">
        <f t="shared" si="437"/>
        <v>1.8750000000000003E-2</v>
      </c>
      <c r="EF40" s="254">
        <f t="shared" si="437"/>
        <v>1.7499999999999998E-2</v>
      </c>
      <c r="EG40" s="254">
        <f t="shared" si="437"/>
        <v>1.6805555555555556E-2</v>
      </c>
      <c r="EH40" s="254">
        <f t="shared" si="437"/>
        <v>1.4444444444444446E-2</v>
      </c>
      <c r="EI40" s="254">
        <f t="shared" si="437"/>
        <v>1.4444444444444444E-2</v>
      </c>
      <c r="EJ40" s="254">
        <f t="shared" si="437"/>
        <v>1.4027777777777776E-2</v>
      </c>
      <c r="EK40" s="254">
        <f t="shared" si="437"/>
        <v>1.3055555555555555E-2</v>
      </c>
      <c r="EL40" s="254">
        <f t="shared" si="437"/>
        <v>1.2499999999999999E-2</v>
      </c>
      <c r="EM40" s="254">
        <f t="shared" si="437"/>
        <v>8.0555555555555554E-3</v>
      </c>
      <c r="EN40" s="254">
        <f t="shared" si="437"/>
        <v>6.3888888888888893E-3</v>
      </c>
      <c r="EO40" s="254">
        <f t="shared" si="437"/>
        <v>5.6944444444444447E-3</v>
      </c>
      <c r="EP40" s="254">
        <f t="shared" si="437"/>
        <v>5.0000000000000001E-3</v>
      </c>
      <c r="EQ40" s="254">
        <f t="shared" si="437"/>
        <v>4.5833333333333334E-3</v>
      </c>
      <c r="ER40" s="254">
        <f t="shared" si="437"/>
        <v>3.3333333333333335E-3</v>
      </c>
      <c r="ES40" s="254">
        <f t="shared" si="437"/>
        <v>2.3611111111111111E-3</v>
      </c>
      <c r="ET40" s="254">
        <f t="shared" si="437"/>
        <v>0</v>
      </c>
      <c r="EU40" s="254">
        <f t="shared" si="437"/>
        <v>0</v>
      </c>
      <c r="EV40" s="254">
        <f t="shared" si="437"/>
        <v>6.9444444444444447E-4</v>
      </c>
      <c r="EW40" s="254">
        <f t="shared" si="437"/>
        <v>0.39916666666666667</v>
      </c>
      <c r="EX40" s="254">
        <f t="shared" si="437"/>
        <v>0.99930555555555556</v>
      </c>
      <c r="EY40" s="254">
        <f t="shared" si="437"/>
        <v>0.99902777777777774</v>
      </c>
      <c r="EZ40" s="254">
        <f t="shared" si="437"/>
        <v>0.99763888888888896</v>
      </c>
      <c r="FA40" s="254">
        <f t="shared" si="437"/>
        <v>0.99833333333333341</v>
      </c>
      <c r="FB40" s="254">
        <f t="shared" si="437"/>
        <v>0.99722222222222223</v>
      </c>
      <c r="FC40" s="254">
        <f t="shared" si="437"/>
        <v>0.99763888888888896</v>
      </c>
      <c r="FD40" s="254">
        <f t="shared" si="437"/>
        <v>0.99583333333333324</v>
      </c>
      <c r="FE40" s="254">
        <f t="shared" si="437"/>
        <v>0.99624999999999997</v>
      </c>
      <c r="FF40" s="254">
        <f t="shared" si="437"/>
        <v>0.99611111111111106</v>
      </c>
      <c r="FG40" s="254">
        <f t="shared" si="437"/>
        <v>0.99652777777777779</v>
      </c>
      <c r="FH40" s="254">
        <f t="shared" si="437"/>
        <v>0.99652777777777779</v>
      </c>
      <c r="FI40" s="254">
        <f t="shared" si="437"/>
        <v>0.9968055555555555</v>
      </c>
      <c r="FJ40" s="254">
        <f t="shared" si="437"/>
        <v>0.99694444444444452</v>
      </c>
      <c r="FK40" s="255">
        <f t="shared" si="437"/>
        <v>0.99624999999999997</v>
      </c>
      <c r="FL40" s="214">
        <f t="shared" si="31"/>
        <v>57</v>
      </c>
      <c r="FM40" s="238" t="s">
        <v>94</v>
      </c>
      <c r="FN40" s="222">
        <f>GP11</f>
        <v>0.98458333333333337</v>
      </c>
      <c r="FO40" s="221"/>
      <c r="FP40" s="221"/>
      <c r="FQ40" s="214"/>
      <c r="FR40" s="216"/>
      <c r="FS40" s="216"/>
      <c r="FT40" s="216"/>
      <c r="FU40" s="216"/>
      <c r="FV40" s="216"/>
      <c r="FW40" s="216"/>
      <c r="FX40" s="216"/>
      <c r="FY40" s="216"/>
      <c r="FZ40" s="216"/>
      <c r="GA40" s="216"/>
      <c r="GB40" s="216"/>
      <c r="GC40" s="216"/>
      <c r="GD40" s="216"/>
      <c r="GE40" s="216"/>
      <c r="GF40" s="216"/>
      <c r="GG40" s="216"/>
      <c r="GH40" s="216"/>
      <c r="GI40" s="216"/>
      <c r="GJ40" s="216"/>
      <c r="GK40" s="216"/>
      <c r="GL40" s="216"/>
      <c r="GM40" s="216"/>
      <c r="GN40" s="216"/>
      <c r="GO40" s="216"/>
      <c r="GP40" s="216"/>
      <c r="GQ40" s="216"/>
      <c r="GR40" s="216"/>
      <c r="GS40" s="216"/>
      <c r="GT40" s="216"/>
      <c r="GU40" s="216"/>
      <c r="GV40" s="216"/>
      <c r="GW40" s="216"/>
      <c r="GX40" s="216"/>
      <c r="GY40" s="216"/>
      <c r="GZ40" s="216"/>
      <c r="HA40" s="216"/>
      <c r="HB40" s="216"/>
      <c r="HC40" s="216"/>
      <c r="HD40" s="216"/>
      <c r="HE40" s="216"/>
      <c r="HF40" s="216"/>
      <c r="HG40" s="216"/>
      <c r="HH40" s="216"/>
      <c r="HI40" s="216"/>
      <c r="HJ40" s="216"/>
      <c r="HK40" s="216"/>
      <c r="HL40" s="216"/>
      <c r="HM40" s="216"/>
      <c r="HN40" s="216"/>
      <c r="HO40" s="216"/>
      <c r="HP40" s="216"/>
      <c r="HQ40" s="216"/>
      <c r="HR40" s="216"/>
      <c r="HS40" s="216"/>
      <c r="HT40" s="216"/>
      <c r="HU40" s="216"/>
      <c r="HV40" s="216"/>
      <c r="HW40" s="216"/>
      <c r="HX40" s="216"/>
      <c r="HY40" s="216"/>
      <c r="HZ40" s="216"/>
      <c r="IA40" s="216"/>
      <c r="IB40" s="216"/>
      <c r="IC40" s="216"/>
      <c r="ID40" s="216"/>
      <c r="IE40" s="216"/>
      <c r="IF40" s="216"/>
      <c r="IG40" s="216"/>
      <c r="IH40" s="216"/>
      <c r="II40" s="216"/>
      <c r="IJ40" s="216"/>
      <c r="IK40" s="216"/>
      <c r="IL40" s="216"/>
      <c r="IM40" s="216"/>
      <c r="IN40" s="216"/>
      <c r="IO40" s="216"/>
      <c r="IP40" s="216"/>
      <c r="IQ40" s="216"/>
      <c r="IR40" s="216"/>
      <c r="IS40" s="216"/>
      <c r="IT40" s="216"/>
      <c r="IU40" s="216"/>
      <c r="IV40" s="216"/>
      <c r="IW40" s="216"/>
      <c r="IX40" s="216"/>
      <c r="IY40" s="216"/>
      <c r="IZ40" s="216"/>
      <c r="JA40" s="216"/>
      <c r="JB40" s="216"/>
      <c r="JC40" s="216"/>
      <c r="JD40" s="216"/>
      <c r="JE40" s="216"/>
      <c r="JF40" s="216"/>
      <c r="JG40" s="216"/>
      <c r="JH40" s="216"/>
      <c r="JI40" s="216"/>
      <c r="JJ40" s="216"/>
      <c r="JK40" s="216"/>
      <c r="JL40" s="216"/>
      <c r="JM40" s="216"/>
      <c r="JN40" s="216"/>
      <c r="JO40" s="216"/>
      <c r="JP40" s="216"/>
      <c r="JQ40" s="216"/>
      <c r="JR40" s="216"/>
    </row>
    <row r="41" spans="1:278" ht="15.75" thickBot="1">
      <c r="A41" s="404">
        <v>32</v>
      </c>
      <c r="B41" s="399" t="str">
        <f t="shared" ca="1" si="1"/>
        <v>unter Horizont</v>
      </c>
      <c r="C41" s="400"/>
      <c r="D41" s="392" t="s">
        <v>35</v>
      </c>
      <c r="E41" s="400"/>
      <c r="F41" s="399" t="s">
        <v>376</v>
      </c>
      <c r="G41" s="393">
        <v>0.3863773148148148</v>
      </c>
      <c r="H41" s="402" t="s">
        <v>377</v>
      </c>
      <c r="I41" s="403"/>
      <c r="J41" s="399" t="s">
        <v>378</v>
      </c>
      <c r="K41" s="399"/>
      <c r="L41" s="396"/>
      <c r="M41" s="397"/>
      <c r="N41" s="1"/>
      <c r="O41" s="1"/>
      <c r="P41" s="1"/>
      <c r="Q41" s="1"/>
      <c r="R41" s="1"/>
      <c r="S41" s="1"/>
      <c r="T41" s="1"/>
      <c r="U41" s="1"/>
      <c r="V41" s="1"/>
      <c r="W41" s="1"/>
      <c r="X41" s="1"/>
      <c r="Y41" s="1"/>
      <c r="Z41" s="1"/>
      <c r="AA41" s="1"/>
      <c r="AB41" s="1"/>
      <c r="AC41" s="1"/>
      <c r="AD41" s="1"/>
      <c r="AE41" s="1"/>
      <c r="AF41" s="1"/>
      <c r="AG41" s="1"/>
      <c r="AH41" s="10">
        <f t="shared" si="7"/>
        <v>9.2730555555555547</v>
      </c>
      <c r="AI41" s="10">
        <f t="shared" si="2"/>
        <v>139.09583333333333</v>
      </c>
      <c r="AJ41" s="44">
        <f t="shared" si="8"/>
        <v>3.8666666666666671</v>
      </c>
      <c r="AK41" s="19">
        <f t="shared" si="9"/>
        <v>3.8666666666666671</v>
      </c>
      <c r="AL41" s="19">
        <f t="shared" si="25"/>
        <v>3.8666666666666671</v>
      </c>
      <c r="AM41" s="19">
        <f t="shared" ca="1" si="3"/>
        <v>-0.28943110262651667</v>
      </c>
      <c r="AN41" s="45">
        <f t="shared" ca="1" si="10"/>
        <v>-16.823900037337921</v>
      </c>
      <c r="AO41" s="55" t="str">
        <f t="shared" ca="1" si="4"/>
        <v>-16°49'26"</v>
      </c>
      <c r="AP41" s="46">
        <f t="shared" ca="1" si="11"/>
        <v>42407.336234900846</v>
      </c>
      <c r="AQ41" s="20">
        <f t="shared" ca="1" si="14"/>
        <v>42407.336234900846</v>
      </c>
      <c r="AR41" s="10">
        <f t="shared" ca="1" si="15"/>
        <v>15266641.044564305</v>
      </c>
      <c r="AT41" s="47">
        <v>32</v>
      </c>
      <c r="AU41" s="71">
        <f t="shared" si="16"/>
        <v>3.8666666666666671</v>
      </c>
      <c r="AV41" s="59" t="str">
        <f t="shared" si="12"/>
        <v/>
      </c>
      <c r="AW41" s="60" t="str">
        <f t="shared" si="13"/>
        <v/>
      </c>
      <c r="AX41" s="61" t="str">
        <f t="shared" si="5"/>
        <v/>
      </c>
      <c r="AY41" s="62" t="str">
        <f t="shared" si="17"/>
        <v/>
      </c>
      <c r="AZ41" s="61" t="str">
        <f t="shared" si="18"/>
        <v/>
      </c>
      <c r="BA41" s="58" t="str">
        <f t="shared" si="19"/>
        <v/>
      </c>
      <c r="BB41" s="58" t="str">
        <f t="shared" si="20"/>
        <v/>
      </c>
      <c r="BC41" s="58" t="str">
        <f t="shared" si="21"/>
        <v/>
      </c>
      <c r="BD41" s="58" t="str">
        <f t="shared" ca="1" si="22"/>
        <v>unter Horizont</v>
      </c>
      <c r="BE41" s="63" t="str">
        <f t="shared" ca="1" si="6"/>
        <v>unter Horizont</v>
      </c>
      <c r="BF41" s="215">
        <v>56</v>
      </c>
      <c r="BG41" s="214">
        <f t="shared" si="23"/>
        <v>56</v>
      </c>
      <c r="BH41" s="271">
        <f>IF(BH42&lt;BH37,(BH37-BH42)/5+BH42,(BH42-BH37)/5+BH40)</f>
        <v>0.99652777777777779</v>
      </c>
      <c r="BI41" s="272">
        <f>IF(BI42&lt;BI37,(BI37-BI42)/5+BI42,(BI42-BI37)/5+BI40)</f>
        <v>0.99722222222222223</v>
      </c>
      <c r="BJ41" s="272">
        <f>IF(BJ42&lt;BJ37,(BJ37-BJ42)/5+BJ42,(BJ42-BJ37)/5+BJ40)</f>
        <v>0.99583333333333324</v>
      </c>
      <c r="BK41" s="272">
        <f t="shared" ref="BK41:DP41" si="438">IF(BK42&lt;BK37,(BK37-BK42)/5+BK42,(BK42-BK37)/5+BK40)</f>
        <v>0.9955555555555553</v>
      </c>
      <c r="BL41" s="272">
        <f t="shared" si="438"/>
        <v>0.99347222222222242</v>
      </c>
      <c r="BM41" s="272">
        <f t="shared" si="438"/>
        <v>0.99361111111111111</v>
      </c>
      <c r="BN41" s="272">
        <f t="shared" si="438"/>
        <v>0.99347222222222242</v>
      </c>
      <c r="BO41" s="272">
        <f t="shared" si="438"/>
        <v>0.99291666666666678</v>
      </c>
      <c r="BP41" s="272">
        <f t="shared" si="438"/>
        <v>0.99416666666666675</v>
      </c>
      <c r="BQ41" s="272">
        <f t="shared" si="438"/>
        <v>0.99291666666666678</v>
      </c>
      <c r="BR41" s="272">
        <f t="shared" si="438"/>
        <v>0.99291666666666678</v>
      </c>
      <c r="BS41" s="272">
        <f t="shared" si="438"/>
        <v>0.99347222222222242</v>
      </c>
      <c r="BT41" s="272">
        <f t="shared" si="438"/>
        <v>0.99277777777777754</v>
      </c>
      <c r="BU41" s="272">
        <f t="shared" si="438"/>
        <v>0.99277777777777754</v>
      </c>
      <c r="BV41" s="272">
        <f t="shared" si="438"/>
        <v>0.99277777777777754</v>
      </c>
      <c r="BW41" s="272">
        <f t="shared" si="438"/>
        <v>0.99277777777777754</v>
      </c>
      <c r="BX41" s="272">
        <f t="shared" si="438"/>
        <v>0.99222222222222234</v>
      </c>
      <c r="BY41" s="272">
        <f t="shared" si="438"/>
        <v>0.99194444444444463</v>
      </c>
      <c r="BZ41" s="272">
        <f t="shared" si="438"/>
        <v>0.99138888888888899</v>
      </c>
      <c r="CA41" s="272">
        <f t="shared" si="438"/>
        <v>0.99124999999999985</v>
      </c>
      <c r="CB41" s="272">
        <f t="shared" si="438"/>
        <v>0.9904166666666665</v>
      </c>
      <c r="CC41" s="272">
        <f t="shared" si="438"/>
        <v>0.98986111111111086</v>
      </c>
      <c r="CD41" s="272">
        <f t="shared" si="438"/>
        <v>0.98624999999999996</v>
      </c>
      <c r="CE41" s="272">
        <f t="shared" si="438"/>
        <v>0.987222222222222</v>
      </c>
      <c r="CF41" s="272">
        <f t="shared" si="438"/>
        <v>0.9866666666666668</v>
      </c>
      <c r="CG41" s="272">
        <f t="shared" si="438"/>
        <v>0.98444444444444423</v>
      </c>
      <c r="CH41" s="272">
        <f t="shared" si="438"/>
        <v>0.9784722222222223</v>
      </c>
      <c r="CI41" s="272">
        <f t="shared" si="438"/>
        <v>0.97833333333333339</v>
      </c>
      <c r="CJ41" s="272">
        <f t="shared" si="438"/>
        <v>0.9766666666666669</v>
      </c>
      <c r="CK41" s="272">
        <f t="shared" si="438"/>
        <v>0.97069444444444442</v>
      </c>
      <c r="CL41" s="272">
        <f t="shared" si="438"/>
        <v>0.96986111111111128</v>
      </c>
      <c r="CM41" s="272">
        <f t="shared" si="438"/>
        <v>0.94527777777777755</v>
      </c>
      <c r="CN41" s="272">
        <f t="shared" si="438"/>
        <v>0.94166666666666676</v>
      </c>
      <c r="CO41" s="272">
        <f t="shared" si="438"/>
        <v>0.93611111111111101</v>
      </c>
      <c r="CP41" s="272">
        <f t="shared" si="438"/>
        <v>0.91319444444444453</v>
      </c>
      <c r="CQ41" s="272">
        <f t="shared" si="438"/>
        <v>0.90416666666666667</v>
      </c>
      <c r="CR41" s="272">
        <f t="shared" si="438"/>
        <v>0.74833333333333329</v>
      </c>
      <c r="CS41" s="272">
        <f t="shared" si="438"/>
        <v>0.73611111111111105</v>
      </c>
      <c r="CT41" s="272">
        <f t="shared" si="438"/>
        <v>0.72944444444444445</v>
      </c>
      <c r="CU41" s="272">
        <f t="shared" si="438"/>
        <v>0.69833333333333336</v>
      </c>
      <c r="CV41" s="272">
        <f t="shared" si="438"/>
        <v>0</v>
      </c>
      <c r="CW41" s="272">
        <f t="shared" si="438"/>
        <v>0</v>
      </c>
      <c r="CX41" s="272">
        <f t="shared" si="438"/>
        <v>0</v>
      </c>
      <c r="CY41" s="272">
        <f t="shared" si="438"/>
        <v>0</v>
      </c>
      <c r="CZ41" s="272">
        <f t="shared" si="438"/>
        <v>0</v>
      </c>
      <c r="DA41" s="272">
        <f t="shared" si="438"/>
        <v>0</v>
      </c>
      <c r="DB41" s="272">
        <f t="shared" si="438"/>
        <v>0</v>
      </c>
      <c r="DC41" s="272">
        <f t="shared" si="438"/>
        <v>0</v>
      </c>
      <c r="DD41" s="272">
        <f t="shared" si="438"/>
        <v>0</v>
      </c>
      <c r="DE41" s="272">
        <f t="shared" si="438"/>
        <v>0</v>
      </c>
      <c r="DF41" s="272">
        <f t="shared" si="438"/>
        <v>0</v>
      </c>
      <c r="DG41" s="272">
        <f t="shared" si="438"/>
        <v>0</v>
      </c>
      <c r="DH41" s="272">
        <f t="shared" si="438"/>
        <v>0</v>
      </c>
      <c r="DI41" s="272">
        <f t="shared" si="438"/>
        <v>0</v>
      </c>
      <c r="DJ41" s="272">
        <f t="shared" si="438"/>
        <v>0</v>
      </c>
      <c r="DK41" s="272">
        <f t="shared" si="438"/>
        <v>0</v>
      </c>
      <c r="DL41" s="272">
        <f t="shared" si="438"/>
        <v>0</v>
      </c>
      <c r="DM41" s="272">
        <f t="shared" si="438"/>
        <v>0</v>
      </c>
      <c r="DN41" s="272">
        <f t="shared" si="438"/>
        <v>0</v>
      </c>
      <c r="DO41" s="272">
        <f t="shared" si="438"/>
        <v>0</v>
      </c>
      <c r="DP41" s="272">
        <f t="shared" si="438"/>
        <v>0</v>
      </c>
      <c r="DQ41" s="220">
        <f t="shared" si="24"/>
        <v>56</v>
      </c>
      <c r="DR41" s="272">
        <f t="shared" ref="DR41:DS41" si="439">IF(DR42&lt;DR37,(DR37-DR42)/5+DR42,(DR42-DR37)/5+DR40)</f>
        <v>8.1944444444444445E-2</v>
      </c>
      <c r="DS41" s="272">
        <f t="shared" si="439"/>
        <v>5.6944444444444443E-2</v>
      </c>
      <c r="DT41" s="272">
        <f t="shared" ref="DT41:FK41" si="440">IF(DT42&lt;DT37,(DT37-DT42)/5+DT42,(DT42-DT37)/5+DT40)</f>
        <v>5.6250000000000001E-2</v>
      </c>
      <c r="DU41" s="272">
        <f t="shared" si="440"/>
        <v>5.6250000000000001E-2</v>
      </c>
      <c r="DV41" s="272">
        <f t="shared" si="440"/>
        <v>4.5833333333333337E-2</v>
      </c>
      <c r="DW41" s="272">
        <f t="shared" si="440"/>
        <v>4.3055555555555562E-2</v>
      </c>
      <c r="DX41" s="272">
        <f t="shared" si="440"/>
        <v>4.0972222222222222E-2</v>
      </c>
      <c r="DY41" s="272">
        <f t="shared" si="440"/>
        <v>4.3194444444444445E-2</v>
      </c>
      <c r="DZ41" s="272">
        <f t="shared" si="440"/>
        <v>2.5694444444444443E-2</v>
      </c>
      <c r="EA41" s="272">
        <f t="shared" si="440"/>
        <v>2.5972222222222223E-2</v>
      </c>
      <c r="EB41" s="272">
        <f t="shared" si="440"/>
        <v>2.4444444444444446E-2</v>
      </c>
      <c r="EC41" s="272">
        <f t="shared" si="440"/>
        <v>1.9583333333333335E-2</v>
      </c>
      <c r="ED41" s="272">
        <f t="shared" si="440"/>
        <v>1.7361111111111112E-2</v>
      </c>
      <c r="EE41" s="272">
        <f t="shared" si="440"/>
        <v>1.8055555555555557E-2</v>
      </c>
      <c r="EF41" s="272">
        <f t="shared" si="440"/>
        <v>1.6388888888888887E-2</v>
      </c>
      <c r="EG41" s="272">
        <f t="shared" si="440"/>
        <v>1.5694444444444445E-2</v>
      </c>
      <c r="EH41" s="272">
        <f t="shared" si="440"/>
        <v>1.3472222222222222E-2</v>
      </c>
      <c r="EI41" s="272">
        <f t="shared" si="440"/>
        <v>1.4166666666666666E-2</v>
      </c>
      <c r="EJ41" s="272">
        <f t="shared" si="440"/>
        <v>1.361111111111111E-2</v>
      </c>
      <c r="EK41" s="272">
        <f t="shared" si="440"/>
        <v>1.2777777777777777E-2</v>
      </c>
      <c r="EL41" s="272">
        <f t="shared" si="440"/>
        <v>1.1805555555555555E-2</v>
      </c>
      <c r="EM41" s="272">
        <f t="shared" si="440"/>
        <v>7.4999999999999997E-3</v>
      </c>
      <c r="EN41" s="272">
        <f t="shared" si="440"/>
        <v>5.9722222222222225E-3</v>
      </c>
      <c r="EO41" s="272">
        <f t="shared" si="440"/>
        <v>5.9722222222222225E-3</v>
      </c>
      <c r="EP41" s="272">
        <f t="shared" si="440"/>
        <v>5.2777777777777779E-3</v>
      </c>
      <c r="EQ41" s="272">
        <f t="shared" si="440"/>
        <v>4.7222222222222223E-3</v>
      </c>
      <c r="ER41" s="272">
        <f t="shared" si="440"/>
        <v>3.0555555555555557E-3</v>
      </c>
      <c r="ES41" s="272">
        <f t="shared" si="440"/>
        <v>2.2222222222222222E-3</v>
      </c>
      <c r="ET41" s="272">
        <f t="shared" si="440"/>
        <v>0</v>
      </c>
      <c r="EU41" s="272">
        <f t="shared" si="440"/>
        <v>0</v>
      </c>
      <c r="EV41" s="272">
        <f t="shared" si="440"/>
        <v>6.9444444444444447E-4</v>
      </c>
      <c r="EW41" s="272">
        <f t="shared" si="440"/>
        <v>0.19958333333333333</v>
      </c>
      <c r="EX41" s="272">
        <f t="shared" si="440"/>
        <v>0.99930555555555556</v>
      </c>
      <c r="EY41" s="272">
        <f t="shared" si="440"/>
        <v>0.99916666666666665</v>
      </c>
      <c r="EZ41" s="272">
        <f t="shared" si="440"/>
        <v>0.99777777777777787</v>
      </c>
      <c r="FA41" s="272">
        <f t="shared" si="440"/>
        <v>0.99847222222222232</v>
      </c>
      <c r="FB41" s="272">
        <f t="shared" si="440"/>
        <v>0.99722222222222223</v>
      </c>
      <c r="FC41" s="272">
        <f t="shared" si="440"/>
        <v>0.99777777777777787</v>
      </c>
      <c r="FD41" s="272">
        <f t="shared" si="440"/>
        <v>0.99583333333333324</v>
      </c>
      <c r="FE41" s="272">
        <f t="shared" si="440"/>
        <v>0.99638888888888888</v>
      </c>
      <c r="FF41" s="272">
        <f t="shared" si="440"/>
        <v>0.99597222222222215</v>
      </c>
      <c r="FG41" s="272">
        <f t="shared" si="440"/>
        <v>0.99722222222222223</v>
      </c>
      <c r="FH41" s="272">
        <f t="shared" si="440"/>
        <v>0.99722222222222223</v>
      </c>
      <c r="FI41" s="272">
        <f t="shared" si="440"/>
        <v>0.99736111111111103</v>
      </c>
      <c r="FJ41" s="272">
        <f t="shared" si="440"/>
        <v>0.99708333333333343</v>
      </c>
      <c r="FK41" s="275">
        <f t="shared" si="440"/>
        <v>0.99638888888888888</v>
      </c>
      <c r="FL41" s="214">
        <f t="shared" si="31"/>
        <v>56</v>
      </c>
      <c r="FM41" s="238" t="s">
        <v>113</v>
      </c>
      <c r="FN41" s="222">
        <f>GQ11</f>
        <v>0.98083333333333333</v>
      </c>
      <c r="FO41" s="221"/>
      <c r="FP41" s="221"/>
      <c r="FQ41" s="214"/>
      <c r="FR41" s="216"/>
      <c r="FS41" s="216"/>
      <c r="FT41" s="216"/>
      <c r="FU41" s="216"/>
      <c r="FV41" s="216"/>
      <c r="FW41" s="216"/>
      <c r="FX41" s="216"/>
      <c r="FY41" s="216"/>
      <c r="FZ41" s="216"/>
      <c r="GA41" s="216"/>
      <c r="GB41" s="216"/>
      <c r="GC41" s="216"/>
      <c r="GD41" s="216"/>
      <c r="GE41" s="216"/>
      <c r="GF41" s="216"/>
      <c r="GG41" s="216"/>
      <c r="GH41" s="216"/>
      <c r="GI41" s="216"/>
      <c r="GJ41" s="216"/>
      <c r="GK41" s="216"/>
      <c r="GL41" s="216"/>
      <c r="GM41" s="216"/>
      <c r="GN41" s="216"/>
      <c r="GO41" s="216"/>
      <c r="GP41" s="216"/>
      <c r="GQ41" s="216"/>
      <c r="GR41" s="216"/>
      <c r="GS41" s="216"/>
      <c r="GT41" s="216"/>
      <c r="GU41" s="216"/>
      <c r="GV41" s="216"/>
      <c r="GW41" s="216"/>
      <c r="GX41" s="216"/>
      <c r="GY41" s="216"/>
      <c r="GZ41" s="216"/>
      <c r="HA41" s="216"/>
      <c r="HB41" s="216"/>
      <c r="HC41" s="216"/>
      <c r="HD41" s="216"/>
      <c r="HE41" s="216"/>
      <c r="HF41" s="216"/>
      <c r="HG41" s="216"/>
      <c r="HH41" s="216"/>
      <c r="HI41" s="216"/>
      <c r="HJ41" s="216"/>
      <c r="HK41" s="216"/>
      <c r="HL41" s="216"/>
      <c r="HM41" s="216"/>
      <c r="HN41" s="216"/>
      <c r="HO41" s="216"/>
      <c r="HP41" s="216"/>
      <c r="HQ41" s="216"/>
      <c r="HR41" s="216"/>
      <c r="HS41" s="216"/>
      <c r="HT41" s="216"/>
      <c r="HU41" s="216"/>
      <c r="HV41" s="216"/>
      <c r="HW41" s="216"/>
      <c r="HX41" s="216"/>
      <c r="HY41" s="216"/>
      <c r="HZ41" s="216"/>
      <c r="IA41" s="216"/>
      <c r="IB41" s="216"/>
      <c r="IC41" s="216"/>
      <c r="ID41" s="216"/>
      <c r="IE41" s="216"/>
      <c r="IF41" s="216"/>
      <c r="IG41" s="216"/>
      <c r="IH41" s="216"/>
      <c r="II41" s="216"/>
      <c r="IJ41" s="216"/>
      <c r="IK41" s="216"/>
      <c r="IL41" s="216"/>
      <c r="IM41" s="216"/>
      <c r="IN41" s="216"/>
      <c r="IO41" s="216"/>
      <c r="IP41" s="216"/>
      <c r="IQ41" s="216"/>
      <c r="IR41" s="216"/>
      <c r="IS41" s="216"/>
      <c r="IT41" s="216"/>
      <c r="IU41" s="216"/>
      <c r="IV41" s="216"/>
      <c r="IW41" s="216"/>
      <c r="IX41" s="216"/>
      <c r="IY41" s="216"/>
      <c r="IZ41" s="216"/>
      <c r="JA41" s="216"/>
      <c r="JB41" s="216"/>
      <c r="JC41" s="216"/>
      <c r="JD41" s="216"/>
      <c r="JE41" s="216"/>
      <c r="JF41" s="216"/>
      <c r="JG41" s="216"/>
      <c r="JH41" s="216"/>
      <c r="JI41" s="216"/>
      <c r="JJ41" s="216"/>
      <c r="JK41" s="216"/>
      <c r="JL41" s="216"/>
      <c r="JM41" s="216"/>
      <c r="JN41" s="216"/>
      <c r="JO41" s="216"/>
      <c r="JP41" s="216"/>
      <c r="JQ41" s="216"/>
      <c r="JR41" s="216"/>
    </row>
    <row r="42" spans="1:278" ht="15.75" thickBot="1">
      <c r="A42" s="404">
        <v>33</v>
      </c>
      <c r="B42" s="399" t="str">
        <f t="shared" ref="B42:B73" ca="1" si="441">IF(A42="","",VLOOKUP(A42,$AT$10:$BE$119,12,FALSE))</f>
        <v>unter Horizont</v>
      </c>
      <c r="C42" s="400">
        <v>270</v>
      </c>
      <c r="D42" s="392" t="s">
        <v>35</v>
      </c>
      <c r="E42" s="400">
        <v>270</v>
      </c>
      <c r="F42" s="399" t="s">
        <v>379</v>
      </c>
      <c r="G42" s="393">
        <v>0.40042824074074074</v>
      </c>
      <c r="H42" s="402" t="s">
        <v>380</v>
      </c>
      <c r="I42" s="403">
        <v>13.4</v>
      </c>
      <c r="J42" s="399" t="s">
        <v>378</v>
      </c>
      <c r="K42" s="399" t="s">
        <v>11</v>
      </c>
      <c r="L42" s="396">
        <v>2</v>
      </c>
      <c r="M42" s="397">
        <v>15.5</v>
      </c>
      <c r="N42" s="1"/>
      <c r="O42" s="5"/>
      <c r="P42" s="1"/>
      <c r="Q42" s="1"/>
      <c r="R42" s="1"/>
      <c r="S42" s="1"/>
      <c r="T42" s="1"/>
      <c r="U42" s="1"/>
      <c r="V42" s="1"/>
      <c r="W42" s="1"/>
      <c r="X42" s="1"/>
      <c r="Y42" s="1"/>
      <c r="Z42" s="1"/>
      <c r="AA42" s="1"/>
      <c r="AB42" s="1"/>
      <c r="AC42" s="1"/>
      <c r="AD42" s="1"/>
      <c r="AE42" s="1"/>
      <c r="AF42" s="1"/>
      <c r="AG42" s="1"/>
      <c r="AH42" s="10">
        <f t="shared" si="7"/>
        <v>9.6102777777777781</v>
      </c>
      <c r="AI42" s="10">
        <f t="shared" ref="AI42:AI73" si="442">AH42*15</f>
        <v>144.15416666666667</v>
      </c>
      <c r="AJ42" s="44">
        <f t="shared" si="8"/>
        <v>-2.5833333333333335</v>
      </c>
      <c r="AK42" s="19">
        <f t="shared" si="9"/>
        <v>-2.5833333333333335</v>
      </c>
      <c r="AL42" s="19">
        <f t="shared" si="25"/>
        <v>2.5833333333333335</v>
      </c>
      <c r="AM42" s="19">
        <f t="shared" ref="AM42:AM73" ca="1" si="443">COS($AH$3*PI()/180)*COS(AJ42*PI()/180)*COS(AR42*PI()/180)+SIN($AH$3*PI()/180)*SIN(AJ42*PI()/180)</f>
        <v>-0.32309829502975196</v>
      </c>
      <c r="AN42" s="45">
        <f t="shared" ca="1" si="10"/>
        <v>-18.850400508948585</v>
      </c>
      <c r="AO42" s="55" t="str">
        <f t="shared" ca="1" si="4"/>
        <v>-18°51'1"</v>
      </c>
      <c r="AP42" s="46">
        <f t="shared" ca="1" si="11"/>
        <v>42407.322183974917</v>
      </c>
      <c r="AQ42" s="20">
        <f t="shared" ca="1" si="14"/>
        <v>42407.322183974917</v>
      </c>
      <c r="AR42" s="10">
        <f t="shared" ca="1" si="15"/>
        <v>15266635.986230969</v>
      </c>
      <c r="AT42" s="64">
        <v>33</v>
      </c>
      <c r="AU42" s="58">
        <f t="shared" si="16"/>
        <v>-2.5833333333333335</v>
      </c>
      <c r="AV42" s="59" t="str">
        <f t="shared" si="12"/>
        <v/>
      </c>
      <c r="AW42" s="60" t="str">
        <f t="shared" si="13"/>
        <v/>
      </c>
      <c r="AX42" s="61" t="str">
        <f t="shared" si="5"/>
        <v/>
      </c>
      <c r="AY42" s="62" t="str">
        <f t="shared" si="17"/>
        <v/>
      </c>
      <c r="AZ42" s="61" t="str">
        <f t="shared" si="18"/>
        <v/>
      </c>
      <c r="BA42" s="58" t="str">
        <f t="shared" si="19"/>
        <v/>
      </c>
      <c r="BB42" s="58" t="str">
        <f t="shared" si="20"/>
        <v/>
      </c>
      <c r="BC42" s="58" t="str">
        <f t="shared" si="21"/>
        <v/>
      </c>
      <c r="BD42" s="58" t="str">
        <f t="shared" ca="1" si="22"/>
        <v>unter Horizont</v>
      </c>
      <c r="BE42" s="63" t="str">
        <f t="shared" ca="1" si="6"/>
        <v>unter Horizont</v>
      </c>
      <c r="BF42" s="215">
        <v>55</v>
      </c>
      <c r="BG42" s="214">
        <f t="shared" si="23"/>
        <v>55</v>
      </c>
      <c r="BH42" s="279">
        <v>0.99652777777777779</v>
      </c>
      <c r="BI42" s="280">
        <v>0.99791666666666667</v>
      </c>
      <c r="BJ42" s="280">
        <v>0.99583333333333324</v>
      </c>
      <c r="BK42" s="280">
        <v>0.99583333333333324</v>
      </c>
      <c r="BL42" s="280">
        <v>0.99375000000000002</v>
      </c>
      <c r="BM42" s="280">
        <v>0.99375000000000002</v>
      </c>
      <c r="BN42" s="280">
        <v>0.99375000000000002</v>
      </c>
      <c r="BO42" s="281">
        <v>0.99305555555555547</v>
      </c>
      <c r="BP42" s="281">
        <v>0.99444444444444446</v>
      </c>
      <c r="BQ42" s="281">
        <v>0.99305555555555547</v>
      </c>
      <c r="BR42" s="281">
        <v>0.99305555555555547</v>
      </c>
      <c r="BS42" s="280">
        <v>0.99375000000000002</v>
      </c>
      <c r="BT42" s="280">
        <v>0.99305555555555547</v>
      </c>
      <c r="BU42" s="280">
        <v>0.99305555555555547</v>
      </c>
      <c r="BV42" s="280">
        <v>0.99305555555555547</v>
      </c>
      <c r="BW42" s="280">
        <v>0.99305555555555547</v>
      </c>
      <c r="BX42" s="280">
        <v>0.99236111111111114</v>
      </c>
      <c r="BY42" s="281">
        <v>0.99236111111111114</v>
      </c>
      <c r="BZ42" s="281">
        <v>0.9916666666666667</v>
      </c>
      <c r="CA42" s="281">
        <v>0.9916666666666667</v>
      </c>
      <c r="CB42" s="281">
        <v>0.99097222222222225</v>
      </c>
      <c r="CC42" s="280">
        <v>0.9902777777777777</v>
      </c>
      <c r="CD42" s="280">
        <v>0.9868055555555556</v>
      </c>
      <c r="CE42" s="280">
        <v>0.98819444444444438</v>
      </c>
      <c r="CF42" s="280">
        <v>0.98749999999999993</v>
      </c>
      <c r="CG42" s="280">
        <v>0.98541666666666661</v>
      </c>
      <c r="CH42" s="280">
        <v>0.97986111111111107</v>
      </c>
      <c r="CI42" s="281">
        <v>0.97986111111111107</v>
      </c>
      <c r="CJ42" s="281">
        <v>0.9784722222222223</v>
      </c>
      <c r="CK42" s="281">
        <v>0.97291666666666676</v>
      </c>
      <c r="CL42" s="281">
        <v>0.97222222222222221</v>
      </c>
      <c r="CM42" s="280">
        <v>0.95347222222222217</v>
      </c>
      <c r="CN42" s="281">
        <v>0.94166666666666676</v>
      </c>
      <c r="CO42" s="281">
        <v>0.93611111111111101</v>
      </c>
      <c r="CP42" s="281">
        <v>0.91319444444444453</v>
      </c>
      <c r="CQ42" s="281">
        <v>0.90416666666666667</v>
      </c>
      <c r="CR42" s="281">
        <v>0.93541666666666667</v>
      </c>
      <c r="CS42" s="281">
        <v>0.92013888888888884</v>
      </c>
      <c r="CT42" s="281">
        <v>0.91180555555555554</v>
      </c>
      <c r="CU42" s="281">
        <v>0.87291666666666667</v>
      </c>
      <c r="CV42" s="281"/>
      <c r="CW42" s="281"/>
      <c r="CX42" s="281"/>
      <c r="CY42" s="281"/>
      <c r="CZ42" s="281"/>
      <c r="DA42" s="281"/>
      <c r="DB42" s="281"/>
      <c r="DC42" s="281"/>
      <c r="DD42" s="281"/>
      <c r="DE42" s="281"/>
      <c r="DF42" s="281"/>
      <c r="DG42" s="281"/>
      <c r="DH42" s="281"/>
      <c r="DI42" s="281"/>
      <c r="DJ42" s="281"/>
      <c r="DK42" s="281"/>
      <c r="DL42" s="281"/>
      <c r="DM42" s="281"/>
      <c r="DN42" s="281"/>
      <c r="DO42" s="281"/>
      <c r="DP42" s="282"/>
      <c r="DQ42" s="220">
        <f t="shared" si="24"/>
        <v>55</v>
      </c>
      <c r="DR42" s="258">
        <v>8.1944444444444445E-2</v>
      </c>
      <c r="DS42" s="259">
        <v>5.6944444444444443E-2</v>
      </c>
      <c r="DT42" s="259">
        <v>5.6250000000000001E-2</v>
      </c>
      <c r="DU42" s="259">
        <v>5.6250000000000001E-2</v>
      </c>
      <c r="DV42" s="259">
        <v>4.5833333333333337E-2</v>
      </c>
      <c r="DW42" s="259">
        <v>4.3055555555555562E-2</v>
      </c>
      <c r="DX42" s="259">
        <v>4.0972222222222222E-2</v>
      </c>
      <c r="DY42" s="259">
        <v>3.7499999999999999E-2</v>
      </c>
      <c r="DZ42" s="259">
        <v>2.361111111111111E-2</v>
      </c>
      <c r="EA42" s="259">
        <v>2.4305555555555556E-2</v>
      </c>
      <c r="EB42" s="259">
        <v>2.2916666666666669E-2</v>
      </c>
      <c r="EC42" s="259">
        <v>1.8749999999999999E-2</v>
      </c>
      <c r="ED42" s="259">
        <v>1.5972222222222224E-2</v>
      </c>
      <c r="EE42" s="259">
        <v>1.7361111111111112E-2</v>
      </c>
      <c r="EF42" s="259">
        <v>1.5277777777777777E-2</v>
      </c>
      <c r="EG42" s="259">
        <v>1.4583333333333332E-2</v>
      </c>
      <c r="EH42" s="259">
        <v>1.2499999999999999E-2</v>
      </c>
      <c r="EI42" s="259">
        <v>1.3888888888888888E-2</v>
      </c>
      <c r="EJ42" s="259">
        <v>1.3194444444444444E-2</v>
      </c>
      <c r="EK42" s="259">
        <v>1.2499999999999999E-2</v>
      </c>
      <c r="EL42" s="259">
        <v>1.1111111111111112E-2</v>
      </c>
      <c r="EM42" s="259">
        <v>6.9444444444444441E-3</v>
      </c>
      <c r="EN42" s="259">
        <v>5.5555555555555558E-3</v>
      </c>
      <c r="EO42" s="259">
        <v>6.2499999999999995E-3</v>
      </c>
      <c r="EP42" s="259">
        <v>5.5555555555555558E-3</v>
      </c>
      <c r="EQ42" s="259">
        <v>4.8611111111111112E-3</v>
      </c>
      <c r="ER42" s="259">
        <v>2.7777777777777779E-3</v>
      </c>
      <c r="ES42" s="259">
        <v>2.0833333333333333E-3</v>
      </c>
      <c r="ET42" s="259">
        <v>0</v>
      </c>
      <c r="EU42" s="259">
        <v>0</v>
      </c>
      <c r="EV42" s="259">
        <v>6.9444444444444447E-4</v>
      </c>
      <c r="EW42" s="259">
        <v>0</v>
      </c>
      <c r="EX42" s="259">
        <v>0.99930555555555556</v>
      </c>
      <c r="EY42" s="259">
        <v>0.99930555555555556</v>
      </c>
      <c r="EZ42" s="259">
        <v>0.99791666666666667</v>
      </c>
      <c r="FA42" s="259">
        <v>0.99861111111111101</v>
      </c>
      <c r="FB42" s="259">
        <v>0.99722222222222223</v>
      </c>
      <c r="FC42" s="259">
        <v>0.99791666666666667</v>
      </c>
      <c r="FD42" s="259">
        <v>0.99583333333333324</v>
      </c>
      <c r="FE42" s="259">
        <v>0.99652777777777779</v>
      </c>
      <c r="FF42" s="259">
        <v>0.99583333333333324</v>
      </c>
      <c r="FG42" s="259">
        <v>0.99791666666666667</v>
      </c>
      <c r="FH42" s="259">
        <v>0.99791666666666667</v>
      </c>
      <c r="FI42" s="259">
        <v>0.99791666666666667</v>
      </c>
      <c r="FJ42" s="259">
        <v>0.99722222222222223</v>
      </c>
      <c r="FK42" s="273">
        <v>0.99652777777777779</v>
      </c>
      <c r="FL42" s="214">
        <f t="shared" si="31"/>
        <v>55</v>
      </c>
      <c r="FM42" s="238" t="s">
        <v>103</v>
      </c>
      <c r="FN42" s="222">
        <f>GR11</f>
        <v>0.98013888888888889</v>
      </c>
      <c r="FO42" s="221"/>
      <c r="FP42" s="221"/>
      <c r="FQ42" s="214"/>
      <c r="FR42" s="216"/>
      <c r="FS42" s="216"/>
      <c r="FT42" s="216"/>
      <c r="FU42" s="216"/>
      <c r="FV42" s="216"/>
      <c r="FW42" s="216"/>
      <c r="FX42" s="216"/>
      <c r="FY42" s="216"/>
      <c r="FZ42" s="216"/>
      <c r="GA42" s="216"/>
      <c r="GB42" s="216"/>
      <c r="GC42" s="216"/>
      <c r="GD42" s="216"/>
      <c r="GE42" s="216"/>
      <c r="GF42" s="216"/>
      <c r="GG42" s="216"/>
      <c r="GH42" s="216"/>
      <c r="GI42" s="216"/>
      <c r="GJ42" s="216"/>
      <c r="GK42" s="216"/>
      <c r="GL42" s="216"/>
      <c r="GM42" s="216"/>
      <c r="GN42" s="216"/>
      <c r="GO42" s="216"/>
      <c r="GP42" s="216"/>
      <c r="GQ42" s="216"/>
      <c r="GR42" s="216"/>
      <c r="GS42" s="216"/>
      <c r="GT42" s="216"/>
      <c r="GU42" s="216"/>
      <c r="GV42" s="216"/>
      <c r="GW42" s="216"/>
      <c r="GX42" s="216"/>
      <c r="GY42" s="216"/>
      <c r="GZ42" s="216"/>
      <c r="HA42" s="216"/>
      <c r="HB42" s="216"/>
      <c r="HC42" s="216"/>
      <c r="HD42" s="216"/>
      <c r="HE42" s="216"/>
      <c r="HF42" s="216"/>
      <c r="HG42" s="216"/>
      <c r="HH42" s="216"/>
      <c r="HI42" s="216"/>
      <c r="HJ42" s="216"/>
      <c r="HK42" s="216"/>
      <c r="HL42" s="216"/>
      <c r="HM42" s="216"/>
      <c r="HN42" s="216"/>
      <c r="HO42" s="216"/>
      <c r="HP42" s="216"/>
      <c r="HQ42" s="216"/>
      <c r="HR42" s="216"/>
      <c r="HS42" s="216"/>
      <c r="HT42" s="216"/>
      <c r="HU42" s="216"/>
      <c r="HV42" s="216"/>
      <c r="HW42" s="216"/>
      <c r="HX42" s="216"/>
      <c r="HY42" s="216"/>
      <c r="HZ42" s="216"/>
      <c r="IA42" s="216"/>
      <c r="IB42" s="216"/>
      <c r="IC42" s="216"/>
      <c r="ID42" s="216"/>
      <c r="IE42" s="216"/>
      <c r="IF42" s="216"/>
      <c r="IG42" s="216"/>
      <c r="IH42" s="216"/>
      <c r="II42" s="216"/>
      <c r="IJ42" s="216"/>
      <c r="IK42" s="216"/>
      <c r="IL42" s="216"/>
      <c r="IM42" s="216"/>
      <c r="IN42" s="216"/>
      <c r="IO42" s="216"/>
      <c r="IP42" s="216"/>
      <c r="IQ42" s="216"/>
      <c r="IR42" s="216"/>
      <c r="IS42" s="216"/>
      <c r="IT42" s="216"/>
      <c r="IU42" s="216"/>
      <c r="IV42" s="216"/>
      <c r="IW42" s="216"/>
      <c r="IX42" s="216"/>
      <c r="IY42" s="216"/>
      <c r="IZ42" s="216"/>
      <c r="JA42" s="216"/>
      <c r="JB42" s="216"/>
      <c r="JC42" s="216"/>
      <c r="JD42" s="216"/>
      <c r="JE42" s="216"/>
      <c r="JF42" s="216"/>
      <c r="JG42" s="216"/>
      <c r="JH42" s="216"/>
      <c r="JI42" s="216"/>
      <c r="JJ42" s="216"/>
      <c r="JK42" s="216"/>
      <c r="JL42" s="216"/>
      <c r="JM42" s="216"/>
      <c r="JN42" s="216"/>
      <c r="JO42" s="216"/>
      <c r="JP42" s="216"/>
      <c r="JQ42" s="216"/>
      <c r="JR42" s="216"/>
    </row>
    <row r="43" spans="1:278">
      <c r="A43" s="404">
        <v>34</v>
      </c>
      <c r="B43" s="399" t="str">
        <f t="shared" ca="1" si="441"/>
        <v>unter Horizont</v>
      </c>
      <c r="C43" s="400">
        <v>290</v>
      </c>
      <c r="D43" s="392" t="s">
        <v>35</v>
      </c>
      <c r="E43" s="400">
        <v>290</v>
      </c>
      <c r="F43" s="399" t="s">
        <v>381</v>
      </c>
      <c r="G43" s="393">
        <v>0.40497685185185189</v>
      </c>
      <c r="H43" s="402" t="s">
        <v>382</v>
      </c>
      <c r="I43" s="403">
        <v>14.5</v>
      </c>
      <c r="J43" s="399" t="s">
        <v>378</v>
      </c>
      <c r="K43" s="399" t="s">
        <v>11</v>
      </c>
      <c r="L43" s="396">
        <v>2</v>
      </c>
      <c r="M43" s="397">
        <v>16.2</v>
      </c>
      <c r="N43" s="1"/>
      <c r="O43" s="72"/>
      <c r="P43" s="1"/>
      <c r="Q43" s="1"/>
      <c r="R43" s="1"/>
      <c r="S43" s="1"/>
      <c r="T43" s="1"/>
      <c r="U43" s="1"/>
      <c r="V43" s="1"/>
      <c r="W43" s="1"/>
      <c r="X43" s="1"/>
      <c r="Y43" s="1"/>
      <c r="Z43" s="1"/>
      <c r="AA43" s="1"/>
      <c r="AB43" s="1"/>
      <c r="AC43" s="1"/>
      <c r="AD43" s="1"/>
      <c r="AE43" s="1"/>
      <c r="AF43" s="1"/>
      <c r="AG43" s="1"/>
      <c r="AH43" s="10">
        <f t="shared" si="7"/>
        <v>9.719444444444445</v>
      </c>
      <c r="AI43" s="10">
        <f t="shared" si="442"/>
        <v>145.79166666666669</v>
      </c>
      <c r="AJ43" s="44">
        <f t="shared" si="8"/>
        <v>-12.933333333333334</v>
      </c>
      <c r="AK43" s="19">
        <f t="shared" si="9"/>
        <v>-12.933333333333334</v>
      </c>
      <c r="AL43" s="19">
        <f t="shared" si="25"/>
        <v>12.933333333333334</v>
      </c>
      <c r="AM43" s="19">
        <f t="shared" ca="1" si="443"/>
        <v>-0.43353340682317232</v>
      </c>
      <c r="AN43" s="45">
        <f t="shared" ca="1" si="10"/>
        <v>-25.69200893633953</v>
      </c>
      <c r="AO43" s="55" t="str">
        <f t="shared" ca="1" si="4"/>
        <v>-25°41'31"</v>
      </c>
      <c r="AP43" s="46">
        <f t="shared" ca="1" si="11"/>
        <v>42407.317635363805</v>
      </c>
      <c r="AQ43" s="20">
        <f t="shared" ca="1" si="14"/>
        <v>42407.317635363805</v>
      </c>
      <c r="AR43" s="10">
        <f t="shared" ca="1" si="15"/>
        <v>15266634.348730968</v>
      </c>
      <c r="AT43" s="64">
        <v>34</v>
      </c>
      <c r="AU43" s="58">
        <f t="shared" si="16"/>
        <v>-12.933333333333334</v>
      </c>
      <c r="AV43" s="59" t="str">
        <f t="shared" si="12"/>
        <v/>
      </c>
      <c r="AW43" s="60" t="str">
        <f t="shared" si="13"/>
        <v/>
      </c>
      <c r="AX43" s="61" t="str">
        <f t="shared" si="5"/>
        <v/>
      </c>
      <c r="AY43" s="62" t="str">
        <f t="shared" si="17"/>
        <v/>
      </c>
      <c r="AZ43" s="61" t="str">
        <f t="shared" si="18"/>
        <v/>
      </c>
      <c r="BA43" s="58" t="str">
        <f t="shared" si="19"/>
        <v/>
      </c>
      <c r="BB43" s="58" t="str">
        <f t="shared" si="20"/>
        <v/>
      </c>
      <c r="BC43" s="58" t="str">
        <f t="shared" si="21"/>
        <v/>
      </c>
      <c r="BD43" s="58" t="str">
        <f t="shared" ca="1" si="22"/>
        <v>unter Horizont</v>
      </c>
      <c r="BE43" s="63" t="str">
        <f t="shared" ca="1" si="6"/>
        <v>unter Horizont</v>
      </c>
      <c r="BF43" s="215">
        <v>54</v>
      </c>
      <c r="BG43" s="214">
        <f t="shared" si="23"/>
        <v>54</v>
      </c>
      <c r="BH43" s="269">
        <f t="shared" ref="BH43:BI43" si="444">IF(BH47&lt;BH42,(BH42-BH47)/5+BH44,(BH47-BH42)/5+BH42)</f>
        <v>0.9966666666666667</v>
      </c>
      <c r="BI43" s="270">
        <f t="shared" si="444"/>
        <v>0.99763888888888907</v>
      </c>
      <c r="BJ43" s="270">
        <f t="shared" ref="BJ43:DP43" si="445">IF(BJ47&lt;BJ42,(BJ42-BJ47)/5+BJ44,(BJ47-BJ42)/5+BJ42)</f>
        <v>0.99611111111111106</v>
      </c>
      <c r="BK43" s="270">
        <f t="shared" si="445"/>
        <v>0.99597222222222215</v>
      </c>
      <c r="BL43" s="270">
        <f t="shared" si="445"/>
        <v>0.99402777777777784</v>
      </c>
      <c r="BM43" s="270">
        <f t="shared" si="445"/>
        <v>0.99402777777777784</v>
      </c>
      <c r="BN43" s="270">
        <f t="shared" si="445"/>
        <v>0.99402777777777784</v>
      </c>
      <c r="BO43" s="270">
        <f t="shared" si="445"/>
        <v>0.9934722222222222</v>
      </c>
      <c r="BP43" s="270">
        <f t="shared" si="445"/>
        <v>0.99486111111111108</v>
      </c>
      <c r="BQ43" s="270">
        <f t="shared" si="445"/>
        <v>0.99333333333333329</v>
      </c>
      <c r="BR43" s="270">
        <f t="shared" si="445"/>
        <v>0.99333333333333329</v>
      </c>
      <c r="BS43" s="270">
        <f t="shared" si="445"/>
        <v>0.99388888888888893</v>
      </c>
      <c r="BT43" s="270">
        <f t="shared" si="445"/>
        <v>0.99333333333333329</v>
      </c>
      <c r="BU43" s="270">
        <f t="shared" si="445"/>
        <v>0.99319444444444438</v>
      </c>
      <c r="BV43" s="270">
        <f t="shared" si="445"/>
        <v>0.99333333333333329</v>
      </c>
      <c r="BW43" s="270">
        <f t="shared" si="445"/>
        <v>0.9934722222222222</v>
      </c>
      <c r="BX43" s="270">
        <f t="shared" si="445"/>
        <v>0.99277777777777776</v>
      </c>
      <c r="BY43" s="270">
        <f t="shared" si="445"/>
        <v>0.99250000000000005</v>
      </c>
      <c r="BZ43" s="270">
        <f t="shared" si="445"/>
        <v>0.99194444444444441</v>
      </c>
      <c r="CA43" s="270">
        <f t="shared" si="445"/>
        <v>0.99194444444444441</v>
      </c>
      <c r="CB43" s="270">
        <f t="shared" si="445"/>
        <v>0.99138888888888888</v>
      </c>
      <c r="CC43" s="270">
        <f t="shared" si="445"/>
        <v>0.99069444444444443</v>
      </c>
      <c r="CD43" s="270">
        <f t="shared" si="445"/>
        <v>0.98750000000000004</v>
      </c>
      <c r="CE43" s="270">
        <f t="shared" si="445"/>
        <v>0.988611111111111</v>
      </c>
      <c r="CF43" s="270">
        <f t="shared" si="445"/>
        <v>0.98819444444444438</v>
      </c>
      <c r="CG43" s="270">
        <f t="shared" si="445"/>
        <v>0.98611111111111105</v>
      </c>
      <c r="CH43" s="270">
        <f t="shared" si="445"/>
        <v>0.98083333333333333</v>
      </c>
      <c r="CI43" s="270">
        <f t="shared" si="445"/>
        <v>0.98055555555555551</v>
      </c>
      <c r="CJ43" s="270">
        <f t="shared" si="445"/>
        <v>0.97958333333333336</v>
      </c>
      <c r="CK43" s="270">
        <f t="shared" si="445"/>
        <v>0.97430555555555565</v>
      </c>
      <c r="CL43" s="270">
        <f t="shared" si="445"/>
        <v>0.97361111111111109</v>
      </c>
      <c r="CM43" s="270">
        <f t="shared" si="445"/>
        <v>0.95597222222222222</v>
      </c>
      <c r="CN43" s="270">
        <f t="shared" si="445"/>
        <v>0.94486111111111115</v>
      </c>
      <c r="CO43" s="270">
        <f t="shared" si="445"/>
        <v>0.94027777777777766</v>
      </c>
      <c r="CP43" s="270">
        <f t="shared" si="445"/>
        <v>0.92027777777777786</v>
      </c>
      <c r="CQ43" s="270">
        <f t="shared" si="445"/>
        <v>0.91180555555555554</v>
      </c>
      <c r="CR43" s="270">
        <f t="shared" si="445"/>
        <v>0.93541666666666667</v>
      </c>
      <c r="CS43" s="270">
        <f t="shared" si="445"/>
        <v>0.92013888888888884</v>
      </c>
      <c r="CT43" s="270">
        <f t="shared" si="445"/>
        <v>0.91180555555555554</v>
      </c>
      <c r="CU43" s="270">
        <f t="shared" si="445"/>
        <v>0.87291666666666667</v>
      </c>
      <c r="CV43" s="270">
        <f t="shared" si="445"/>
        <v>0.18111111111111111</v>
      </c>
      <c r="CW43" s="270">
        <f t="shared" si="445"/>
        <v>0.18041666666666664</v>
      </c>
      <c r="CX43" s="270">
        <f t="shared" si="445"/>
        <v>0.1801388888888889</v>
      </c>
      <c r="CY43" s="270">
        <f t="shared" si="445"/>
        <v>0.17888888888888888</v>
      </c>
      <c r="CZ43" s="270">
        <f t="shared" si="445"/>
        <v>0.17819444444444443</v>
      </c>
      <c r="DA43" s="270">
        <f t="shared" si="445"/>
        <v>0.17541666666666667</v>
      </c>
      <c r="DB43" s="270">
        <f t="shared" si="445"/>
        <v>0.17416666666666664</v>
      </c>
      <c r="DC43" s="270">
        <f t="shared" si="445"/>
        <v>0</v>
      </c>
      <c r="DD43" s="270">
        <f t="shared" si="445"/>
        <v>0</v>
      </c>
      <c r="DE43" s="270">
        <f t="shared" si="445"/>
        <v>0</v>
      </c>
      <c r="DF43" s="270">
        <f t="shared" si="445"/>
        <v>0</v>
      </c>
      <c r="DG43" s="270">
        <f t="shared" si="445"/>
        <v>0</v>
      </c>
      <c r="DH43" s="270">
        <f t="shared" si="445"/>
        <v>0</v>
      </c>
      <c r="DI43" s="270">
        <f t="shared" si="445"/>
        <v>0</v>
      </c>
      <c r="DJ43" s="270">
        <f t="shared" si="445"/>
        <v>0</v>
      </c>
      <c r="DK43" s="270">
        <f t="shared" si="445"/>
        <v>0</v>
      </c>
      <c r="DL43" s="270">
        <f t="shared" si="445"/>
        <v>0</v>
      </c>
      <c r="DM43" s="270">
        <f t="shared" si="445"/>
        <v>0</v>
      </c>
      <c r="DN43" s="270">
        <f t="shared" si="445"/>
        <v>0</v>
      </c>
      <c r="DO43" s="270">
        <f t="shared" si="445"/>
        <v>0</v>
      </c>
      <c r="DP43" s="270">
        <f t="shared" si="445"/>
        <v>0</v>
      </c>
      <c r="DQ43" s="220">
        <f t="shared" si="24"/>
        <v>54</v>
      </c>
      <c r="DR43" s="270">
        <f t="shared" ref="DR43:DS43" si="446">IF(DR47&lt;DR42,(DR42-DR47)/5+DR44,(DR47-DR42)/5+DR42)</f>
        <v>7.5833333333333336E-2</v>
      </c>
      <c r="DS43" s="270">
        <f t="shared" si="446"/>
        <v>5.3194444444444454E-2</v>
      </c>
      <c r="DT43" s="270">
        <f t="shared" ref="DT43:EU43" si="447">IF(DT47&lt;DT42,(DT42-DT47)/5+DT44,(DT47-DT42)/5+DT42)</f>
        <v>5.2361111111111101E-2</v>
      </c>
      <c r="DU43" s="270">
        <f t="shared" si="447"/>
        <v>5.2500000000000012E-2</v>
      </c>
      <c r="DV43" s="270">
        <f t="shared" si="447"/>
        <v>4.2916666666666659E-2</v>
      </c>
      <c r="DW43" s="270">
        <f t="shared" si="447"/>
        <v>4.0416666666666677E-2</v>
      </c>
      <c r="DX43" s="270">
        <f t="shared" si="447"/>
        <v>3.8472222222222227E-2</v>
      </c>
      <c r="DY43" s="270">
        <f t="shared" si="447"/>
        <v>3.5555555555555549E-2</v>
      </c>
      <c r="DZ43" s="270">
        <f t="shared" si="447"/>
        <v>2.2500000000000003E-2</v>
      </c>
      <c r="EA43" s="270">
        <f t="shared" si="447"/>
        <v>2.2916666666666662E-2</v>
      </c>
      <c r="EB43" s="270">
        <f t="shared" si="447"/>
        <v>2.1527777777777774E-2</v>
      </c>
      <c r="EC43" s="270">
        <f t="shared" si="447"/>
        <v>1.7499999999999998E-2</v>
      </c>
      <c r="ED43" s="270">
        <f t="shared" si="447"/>
        <v>1.5277777777777781E-2</v>
      </c>
      <c r="EE43" s="270">
        <f t="shared" si="447"/>
        <v>1.6250000000000001E-2</v>
      </c>
      <c r="EF43" s="270">
        <f t="shared" si="447"/>
        <v>1.4305555555555552E-2</v>
      </c>
      <c r="EG43" s="270">
        <f t="shared" si="447"/>
        <v>1.4166666666666662E-2</v>
      </c>
      <c r="EH43" s="270">
        <f t="shared" si="447"/>
        <v>1.2222222222222223E-2</v>
      </c>
      <c r="EI43" s="270">
        <f t="shared" si="447"/>
        <v>1.3472222222222219E-2</v>
      </c>
      <c r="EJ43" s="270">
        <f t="shared" si="447"/>
        <v>1.2361111111111113E-2</v>
      </c>
      <c r="EK43" s="270">
        <f t="shared" si="447"/>
        <v>1.1527777777777776E-2</v>
      </c>
      <c r="EL43" s="270">
        <f t="shared" si="447"/>
        <v>1.0694444444444442E-2</v>
      </c>
      <c r="EM43" s="270">
        <f t="shared" si="447"/>
        <v>6.8055555555555551E-3</v>
      </c>
      <c r="EN43" s="270">
        <f t="shared" si="447"/>
        <v>5.138888888888889E-3</v>
      </c>
      <c r="EO43" s="270">
        <f t="shared" si="447"/>
        <v>5.5555555555555558E-3</v>
      </c>
      <c r="EP43" s="270">
        <f t="shared" si="447"/>
        <v>4.8611111111111112E-3</v>
      </c>
      <c r="EQ43" s="270">
        <f t="shared" si="447"/>
        <v>4.3055555555555555E-3</v>
      </c>
      <c r="ER43" s="270">
        <f t="shared" si="447"/>
        <v>2.3611111111111111E-3</v>
      </c>
      <c r="ES43" s="270">
        <f t="shared" si="447"/>
        <v>1.6666666666666666E-3</v>
      </c>
      <c r="ET43" s="270">
        <f t="shared" si="447"/>
        <v>1.3888888888888889E-4</v>
      </c>
      <c r="EU43" s="270">
        <f t="shared" si="447"/>
        <v>0</v>
      </c>
      <c r="EV43" s="288">
        <v>2.7777777777777778E-4</v>
      </c>
      <c r="EW43" s="270">
        <f t="shared" ref="EW43:FI43" si="448">IF(EW47&lt;EW42,(EW42-EW47)/5+EW44,(EW47-EW42)/5+EW42)</f>
        <v>1.3888888888888889E-4</v>
      </c>
      <c r="EX43" s="270">
        <f t="shared" si="448"/>
        <v>0.99930555555555556</v>
      </c>
      <c r="EY43" s="270">
        <f t="shared" si="448"/>
        <v>0.99930555555555556</v>
      </c>
      <c r="EZ43" s="270">
        <f t="shared" si="448"/>
        <v>0.99791666666666667</v>
      </c>
      <c r="FA43" s="270">
        <f t="shared" si="448"/>
        <v>0.99819444444444427</v>
      </c>
      <c r="FB43" s="270">
        <f t="shared" si="448"/>
        <v>0.99749999999999994</v>
      </c>
      <c r="FC43" s="270">
        <f t="shared" si="448"/>
        <v>0.9981944444444445</v>
      </c>
      <c r="FD43" s="270">
        <f t="shared" si="448"/>
        <v>0.99624999999999997</v>
      </c>
      <c r="FE43" s="270">
        <f t="shared" si="448"/>
        <v>0.99680555555555561</v>
      </c>
      <c r="FF43" s="270">
        <f t="shared" si="448"/>
        <v>0.99611111111111106</v>
      </c>
      <c r="FG43" s="270">
        <f t="shared" si="448"/>
        <v>0.99763888888888907</v>
      </c>
      <c r="FH43" s="270">
        <f t="shared" si="448"/>
        <v>0.99763888888888907</v>
      </c>
      <c r="FI43" s="270">
        <f t="shared" si="448"/>
        <v>0.99763888888888907</v>
      </c>
      <c r="FJ43" s="270">
        <f t="shared" ref="FJ43:FK43" si="449">IF(FJ47&lt;FJ42,(FJ42-FJ47)/5+FJ44,(FJ47-FJ42)/5+FJ42)</f>
        <v>0.99736111111111114</v>
      </c>
      <c r="FK43" s="274">
        <f t="shared" si="449"/>
        <v>0.9966666666666667</v>
      </c>
      <c r="FL43" s="214">
        <f t="shared" si="31"/>
        <v>54</v>
      </c>
      <c r="FM43" s="238" t="s">
        <v>70</v>
      </c>
      <c r="FN43" s="222">
        <f>GS11</f>
        <v>0.96750000000000003</v>
      </c>
      <c r="FO43" s="221"/>
      <c r="FP43" s="221"/>
      <c r="FQ43" s="214"/>
      <c r="FR43" s="216"/>
      <c r="FS43" s="216"/>
      <c r="FT43" s="216"/>
      <c r="FU43" s="216"/>
      <c r="FV43" s="216"/>
      <c r="FW43" s="216"/>
      <c r="FX43" s="216"/>
      <c r="FY43" s="216"/>
      <c r="FZ43" s="216"/>
      <c r="GA43" s="216"/>
      <c r="GB43" s="216"/>
      <c r="GC43" s="216"/>
      <c r="GD43" s="216"/>
      <c r="GE43" s="216"/>
      <c r="GF43" s="216"/>
      <c r="GG43" s="216"/>
      <c r="GH43" s="216"/>
      <c r="GI43" s="216"/>
      <c r="GJ43" s="216"/>
      <c r="GK43" s="216"/>
      <c r="GL43" s="216"/>
      <c r="GM43" s="216"/>
      <c r="GN43" s="216"/>
      <c r="GO43" s="216"/>
      <c r="GP43" s="216"/>
      <c r="GQ43" s="216"/>
      <c r="GR43" s="216"/>
      <c r="GS43" s="216"/>
      <c r="GT43" s="216"/>
      <c r="GU43" s="216"/>
      <c r="GV43" s="216"/>
      <c r="GW43" s="216"/>
      <c r="GX43" s="216"/>
      <c r="GY43" s="216"/>
      <c r="GZ43" s="216"/>
      <c r="HA43" s="216"/>
      <c r="HB43" s="216"/>
      <c r="HC43" s="216"/>
      <c r="HD43" s="216"/>
      <c r="HE43" s="216"/>
      <c r="HF43" s="216"/>
      <c r="HG43" s="216"/>
      <c r="HH43" s="216"/>
      <c r="HI43" s="216"/>
      <c r="HJ43" s="216"/>
      <c r="HK43" s="216"/>
      <c r="HL43" s="216"/>
      <c r="HM43" s="216"/>
      <c r="HN43" s="216"/>
      <c r="HO43" s="216"/>
      <c r="HP43" s="216"/>
      <c r="HQ43" s="216"/>
      <c r="HR43" s="216"/>
      <c r="HS43" s="216"/>
      <c r="HT43" s="216"/>
      <c r="HU43" s="216"/>
      <c r="HV43" s="216"/>
      <c r="HW43" s="216"/>
      <c r="HX43" s="216"/>
      <c r="HY43" s="216"/>
      <c r="HZ43" s="216"/>
      <c r="IA43" s="216"/>
      <c r="IB43" s="216"/>
      <c r="IC43" s="216"/>
      <c r="ID43" s="216"/>
      <c r="IE43" s="216"/>
      <c r="IF43" s="216"/>
      <c r="IG43" s="216"/>
      <c r="IH43" s="216"/>
      <c r="II43" s="216"/>
      <c r="IJ43" s="216"/>
      <c r="IK43" s="216"/>
      <c r="IL43" s="216"/>
      <c r="IM43" s="216"/>
      <c r="IN43" s="216"/>
      <c r="IO43" s="216"/>
      <c r="IP43" s="216"/>
      <c r="IQ43" s="216"/>
      <c r="IR43" s="216"/>
      <c r="IS43" s="216"/>
      <c r="IT43" s="216"/>
      <c r="IU43" s="216"/>
      <c r="IV43" s="216"/>
      <c r="IW43" s="216"/>
      <c r="IX43" s="216"/>
      <c r="IY43" s="216"/>
      <c r="IZ43" s="216"/>
      <c r="JA43" s="216"/>
      <c r="JB43" s="216"/>
      <c r="JC43" s="216"/>
      <c r="JD43" s="216"/>
      <c r="JE43" s="216"/>
      <c r="JF43" s="216"/>
      <c r="JG43" s="216"/>
      <c r="JH43" s="216"/>
      <c r="JI43" s="216"/>
      <c r="JJ43" s="216"/>
      <c r="JK43" s="216"/>
      <c r="JL43" s="216"/>
      <c r="JM43" s="216"/>
      <c r="JN43" s="216"/>
      <c r="JO43" s="216"/>
      <c r="JP43" s="216"/>
      <c r="JQ43" s="216"/>
      <c r="JR43" s="216"/>
    </row>
    <row r="44" spans="1:278">
      <c r="A44" s="404">
        <v>35</v>
      </c>
      <c r="B44" s="399" t="str">
        <f t="shared" ca="1" si="441"/>
        <v>unter Horizont</v>
      </c>
      <c r="C44" s="400">
        <v>770</v>
      </c>
      <c r="D44" s="392" t="s">
        <v>35</v>
      </c>
      <c r="E44" s="400">
        <v>770</v>
      </c>
      <c r="F44" s="399" t="s">
        <v>383</v>
      </c>
      <c r="G44" s="393">
        <v>0.5354282407407408</v>
      </c>
      <c r="H44" s="402" t="s">
        <v>384</v>
      </c>
      <c r="I44" s="403">
        <v>12</v>
      </c>
      <c r="J44" s="399" t="s">
        <v>378</v>
      </c>
      <c r="K44" s="399" t="s">
        <v>11</v>
      </c>
      <c r="L44" s="396">
        <v>3</v>
      </c>
      <c r="M44" s="397"/>
      <c r="N44" s="1"/>
      <c r="O44" s="72"/>
      <c r="P44" s="1"/>
      <c r="Q44" s="1"/>
      <c r="R44" s="1"/>
      <c r="S44" s="1"/>
      <c r="T44" s="1"/>
      <c r="U44" s="1"/>
      <c r="V44" s="1"/>
      <c r="W44" s="1"/>
      <c r="X44" s="1"/>
      <c r="Y44" s="1"/>
      <c r="Z44" s="1"/>
      <c r="AA44" s="1"/>
      <c r="AB44" s="1"/>
      <c r="AC44" s="1"/>
      <c r="AD44" s="1"/>
      <c r="AE44" s="1"/>
      <c r="AF44" s="1"/>
      <c r="AG44" s="1"/>
      <c r="AH44" s="10">
        <f t="shared" si="7"/>
        <v>12.85027777777778</v>
      </c>
      <c r="AI44" s="10">
        <f t="shared" si="442"/>
        <v>192.75416666666669</v>
      </c>
      <c r="AJ44" s="44">
        <f t="shared" si="8"/>
        <v>-22.583333333333332</v>
      </c>
      <c r="AK44" s="19">
        <f t="shared" si="9"/>
        <v>-22.583333333333332</v>
      </c>
      <c r="AL44" s="19">
        <f t="shared" si="25"/>
        <v>22.583333333333332</v>
      </c>
      <c r="AM44" s="19">
        <f t="shared" ca="1" si="443"/>
        <v>-5.3577759700938143E-2</v>
      </c>
      <c r="AN44" s="45">
        <f t="shared" ca="1" si="10"/>
        <v>-3.0712500797836095</v>
      </c>
      <c r="AO44" s="55" t="str">
        <f t="shared" ca="1" si="4"/>
        <v>-3°4'17"</v>
      </c>
      <c r="AP44" s="46">
        <f t="shared" ca="1" si="11"/>
        <v>42407.187183974915</v>
      </c>
      <c r="AQ44" s="20">
        <f t="shared" ca="1" si="14"/>
        <v>42407.187183974915</v>
      </c>
      <c r="AR44" s="10">
        <f t="shared" ca="1" si="15"/>
        <v>15266587.386230968</v>
      </c>
      <c r="AT44" s="64">
        <v>35</v>
      </c>
      <c r="AU44" s="58">
        <f t="shared" si="16"/>
        <v>-22.583333333333332</v>
      </c>
      <c r="AV44" s="59" t="str">
        <f t="shared" si="12"/>
        <v/>
      </c>
      <c r="AW44" s="60" t="str">
        <f t="shared" si="13"/>
        <v/>
      </c>
      <c r="AX44" s="61" t="str">
        <f t="shared" si="5"/>
        <v/>
      </c>
      <c r="AY44" s="62" t="str">
        <f t="shared" si="17"/>
        <v/>
      </c>
      <c r="AZ44" s="61" t="str">
        <f t="shared" si="18"/>
        <v/>
      </c>
      <c r="BA44" s="58" t="str">
        <f t="shared" si="19"/>
        <v/>
      </c>
      <c r="BB44" s="58" t="str">
        <f t="shared" si="20"/>
        <v/>
      </c>
      <c r="BC44" s="58" t="str">
        <f t="shared" si="21"/>
        <v/>
      </c>
      <c r="BD44" s="58" t="str">
        <f t="shared" ca="1" si="22"/>
        <v>unter Horizont</v>
      </c>
      <c r="BE44" s="63" t="str">
        <f t="shared" ca="1" si="6"/>
        <v>unter Horizont</v>
      </c>
      <c r="BF44" s="215">
        <v>53</v>
      </c>
      <c r="BG44" s="214">
        <f t="shared" si="23"/>
        <v>53</v>
      </c>
      <c r="BH44" s="257">
        <f t="shared" ref="BH44:BI44" si="450">IF(BH47&lt;BH42,(BH42-BH47)/5+BH45,(BH47-BH42)/5+BH43)</f>
        <v>0.99680555555555561</v>
      </c>
      <c r="BI44" s="254">
        <f t="shared" si="450"/>
        <v>0.99736111111111125</v>
      </c>
      <c r="BJ44" s="254">
        <f t="shared" ref="BJ44:DP44" si="451">IF(BJ47&lt;BJ42,(BJ42-BJ47)/5+BJ45,(BJ47-BJ42)/5+BJ43)</f>
        <v>0.99638888888888888</v>
      </c>
      <c r="BK44" s="254">
        <f t="shared" si="451"/>
        <v>0.99611111111111106</v>
      </c>
      <c r="BL44" s="254">
        <f t="shared" si="451"/>
        <v>0.99430555555555566</v>
      </c>
      <c r="BM44" s="254">
        <f t="shared" si="451"/>
        <v>0.99430555555555566</v>
      </c>
      <c r="BN44" s="254">
        <f t="shared" si="451"/>
        <v>0.99430555555555566</v>
      </c>
      <c r="BO44" s="254">
        <f t="shared" si="451"/>
        <v>0.99388888888888893</v>
      </c>
      <c r="BP44" s="254">
        <f t="shared" si="451"/>
        <v>0.99527777777777771</v>
      </c>
      <c r="BQ44" s="254">
        <f t="shared" si="451"/>
        <v>0.99361111111111111</v>
      </c>
      <c r="BR44" s="254">
        <f t="shared" si="451"/>
        <v>0.99361111111111111</v>
      </c>
      <c r="BS44" s="254">
        <f t="shared" si="451"/>
        <v>0.99402777777777784</v>
      </c>
      <c r="BT44" s="254">
        <f t="shared" si="451"/>
        <v>0.99361111111111111</v>
      </c>
      <c r="BU44" s="254">
        <f t="shared" si="451"/>
        <v>0.99333333333333329</v>
      </c>
      <c r="BV44" s="254">
        <f t="shared" si="451"/>
        <v>0.99361111111111111</v>
      </c>
      <c r="BW44" s="254">
        <f t="shared" si="451"/>
        <v>0.99388888888888893</v>
      </c>
      <c r="BX44" s="254">
        <f t="shared" si="451"/>
        <v>0.99319444444444438</v>
      </c>
      <c r="BY44" s="254">
        <f t="shared" si="451"/>
        <v>0.99263888888888896</v>
      </c>
      <c r="BZ44" s="254">
        <f t="shared" si="451"/>
        <v>0.99222222222222212</v>
      </c>
      <c r="CA44" s="254">
        <f t="shared" si="451"/>
        <v>0.99222222222222212</v>
      </c>
      <c r="CB44" s="254">
        <f t="shared" si="451"/>
        <v>0.9918055555555555</v>
      </c>
      <c r="CC44" s="254">
        <f t="shared" si="451"/>
        <v>0.99111111111111116</v>
      </c>
      <c r="CD44" s="254">
        <f t="shared" si="451"/>
        <v>0.98819444444444449</v>
      </c>
      <c r="CE44" s="254">
        <f t="shared" si="451"/>
        <v>0.98902777777777762</v>
      </c>
      <c r="CF44" s="254">
        <f t="shared" si="451"/>
        <v>0.98888888888888882</v>
      </c>
      <c r="CG44" s="254">
        <f t="shared" si="451"/>
        <v>0.98680555555555549</v>
      </c>
      <c r="CH44" s="254">
        <f t="shared" si="451"/>
        <v>0.9818055555555556</v>
      </c>
      <c r="CI44" s="254">
        <f t="shared" si="451"/>
        <v>0.98124999999999996</v>
      </c>
      <c r="CJ44" s="254">
        <f t="shared" si="451"/>
        <v>0.98069444444444442</v>
      </c>
      <c r="CK44" s="254">
        <f t="shared" si="451"/>
        <v>0.97569444444444453</v>
      </c>
      <c r="CL44" s="254">
        <f t="shared" si="451"/>
        <v>0.97499999999999998</v>
      </c>
      <c r="CM44" s="254">
        <f t="shared" si="451"/>
        <v>0.95847222222222228</v>
      </c>
      <c r="CN44" s="254">
        <f t="shared" si="451"/>
        <v>0.94805555555555554</v>
      </c>
      <c r="CO44" s="254">
        <f t="shared" si="451"/>
        <v>0.94444444444444431</v>
      </c>
      <c r="CP44" s="254">
        <f t="shared" si="451"/>
        <v>0.92736111111111119</v>
      </c>
      <c r="CQ44" s="254">
        <f t="shared" si="451"/>
        <v>0.9194444444444444</v>
      </c>
      <c r="CR44" s="254">
        <f t="shared" si="451"/>
        <v>0.93541666666666667</v>
      </c>
      <c r="CS44" s="254">
        <f t="shared" si="451"/>
        <v>0.92013888888888884</v>
      </c>
      <c r="CT44" s="254">
        <f t="shared" si="451"/>
        <v>0.91180555555555554</v>
      </c>
      <c r="CU44" s="254">
        <f t="shared" si="451"/>
        <v>0.87291666666666667</v>
      </c>
      <c r="CV44" s="254">
        <f t="shared" si="451"/>
        <v>0.36222222222222222</v>
      </c>
      <c r="CW44" s="254">
        <f t="shared" si="451"/>
        <v>0.36083333333333328</v>
      </c>
      <c r="CX44" s="254">
        <f t="shared" si="451"/>
        <v>0.36027777777777781</v>
      </c>
      <c r="CY44" s="254">
        <f t="shared" si="451"/>
        <v>0.35777777777777775</v>
      </c>
      <c r="CZ44" s="254">
        <f t="shared" si="451"/>
        <v>0.35638888888888887</v>
      </c>
      <c r="DA44" s="254">
        <f t="shared" si="451"/>
        <v>0.35083333333333333</v>
      </c>
      <c r="DB44" s="254">
        <f t="shared" si="451"/>
        <v>0.34833333333333327</v>
      </c>
      <c r="DC44" s="254">
        <f t="shared" si="451"/>
        <v>0</v>
      </c>
      <c r="DD44" s="254">
        <f t="shared" si="451"/>
        <v>0</v>
      </c>
      <c r="DE44" s="254">
        <f t="shared" si="451"/>
        <v>0</v>
      </c>
      <c r="DF44" s="254">
        <f t="shared" si="451"/>
        <v>0</v>
      </c>
      <c r="DG44" s="254">
        <f t="shared" si="451"/>
        <v>0</v>
      </c>
      <c r="DH44" s="254">
        <f t="shared" si="451"/>
        <v>0</v>
      </c>
      <c r="DI44" s="254">
        <f t="shared" si="451"/>
        <v>0</v>
      </c>
      <c r="DJ44" s="254">
        <f t="shared" si="451"/>
        <v>0</v>
      </c>
      <c r="DK44" s="254">
        <f t="shared" si="451"/>
        <v>0</v>
      </c>
      <c r="DL44" s="254">
        <f t="shared" si="451"/>
        <v>0</v>
      </c>
      <c r="DM44" s="254">
        <f t="shared" si="451"/>
        <v>0</v>
      </c>
      <c r="DN44" s="254">
        <f t="shared" si="451"/>
        <v>0</v>
      </c>
      <c r="DO44" s="254">
        <f t="shared" si="451"/>
        <v>0</v>
      </c>
      <c r="DP44" s="254">
        <f t="shared" si="451"/>
        <v>0</v>
      </c>
      <c r="DQ44" s="220">
        <f t="shared" si="24"/>
        <v>53</v>
      </c>
      <c r="DR44" s="254">
        <f t="shared" ref="DR44:DS44" si="452">IF(DR47&lt;DR42,(DR42-DR47)/5+DR45,(DR47-DR42)/5+DR43)</f>
        <v>6.9722222222222227E-2</v>
      </c>
      <c r="DS44" s="254">
        <f t="shared" si="452"/>
        <v>4.9444444444444451E-2</v>
      </c>
      <c r="DT44" s="254">
        <f t="shared" ref="DT44:EU44" si="453">IF(DT47&lt;DT42,(DT42-DT47)/5+DT45,(DT47-DT42)/5+DT43)</f>
        <v>4.8472222222222215E-2</v>
      </c>
      <c r="DU44" s="254">
        <f t="shared" si="453"/>
        <v>4.8750000000000009E-2</v>
      </c>
      <c r="DV44" s="254">
        <f t="shared" si="453"/>
        <v>3.9999999999999994E-2</v>
      </c>
      <c r="DW44" s="254">
        <f t="shared" si="453"/>
        <v>3.7777777777777785E-2</v>
      </c>
      <c r="DX44" s="254">
        <f t="shared" si="453"/>
        <v>3.5972222222222225E-2</v>
      </c>
      <c r="DY44" s="254">
        <f t="shared" si="453"/>
        <v>3.3611111111111105E-2</v>
      </c>
      <c r="DZ44" s="254">
        <f t="shared" si="453"/>
        <v>2.1388888888888891E-2</v>
      </c>
      <c r="EA44" s="254">
        <f t="shared" si="453"/>
        <v>2.1527777777777774E-2</v>
      </c>
      <c r="EB44" s="254">
        <f t="shared" si="453"/>
        <v>2.0138888888888887E-2</v>
      </c>
      <c r="EC44" s="254">
        <f t="shared" si="453"/>
        <v>1.6249999999999997E-2</v>
      </c>
      <c r="ED44" s="254">
        <f t="shared" si="453"/>
        <v>1.4583333333333335E-2</v>
      </c>
      <c r="EE44" s="254">
        <f t="shared" si="453"/>
        <v>1.5138888888888889E-2</v>
      </c>
      <c r="EF44" s="254">
        <f t="shared" si="453"/>
        <v>1.3333333333333331E-2</v>
      </c>
      <c r="EG44" s="254">
        <f t="shared" si="453"/>
        <v>1.3749999999999997E-2</v>
      </c>
      <c r="EH44" s="254">
        <f t="shared" si="453"/>
        <v>1.1944444444444445E-2</v>
      </c>
      <c r="EI44" s="254">
        <f t="shared" si="453"/>
        <v>1.3055555555555553E-2</v>
      </c>
      <c r="EJ44" s="254">
        <f t="shared" si="453"/>
        <v>1.1527777777777779E-2</v>
      </c>
      <c r="EK44" s="254">
        <f t="shared" si="453"/>
        <v>1.0555555555555554E-2</v>
      </c>
      <c r="EL44" s="254">
        <f t="shared" si="453"/>
        <v>1.0277777777777776E-2</v>
      </c>
      <c r="EM44" s="254">
        <f t="shared" si="453"/>
        <v>6.6666666666666662E-3</v>
      </c>
      <c r="EN44" s="254">
        <f t="shared" si="453"/>
        <v>4.7222222222222223E-3</v>
      </c>
      <c r="EO44" s="254">
        <f t="shared" si="453"/>
        <v>4.8611111111111112E-3</v>
      </c>
      <c r="EP44" s="254">
        <f t="shared" si="453"/>
        <v>4.1666666666666666E-3</v>
      </c>
      <c r="EQ44" s="254">
        <f t="shared" si="453"/>
        <v>3.7500000000000003E-3</v>
      </c>
      <c r="ER44" s="254">
        <f t="shared" si="453"/>
        <v>1.9444444444444444E-3</v>
      </c>
      <c r="ES44" s="254">
        <f t="shared" si="453"/>
        <v>1.2499999999999998E-3</v>
      </c>
      <c r="ET44" s="254">
        <f t="shared" si="453"/>
        <v>2.7777777777777778E-4</v>
      </c>
      <c r="EU44" s="254">
        <f t="shared" si="453"/>
        <v>0</v>
      </c>
      <c r="EV44" s="254">
        <v>0.99986111111111098</v>
      </c>
      <c r="EW44" s="254">
        <f t="shared" ref="EW44:FI44" si="454">IF(EW47&lt;EW42,(EW42-EW47)/5+EW45,(EW47-EW42)/5+EW43)</f>
        <v>2.7777777777777778E-4</v>
      </c>
      <c r="EX44" s="254">
        <f t="shared" si="454"/>
        <v>0.99930555555555556</v>
      </c>
      <c r="EY44" s="254">
        <f t="shared" si="454"/>
        <v>0.99930555555555556</v>
      </c>
      <c r="EZ44" s="254">
        <f t="shared" si="454"/>
        <v>0.99791666666666667</v>
      </c>
      <c r="FA44" s="254">
        <f t="shared" si="454"/>
        <v>0.99777777777777765</v>
      </c>
      <c r="FB44" s="254">
        <f t="shared" si="454"/>
        <v>0.99777777777777765</v>
      </c>
      <c r="FC44" s="254">
        <f t="shared" si="454"/>
        <v>0.99847222222222232</v>
      </c>
      <c r="FD44" s="254">
        <f t="shared" si="454"/>
        <v>0.9966666666666667</v>
      </c>
      <c r="FE44" s="254">
        <f t="shared" si="454"/>
        <v>0.99708333333333343</v>
      </c>
      <c r="FF44" s="254">
        <f t="shared" si="454"/>
        <v>0.99638888888888888</v>
      </c>
      <c r="FG44" s="254">
        <f t="shared" si="454"/>
        <v>0.99736111111111125</v>
      </c>
      <c r="FH44" s="254">
        <f t="shared" si="454"/>
        <v>0.99736111111111125</v>
      </c>
      <c r="FI44" s="254">
        <f t="shared" si="454"/>
        <v>0.99736111111111125</v>
      </c>
      <c r="FJ44" s="254">
        <f t="shared" ref="FJ44:FK44" si="455">IF(FJ47&lt;FJ42,(FJ42-FJ47)/5+FJ45,(FJ47-FJ42)/5+FJ43)</f>
        <v>0.99750000000000005</v>
      </c>
      <c r="FK44" s="255">
        <f t="shared" si="455"/>
        <v>0.99680555555555561</v>
      </c>
      <c r="FL44" s="214">
        <f t="shared" si="31"/>
        <v>53</v>
      </c>
      <c r="FM44" s="238" t="s">
        <v>124</v>
      </c>
      <c r="FN44" s="222">
        <f>GT11</f>
        <v>0.96013888888888899</v>
      </c>
      <c r="FO44" s="221"/>
      <c r="FP44" s="221"/>
      <c r="FQ44" s="214"/>
      <c r="FR44" s="216"/>
      <c r="FS44" s="216"/>
      <c r="FT44" s="216"/>
      <c r="FU44" s="216"/>
      <c r="FV44" s="216"/>
      <c r="FW44" s="216"/>
      <c r="FX44" s="216"/>
      <c r="FY44" s="216"/>
      <c r="FZ44" s="216"/>
      <c r="GA44" s="216"/>
      <c r="GB44" s="216"/>
      <c r="GC44" s="216"/>
      <c r="GD44" s="216"/>
      <c r="GE44" s="216"/>
      <c r="GF44" s="216"/>
      <c r="GG44" s="216"/>
      <c r="GH44" s="216"/>
      <c r="GI44" s="216"/>
      <c r="GJ44" s="216"/>
      <c r="GK44" s="216"/>
      <c r="GL44" s="216"/>
      <c r="GM44" s="216"/>
      <c r="GN44" s="216"/>
      <c r="GO44" s="216"/>
      <c r="GP44" s="216"/>
      <c r="GQ44" s="216"/>
      <c r="GR44" s="216"/>
      <c r="GS44" s="216"/>
      <c r="GT44" s="216"/>
      <c r="GU44" s="216"/>
      <c r="GV44" s="216"/>
      <c r="GW44" s="216"/>
      <c r="GX44" s="216"/>
      <c r="GY44" s="216"/>
      <c r="GZ44" s="216"/>
      <c r="HA44" s="216"/>
      <c r="HB44" s="216"/>
      <c r="HC44" s="216"/>
      <c r="HD44" s="216"/>
      <c r="HE44" s="216"/>
      <c r="HF44" s="216"/>
      <c r="HG44" s="216"/>
      <c r="HH44" s="216"/>
      <c r="HI44" s="216"/>
      <c r="HJ44" s="216"/>
      <c r="HK44" s="216"/>
      <c r="HL44" s="216"/>
      <c r="HM44" s="216"/>
      <c r="HN44" s="216"/>
      <c r="HO44" s="216"/>
      <c r="HP44" s="216"/>
      <c r="HQ44" s="216"/>
      <c r="HR44" s="216"/>
      <c r="HS44" s="216"/>
      <c r="HT44" s="216"/>
      <c r="HU44" s="216"/>
      <c r="HV44" s="216"/>
      <c r="HW44" s="216"/>
      <c r="HX44" s="216"/>
      <c r="HY44" s="216"/>
      <c r="HZ44" s="216"/>
      <c r="IA44" s="216"/>
      <c r="IB44" s="216"/>
      <c r="IC44" s="216"/>
      <c r="ID44" s="216"/>
      <c r="IE44" s="216"/>
      <c r="IF44" s="216"/>
      <c r="IG44" s="216"/>
      <c r="IH44" s="216"/>
      <c r="II44" s="216"/>
      <c r="IJ44" s="216"/>
      <c r="IK44" s="216"/>
      <c r="IL44" s="216"/>
      <c r="IM44" s="216"/>
      <c r="IN44" s="216"/>
      <c r="IO44" s="216"/>
      <c r="IP44" s="216"/>
      <c r="IQ44" s="216"/>
      <c r="IR44" s="216"/>
      <c r="IS44" s="216"/>
      <c r="IT44" s="216"/>
      <c r="IU44" s="216"/>
      <c r="IV44" s="216"/>
      <c r="IW44" s="216"/>
      <c r="IX44" s="216"/>
      <c r="IY44" s="216"/>
      <c r="IZ44" s="216"/>
      <c r="JA44" s="216"/>
      <c r="JB44" s="216"/>
      <c r="JC44" s="216"/>
      <c r="JD44" s="216"/>
      <c r="JE44" s="216"/>
      <c r="JF44" s="216"/>
      <c r="JG44" s="216"/>
      <c r="JH44" s="216"/>
      <c r="JI44" s="216"/>
      <c r="JJ44" s="216"/>
      <c r="JK44" s="216"/>
      <c r="JL44" s="216"/>
      <c r="JM44" s="216"/>
      <c r="JN44" s="216"/>
      <c r="JO44" s="216"/>
      <c r="JP44" s="216"/>
      <c r="JQ44" s="216"/>
      <c r="JR44" s="216"/>
    </row>
    <row r="45" spans="1:278">
      <c r="A45" s="404">
        <v>36</v>
      </c>
      <c r="B45" s="399" t="str">
        <f t="shared" ca="1" si="441"/>
        <v>sichtbar</v>
      </c>
      <c r="C45" s="400">
        <v>370</v>
      </c>
      <c r="D45" s="392" t="s">
        <v>35</v>
      </c>
      <c r="E45" s="400">
        <v>370</v>
      </c>
      <c r="F45" s="399" t="s">
        <v>385</v>
      </c>
      <c r="G45" s="393">
        <v>0.56802083333333331</v>
      </c>
      <c r="H45" s="402" t="s">
        <v>386</v>
      </c>
      <c r="I45" s="403">
        <v>13</v>
      </c>
      <c r="J45" s="399" t="s">
        <v>387</v>
      </c>
      <c r="K45" s="399" t="s">
        <v>11</v>
      </c>
      <c r="L45" s="396">
        <v>3</v>
      </c>
      <c r="M45" s="397">
        <v>11.5</v>
      </c>
      <c r="N45" s="1"/>
      <c r="O45" s="72"/>
      <c r="P45" s="1"/>
      <c r="Q45" s="1"/>
      <c r="R45" s="1"/>
      <c r="S45" s="1"/>
      <c r="T45" s="1"/>
      <c r="U45" s="1"/>
      <c r="V45" s="1"/>
      <c r="W45" s="1"/>
      <c r="X45" s="1"/>
      <c r="Y45" s="1"/>
      <c r="Z45" s="1"/>
      <c r="AA45" s="1"/>
      <c r="AB45" s="1"/>
      <c r="AC45" s="1"/>
      <c r="AD45" s="1"/>
      <c r="AE45" s="1"/>
      <c r="AF45" s="1"/>
      <c r="AG45" s="1"/>
      <c r="AH45" s="10">
        <f t="shared" si="7"/>
        <v>13.6325</v>
      </c>
      <c r="AI45" s="10">
        <f t="shared" si="442"/>
        <v>204.48750000000001</v>
      </c>
      <c r="AJ45" s="44">
        <f t="shared" si="8"/>
        <v>-19.616666666666667</v>
      </c>
      <c r="AK45" s="19">
        <f t="shared" si="9"/>
        <v>-19.616666666666667</v>
      </c>
      <c r="AL45" s="19">
        <f t="shared" si="25"/>
        <v>19.616666666666667</v>
      </c>
      <c r="AM45" s="19">
        <f t="shared" ca="1" si="443"/>
        <v>9.9267179515641901E-2</v>
      </c>
      <c r="AN45" s="45">
        <f t="shared" ca="1" si="10"/>
        <v>5.6969729889033855</v>
      </c>
      <c r="AO45" s="55" t="str">
        <f t="shared" ca="1" si="4"/>
        <v>5°41'49"</v>
      </c>
      <c r="AP45" s="46">
        <f t="shared" ca="1" si="11"/>
        <v>42407.154591382321</v>
      </c>
      <c r="AQ45" s="20">
        <f t="shared" ca="1" si="14"/>
        <v>42407.154591382321</v>
      </c>
      <c r="AR45" s="10">
        <f t="shared" ca="1" si="15"/>
        <v>15266575.652897635</v>
      </c>
      <c r="AT45" s="64">
        <v>36</v>
      </c>
      <c r="AU45" s="58">
        <f t="shared" si="16"/>
        <v>-19.616666666666667</v>
      </c>
      <c r="AV45" s="59" t="str">
        <f t="shared" si="12"/>
        <v/>
      </c>
      <c r="AW45" s="60" t="str">
        <f t="shared" si="13"/>
        <v/>
      </c>
      <c r="AX45" s="61" t="str">
        <f t="shared" si="5"/>
        <v/>
      </c>
      <c r="AY45" s="62" t="str">
        <f t="shared" si="17"/>
        <v/>
      </c>
      <c r="AZ45" s="61" t="str">
        <f t="shared" si="18"/>
        <v/>
      </c>
      <c r="BA45" s="58" t="str">
        <f t="shared" si="19"/>
        <v/>
      </c>
      <c r="BB45" s="58" t="str">
        <f t="shared" si="20"/>
        <v/>
      </c>
      <c r="BC45" s="58" t="str">
        <f t="shared" si="21"/>
        <v/>
      </c>
      <c r="BD45" s="58" t="str">
        <f t="shared" ca="1" si="22"/>
        <v>sichtbar</v>
      </c>
      <c r="BE45" s="63" t="str">
        <f t="shared" ca="1" si="6"/>
        <v>sichtbar</v>
      </c>
      <c r="BF45" s="215">
        <v>52</v>
      </c>
      <c r="BG45" s="214">
        <f t="shared" si="23"/>
        <v>52</v>
      </c>
      <c r="BH45" s="257">
        <f t="shared" ref="BH45:BI45" si="456">IF(BH47&lt;BH42,(BH42-BH47)/5+BH46,(BH47-BH42)/5+BH44)</f>
        <v>0.99694444444444452</v>
      </c>
      <c r="BI45" s="254">
        <f t="shared" si="456"/>
        <v>0.99708333333333343</v>
      </c>
      <c r="BJ45" s="254">
        <f t="shared" ref="BJ45:DP45" si="457">IF(BJ47&lt;BJ42,(BJ42-BJ47)/5+BJ46,(BJ47-BJ42)/5+BJ44)</f>
        <v>0.9966666666666667</v>
      </c>
      <c r="BK45" s="254">
        <f t="shared" si="457"/>
        <v>0.99624999999999997</v>
      </c>
      <c r="BL45" s="254">
        <f t="shared" si="457"/>
        <v>0.99458333333333349</v>
      </c>
      <c r="BM45" s="254">
        <f t="shared" si="457"/>
        <v>0.99458333333333349</v>
      </c>
      <c r="BN45" s="254">
        <f t="shared" si="457"/>
        <v>0.99458333333333349</v>
      </c>
      <c r="BO45" s="254">
        <f t="shared" si="457"/>
        <v>0.99430555555555566</v>
      </c>
      <c r="BP45" s="254">
        <f t="shared" si="457"/>
        <v>0.99569444444444433</v>
      </c>
      <c r="BQ45" s="254">
        <f t="shared" si="457"/>
        <v>0.99388888888888893</v>
      </c>
      <c r="BR45" s="254">
        <f t="shared" si="457"/>
        <v>0.99388888888888893</v>
      </c>
      <c r="BS45" s="254">
        <f t="shared" si="457"/>
        <v>0.99416666666666675</v>
      </c>
      <c r="BT45" s="254">
        <f t="shared" si="457"/>
        <v>0.99388888888888893</v>
      </c>
      <c r="BU45" s="254">
        <f t="shared" si="457"/>
        <v>0.9934722222222222</v>
      </c>
      <c r="BV45" s="254">
        <f t="shared" si="457"/>
        <v>0.99388888888888893</v>
      </c>
      <c r="BW45" s="254">
        <f t="shared" si="457"/>
        <v>0.99430555555555566</v>
      </c>
      <c r="BX45" s="254">
        <f t="shared" si="457"/>
        <v>0.993611111111111</v>
      </c>
      <c r="BY45" s="254">
        <f t="shared" si="457"/>
        <v>0.99277777777777787</v>
      </c>
      <c r="BZ45" s="254">
        <f t="shared" si="457"/>
        <v>0.99249999999999983</v>
      </c>
      <c r="CA45" s="254">
        <f t="shared" si="457"/>
        <v>0.99249999999999983</v>
      </c>
      <c r="CB45" s="254">
        <f t="shared" si="457"/>
        <v>0.99222222222222212</v>
      </c>
      <c r="CC45" s="254">
        <f t="shared" si="457"/>
        <v>0.9915277777777779</v>
      </c>
      <c r="CD45" s="254">
        <f t="shared" si="457"/>
        <v>0.98888888888888893</v>
      </c>
      <c r="CE45" s="254">
        <f t="shared" si="457"/>
        <v>0.98944444444444424</v>
      </c>
      <c r="CF45" s="254">
        <f t="shared" si="457"/>
        <v>0.98958333333333326</v>
      </c>
      <c r="CG45" s="254">
        <f t="shared" si="457"/>
        <v>0.98749999999999993</v>
      </c>
      <c r="CH45" s="254">
        <f t="shared" si="457"/>
        <v>0.98277777777777786</v>
      </c>
      <c r="CI45" s="254">
        <f t="shared" si="457"/>
        <v>0.9819444444444444</v>
      </c>
      <c r="CJ45" s="254">
        <f t="shared" si="457"/>
        <v>0.98180555555555549</v>
      </c>
      <c r="CK45" s="254">
        <f t="shared" si="457"/>
        <v>0.97708333333333341</v>
      </c>
      <c r="CL45" s="254">
        <f t="shared" si="457"/>
        <v>0.97638888888888886</v>
      </c>
      <c r="CM45" s="254">
        <f t="shared" si="457"/>
        <v>0.96097222222222234</v>
      </c>
      <c r="CN45" s="254">
        <f t="shared" si="457"/>
        <v>0.95124999999999993</v>
      </c>
      <c r="CO45" s="254">
        <f t="shared" si="457"/>
        <v>0.94861111111111096</v>
      </c>
      <c r="CP45" s="254">
        <f t="shared" si="457"/>
        <v>0.93444444444444452</v>
      </c>
      <c r="CQ45" s="254">
        <f t="shared" si="457"/>
        <v>0.92708333333333326</v>
      </c>
      <c r="CR45" s="254">
        <f t="shared" si="457"/>
        <v>0.93541666666666667</v>
      </c>
      <c r="CS45" s="254">
        <f t="shared" si="457"/>
        <v>0.92013888888888884</v>
      </c>
      <c r="CT45" s="254">
        <f t="shared" si="457"/>
        <v>0.91180555555555554</v>
      </c>
      <c r="CU45" s="254">
        <f t="shared" si="457"/>
        <v>0.87291666666666667</v>
      </c>
      <c r="CV45" s="254">
        <f t="shared" si="457"/>
        <v>0.54333333333333333</v>
      </c>
      <c r="CW45" s="254">
        <f t="shared" si="457"/>
        <v>0.5412499999999999</v>
      </c>
      <c r="CX45" s="254">
        <f t="shared" si="457"/>
        <v>0.54041666666666677</v>
      </c>
      <c r="CY45" s="254">
        <f t="shared" si="457"/>
        <v>0.53666666666666663</v>
      </c>
      <c r="CZ45" s="254">
        <f t="shared" si="457"/>
        <v>0.5345833333333333</v>
      </c>
      <c r="DA45" s="254">
        <f t="shared" si="457"/>
        <v>0.52625</v>
      </c>
      <c r="DB45" s="254">
        <f t="shared" si="457"/>
        <v>0.52249999999999996</v>
      </c>
      <c r="DC45" s="254">
        <f t="shared" si="457"/>
        <v>0</v>
      </c>
      <c r="DD45" s="254">
        <f t="shared" si="457"/>
        <v>0</v>
      </c>
      <c r="DE45" s="254">
        <f t="shared" si="457"/>
        <v>0</v>
      </c>
      <c r="DF45" s="254">
        <f t="shared" si="457"/>
        <v>0</v>
      </c>
      <c r="DG45" s="254">
        <f t="shared" si="457"/>
        <v>0</v>
      </c>
      <c r="DH45" s="254">
        <f t="shared" si="457"/>
        <v>0</v>
      </c>
      <c r="DI45" s="254">
        <f t="shared" si="457"/>
        <v>0</v>
      </c>
      <c r="DJ45" s="254">
        <f t="shared" si="457"/>
        <v>0</v>
      </c>
      <c r="DK45" s="254">
        <f t="shared" si="457"/>
        <v>0</v>
      </c>
      <c r="DL45" s="254">
        <f t="shared" si="457"/>
        <v>0</v>
      </c>
      <c r="DM45" s="254">
        <f t="shared" si="457"/>
        <v>0</v>
      </c>
      <c r="DN45" s="254">
        <f t="shared" si="457"/>
        <v>0</v>
      </c>
      <c r="DO45" s="254">
        <f t="shared" si="457"/>
        <v>0</v>
      </c>
      <c r="DP45" s="254">
        <f t="shared" si="457"/>
        <v>0</v>
      </c>
      <c r="DQ45" s="220">
        <f t="shared" si="24"/>
        <v>52</v>
      </c>
      <c r="DR45" s="254">
        <f t="shared" ref="DR45:DS45" si="458">IF(DR47&lt;DR42,(DR42-DR47)/5+DR46,(DR47-DR42)/5+DR44)</f>
        <v>6.3611111111111118E-2</v>
      </c>
      <c r="DS45" s="254">
        <f t="shared" si="458"/>
        <v>4.5694444444444447E-2</v>
      </c>
      <c r="DT45" s="254">
        <f t="shared" ref="DT45:EU45" si="459">IF(DT47&lt;DT42,(DT42-DT47)/5+DT46,(DT47-DT42)/5+DT44)</f>
        <v>4.4583333333333329E-2</v>
      </c>
      <c r="DU45" s="254">
        <f t="shared" si="459"/>
        <v>4.5000000000000005E-2</v>
      </c>
      <c r="DV45" s="254">
        <f t="shared" si="459"/>
        <v>3.7083333333333329E-2</v>
      </c>
      <c r="DW45" s="254">
        <f t="shared" si="459"/>
        <v>3.5138888888888893E-2</v>
      </c>
      <c r="DX45" s="254">
        <f t="shared" si="459"/>
        <v>3.3472222222222223E-2</v>
      </c>
      <c r="DY45" s="254">
        <f t="shared" si="459"/>
        <v>3.1666666666666662E-2</v>
      </c>
      <c r="DZ45" s="254">
        <f t="shared" si="459"/>
        <v>2.027777777777778E-2</v>
      </c>
      <c r="EA45" s="254">
        <f t="shared" si="459"/>
        <v>2.0138888888888887E-2</v>
      </c>
      <c r="EB45" s="254">
        <f t="shared" si="459"/>
        <v>1.8749999999999999E-2</v>
      </c>
      <c r="EC45" s="254">
        <f t="shared" si="459"/>
        <v>1.4999999999999998E-2</v>
      </c>
      <c r="ED45" s="254">
        <f t="shared" si="459"/>
        <v>1.388888888888889E-2</v>
      </c>
      <c r="EE45" s="254">
        <f t="shared" si="459"/>
        <v>1.4027777777777778E-2</v>
      </c>
      <c r="EF45" s="254">
        <f t="shared" si="459"/>
        <v>1.2361111111111109E-2</v>
      </c>
      <c r="EG45" s="254">
        <f t="shared" si="459"/>
        <v>1.3333333333333331E-2</v>
      </c>
      <c r="EH45" s="254">
        <f t="shared" si="459"/>
        <v>1.1666666666666667E-2</v>
      </c>
      <c r="EI45" s="254">
        <f t="shared" si="459"/>
        <v>1.2638888888888887E-2</v>
      </c>
      <c r="EJ45" s="254">
        <f t="shared" si="459"/>
        <v>1.0694444444444446E-2</v>
      </c>
      <c r="EK45" s="254">
        <f t="shared" si="459"/>
        <v>9.5833333333333326E-3</v>
      </c>
      <c r="EL45" s="254">
        <f t="shared" si="459"/>
        <v>9.8611111111111104E-3</v>
      </c>
      <c r="EM45" s="254">
        <f t="shared" si="459"/>
        <v>6.5277777777777773E-3</v>
      </c>
      <c r="EN45" s="254">
        <f t="shared" si="459"/>
        <v>4.3055555555555555E-3</v>
      </c>
      <c r="EO45" s="254">
        <f t="shared" si="459"/>
        <v>4.1666666666666666E-3</v>
      </c>
      <c r="EP45" s="254">
        <f t="shared" si="459"/>
        <v>3.4722222222222225E-3</v>
      </c>
      <c r="EQ45" s="254">
        <f t="shared" si="459"/>
        <v>3.1944444444444446E-3</v>
      </c>
      <c r="ER45" s="254">
        <f t="shared" si="459"/>
        <v>1.5277777777777776E-3</v>
      </c>
      <c r="ES45" s="254">
        <f t="shared" si="459"/>
        <v>8.3333333333333328E-4</v>
      </c>
      <c r="ET45" s="254">
        <f t="shared" si="459"/>
        <v>4.1666666666666664E-4</v>
      </c>
      <c r="EU45" s="254">
        <f t="shared" si="459"/>
        <v>0</v>
      </c>
      <c r="EV45" s="254">
        <v>0.99944444444444447</v>
      </c>
      <c r="EW45" s="254">
        <f t="shared" ref="EW45:FI45" si="460">IF(EW47&lt;EW42,(EW42-EW47)/5+EW46,(EW47-EW42)/5+EW44)</f>
        <v>4.1666666666666664E-4</v>
      </c>
      <c r="EX45" s="254">
        <f t="shared" si="460"/>
        <v>0.99930555555555556</v>
      </c>
      <c r="EY45" s="254">
        <f t="shared" si="460"/>
        <v>0.99930555555555556</v>
      </c>
      <c r="EZ45" s="254">
        <f t="shared" si="460"/>
        <v>0.99791666666666667</v>
      </c>
      <c r="FA45" s="254">
        <f t="shared" si="460"/>
        <v>0.99736111111111103</v>
      </c>
      <c r="FB45" s="254">
        <f t="shared" si="460"/>
        <v>0.99805555555555536</v>
      </c>
      <c r="FC45" s="254">
        <f t="shared" si="460"/>
        <v>0.99875000000000014</v>
      </c>
      <c r="FD45" s="254">
        <f t="shared" si="460"/>
        <v>0.99708333333333343</v>
      </c>
      <c r="FE45" s="254">
        <f t="shared" si="460"/>
        <v>0.99736111111111125</v>
      </c>
      <c r="FF45" s="254">
        <f t="shared" si="460"/>
        <v>0.9966666666666667</v>
      </c>
      <c r="FG45" s="254">
        <f t="shared" si="460"/>
        <v>0.99708333333333343</v>
      </c>
      <c r="FH45" s="254">
        <f t="shared" si="460"/>
        <v>0.99708333333333343</v>
      </c>
      <c r="FI45" s="254">
        <f t="shared" si="460"/>
        <v>0.99708333333333343</v>
      </c>
      <c r="FJ45" s="254">
        <f t="shared" ref="FJ45:FK45" si="461">IF(FJ47&lt;FJ42,(FJ42-FJ47)/5+FJ46,(FJ47-FJ42)/5+FJ44)</f>
        <v>0.99763888888888896</v>
      </c>
      <c r="FK45" s="255">
        <f t="shared" si="461"/>
        <v>0.99694444444444452</v>
      </c>
      <c r="FL45" s="214">
        <f t="shared" si="31"/>
        <v>52</v>
      </c>
      <c r="FM45" s="238" t="s">
        <v>100</v>
      </c>
      <c r="FN45" s="222">
        <f>GU11</f>
        <v>0.9590277777777777</v>
      </c>
      <c r="FO45" s="221"/>
      <c r="FP45" s="221"/>
      <c r="FQ45" s="214"/>
      <c r="FR45" s="216"/>
      <c r="FS45" s="216"/>
      <c r="FT45" s="225"/>
      <c r="FU45" s="225"/>
      <c r="FV45" s="225"/>
      <c r="FW45" s="225"/>
      <c r="FX45" s="225"/>
      <c r="FY45" s="216"/>
      <c r="FZ45" s="216"/>
      <c r="GA45" s="216"/>
      <c r="GB45" s="216"/>
      <c r="GC45" s="216"/>
      <c r="GD45" s="216"/>
      <c r="GE45" s="216"/>
      <c r="GF45" s="216"/>
      <c r="GG45" s="216"/>
      <c r="GH45" s="216"/>
      <c r="GI45" s="216"/>
      <c r="GJ45" s="216"/>
      <c r="GK45" s="216"/>
      <c r="GL45" s="216"/>
      <c r="GM45" s="216"/>
      <c r="GN45" s="216"/>
      <c r="GO45" s="216"/>
      <c r="GP45" s="216"/>
      <c r="GQ45" s="216"/>
      <c r="GR45" s="216"/>
      <c r="GS45" s="216"/>
      <c r="GT45" s="216"/>
      <c r="GU45" s="216"/>
      <c r="GV45" s="216"/>
      <c r="GW45" s="216"/>
      <c r="GX45" s="216"/>
      <c r="GY45" s="216"/>
      <c r="GZ45" s="216"/>
      <c r="HA45" s="216"/>
      <c r="HB45" s="216"/>
      <c r="HC45" s="216"/>
      <c r="HD45" s="216"/>
      <c r="HE45" s="216"/>
      <c r="HF45" s="216"/>
      <c r="HG45" s="216"/>
      <c r="HH45" s="216"/>
      <c r="HI45" s="216"/>
      <c r="HJ45" s="216"/>
      <c r="HK45" s="216"/>
      <c r="HL45" s="216"/>
      <c r="HM45" s="216"/>
      <c r="HN45" s="216"/>
      <c r="HO45" s="216"/>
      <c r="HP45" s="216"/>
      <c r="HQ45" s="216"/>
      <c r="HR45" s="216"/>
      <c r="HS45" s="216"/>
      <c r="HT45" s="216"/>
      <c r="HU45" s="216"/>
      <c r="HV45" s="216"/>
      <c r="HW45" s="216"/>
      <c r="HX45" s="216"/>
      <c r="HY45" s="216"/>
      <c r="HZ45" s="216"/>
      <c r="IA45" s="216"/>
      <c r="IB45" s="216"/>
      <c r="IC45" s="216"/>
      <c r="ID45" s="216"/>
      <c r="IE45" s="216"/>
      <c r="IF45" s="216"/>
      <c r="IG45" s="216"/>
      <c r="IH45" s="216"/>
      <c r="II45" s="216"/>
      <c r="IJ45" s="216"/>
      <c r="IK45" s="216"/>
      <c r="IL45" s="216"/>
      <c r="IM45" s="216"/>
      <c r="IN45" s="216"/>
      <c r="IO45" s="216"/>
      <c r="IP45" s="216"/>
      <c r="IQ45" s="216"/>
      <c r="IR45" s="216"/>
      <c r="IS45" s="216"/>
      <c r="IT45" s="216"/>
      <c r="IU45" s="216"/>
      <c r="IV45" s="216"/>
      <c r="IW45" s="216"/>
      <c r="IX45" s="216"/>
      <c r="IY45" s="216"/>
      <c r="IZ45" s="216"/>
      <c r="JA45" s="216"/>
      <c r="JB45" s="216"/>
      <c r="JC45" s="216"/>
      <c r="JD45" s="216"/>
      <c r="JE45" s="216"/>
      <c r="JF45" s="216"/>
      <c r="JG45" s="216"/>
      <c r="JH45" s="216"/>
      <c r="JI45" s="216"/>
      <c r="JJ45" s="216"/>
      <c r="JK45" s="216"/>
      <c r="JL45" s="216"/>
      <c r="JM45" s="216"/>
      <c r="JN45" s="216"/>
      <c r="JO45" s="216"/>
      <c r="JP45" s="216"/>
      <c r="JQ45" s="216"/>
      <c r="JR45" s="216"/>
    </row>
    <row r="46" spans="1:278" ht="15.75" thickBot="1">
      <c r="A46" s="404">
        <v>37</v>
      </c>
      <c r="B46" s="399" t="str">
        <f t="shared" ca="1" si="441"/>
        <v>sichtbar</v>
      </c>
      <c r="C46" s="400">
        <v>43</v>
      </c>
      <c r="D46" s="392" t="s">
        <v>35</v>
      </c>
      <c r="E46" s="400">
        <v>43</v>
      </c>
      <c r="F46" s="399" t="s">
        <v>388</v>
      </c>
      <c r="G46" s="393">
        <v>0.58641203703703704</v>
      </c>
      <c r="H46" s="402" t="s">
        <v>389</v>
      </c>
      <c r="I46" s="403">
        <v>14.9</v>
      </c>
      <c r="J46" s="392" t="s">
        <v>387</v>
      </c>
      <c r="K46" s="399" t="s">
        <v>11</v>
      </c>
      <c r="L46" s="396">
        <v>2</v>
      </c>
      <c r="M46" s="397"/>
      <c r="N46" s="1"/>
      <c r="O46" s="1"/>
      <c r="P46" s="1"/>
      <c r="Q46" s="1"/>
      <c r="R46" s="1"/>
      <c r="S46" s="1"/>
      <c r="T46" s="1"/>
      <c r="U46" s="1"/>
      <c r="V46" s="1"/>
      <c r="W46" s="1"/>
      <c r="X46" s="1"/>
      <c r="Y46" s="1"/>
      <c r="Z46" s="1"/>
      <c r="AA46" s="1"/>
      <c r="AB46" s="1"/>
      <c r="AC46" s="1"/>
      <c r="AD46" s="1"/>
      <c r="AE46" s="1"/>
      <c r="AF46" s="1"/>
      <c r="AG46" s="1"/>
      <c r="AH46" s="10">
        <f t="shared" si="7"/>
        <v>14.073888888888888</v>
      </c>
      <c r="AI46" s="10">
        <f t="shared" si="442"/>
        <v>211.10833333333332</v>
      </c>
      <c r="AJ46" s="44">
        <f t="shared" si="8"/>
        <v>-17.216666666666665</v>
      </c>
      <c r="AK46" s="19">
        <f t="shared" si="9"/>
        <v>-17.216666666666665</v>
      </c>
      <c r="AL46" s="19">
        <f t="shared" si="25"/>
        <v>17.216666666666665</v>
      </c>
      <c r="AM46" s="19">
        <f t="shared" ca="1" si="443"/>
        <v>0.19174299227661284</v>
      </c>
      <c r="AN46" s="45">
        <f t="shared" ca="1" si="10"/>
        <v>11.054520737634387</v>
      </c>
      <c r="AO46" s="55" t="str">
        <f t="shared" ca="1" si="4"/>
        <v>11°3'16"</v>
      </c>
      <c r="AP46" s="46">
        <f t="shared" ca="1" si="11"/>
        <v>42407.136200178618</v>
      </c>
      <c r="AQ46" s="20">
        <f t="shared" ca="1" si="14"/>
        <v>42407.136200178618</v>
      </c>
      <c r="AR46" s="10">
        <f t="shared" ca="1" si="15"/>
        <v>15266569.032064302</v>
      </c>
      <c r="AT46" s="64">
        <v>37</v>
      </c>
      <c r="AU46" s="58">
        <f t="shared" si="16"/>
        <v>-17.216666666666665</v>
      </c>
      <c r="AV46" s="59" t="str">
        <f t="shared" si="12"/>
        <v/>
      </c>
      <c r="AW46" s="60" t="str">
        <f t="shared" si="13"/>
        <v/>
      </c>
      <c r="AX46" s="61" t="str">
        <f t="shared" si="5"/>
        <v/>
      </c>
      <c r="AY46" s="62" t="str">
        <f t="shared" si="17"/>
        <v/>
      </c>
      <c r="AZ46" s="61" t="str">
        <f t="shared" si="18"/>
        <v/>
      </c>
      <c r="BA46" s="58" t="str">
        <f t="shared" si="19"/>
        <v/>
      </c>
      <c r="BB46" s="58" t="str">
        <f t="shared" si="20"/>
        <v/>
      </c>
      <c r="BC46" s="58" t="str">
        <f t="shared" si="21"/>
        <v/>
      </c>
      <c r="BD46" s="58" t="str">
        <f t="shared" ca="1" si="22"/>
        <v>sichtbar</v>
      </c>
      <c r="BE46" s="63" t="str">
        <f t="shared" ca="1" si="6"/>
        <v>sichtbar</v>
      </c>
      <c r="BF46" s="215">
        <v>51</v>
      </c>
      <c r="BG46" s="214">
        <f t="shared" si="23"/>
        <v>51</v>
      </c>
      <c r="BH46" s="271">
        <f>IF(BH47&lt;BH42,(BH42-BH47)/5+BH47,(BH47-BH42)/5+BH45)</f>
        <v>0.99708333333333343</v>
      </c>
      <c r="BI46" s="272">
        <f>IF(BI47&lt;BI42,(BI42-BI47)/5+BI47,(BI47-BI42)/5+BI45)</f>
        <v>0.99680555555555561</v>
      </c>
      <c r="BJ46" s="272">
        <f t="shared" ref="BJ46:DP46" si="462">IF(BJ47&lt;BJ42,(BJ42-BJ47)/5+BJ47,(BJ47-BJ42)/5+BJ45)</f>
        <v>0.99694444444444452</v>
      </c>
      <c r="BK46" s="272">
        <f t="shared" si="462"/>
        <v>0.99638888888888888</v>
      </c>
      <c r="BL46" s="272">
        <f t="shared" si="462"/>
        <v>0.99486111111111131</v>
      </c>
      <c r="BM46" s="272">
        <f t="shared" si="462"/>
        <v>0.99486111111111131</v>
      </c>
      <c r="BN46" s="272">
        <f t="shared" si="462"/>
        <v>0.99486111111111131</v>
      </c>
      <c r="BO46" s="272">
        <f t="shared" si="462"/>
        <v>0.9947222222222224</v>
      </c>
      <c r="BP46" s="272">
        <f t="shared" si="462"/>
        <v>0.99611111111111095</v>
      </c>
      <c r="BQ46" s="272">
        <f t="shared" si="462"/>
        <v>0.99416666666666675</v>
      </c>
      <c r="BR46" s="272">
        <f t="shared" si="462"/>
        <v>0.99416666666666675</v>
      </c>
      <c r="BS46" s="272">
        <f t="shared" si="462"/>
        <v>0.99430555555555566</v>
      </c>
      <c r="BT46" s="272">
        <f t="shared" si="462"/>
        <v>0.99416666666666675</v>
      </c>
      <c r="BU46" s="272">
        <f t="shared" si="462"/>
        <v>0.99361111111111111</v>
      </c>
      <c r="BV46" s="272">
        <f t="shared" si="462"/>
        <v>0.99416666666666675</v>
      </c>
      <c r="BW46" s="272">
        <f t="shared" si="462"/>
        <v>0.9947222222222224</v>
      </c>
      <c r="BX46" s="272">
        <f t="shared" si="462"/>
        <v>0.99402777777777762</v>
      </c>
      <c r="BY46" s="272">
        <f t="shared" si="462"/>
        <v>0.99291666666666678</v>
      </c>
      <c r="BZ46" s="272">
        <f t="shared" si="462"/>
        <v>0.99277777777777754</v>
      </c>
      <c r="CA46" s="272">
        <f t="shared" si="462"/>
        <v>0.99277777777777754</v>
      </c>
      <c r="CB46" s="272">
        <f t="shared" si="462"/>
        <v>0.99263888888888874</v>
      </c>
      <c r="CC46" s="272">
        <f t="shared" si="462"/>
        <v>0.99194444444444463</v>
      </c>
      <c r="CD46" s="272">
        <f t="shared" si="462"/>
        <v>0.98958333333333337</v>
      </c>
      <c r="CE46" s="272">
        <f t="shared" si="462"/>
        <v>0.98986111111111086</v>
      </c>
      <c r="CF46" s="272">
        <f t="shared" si="462"/>
        <v>0.9902777777777777</v>
      </c>
      <c r="CG46" s="272">
        <f t="shared" si="462"/>
        <v>0.98819444444444438</v>
      </c>
      <c r="CH46" s="272">
        <f t="shared" si="462"/>
        <v>0.98375000000000012</v>
      </c>
      <c r="CI46" s="272">
        <f t="shared" si="462"/>
        <v>0.98263888888888884</v>
      </c>
      <c r="CJ46" s="272">
        <f t="shared" si="462"/>
        <v>0.98291666666666655</v>
      </c>
      <c r="CK46" s="272">
        <f t="shared" si="462"/>
        <v>0.9784722222222223</v>
      </c>
      <c r="CL46" s="272">
        <f t="shared" si="462"/>
        <v>0.97777777777777775</v>
      </c>
      <c r="CM46" s="272">
        <f t="shared" si="462"/>
        <v>0.9634722222222224</v>
      </c>
      <c r="CN46" s="272">
        <f t="shared" si="462"/>
        <v>0.95444444444444432</v>
      </c>
      <c r="CO46" s="272">
        <f t="shared" si="462"/>
        <v>0.95277777777777761</v>
      </c>
      <c r="CP46" s="272">
        <f t="shared" si="462"/>
        <v>0.94152777777777785</v>
      </c>
      <c r="CQ46" s="272">
        <f t="shared" si="462"/>
        <v>0.93472222222222212</v>
      </c>
      <c r="CR46" s="272">
        <f t="shared" si="462"/>
        <v>0.93541666666666667</v>
      </c>
      <c r="CS46" s="272">
        <f t="shared" si="462"/>
        <v>0.92013888888888884</v>
      </c>
      <c r="CT46" s="272">
        <f t="shared" si="462"/>
        <v>0.91180555555555554</v>
      </c>
      <c r="CU46" s="272">
        <f t="shared" si="462"/>
        <v>0.87291666666666667</v>
      </c>
      <c r="CV46" s="272">
        <f t="shared" si="462"/>
        <v>0.72444444444444445</v>
      </c>
      <c r="CW46" s="272">
        <f t="shared" si="462"/>
        <v>0.72166666666666657</v>
      </c>
      <c r="CX46" s="272">
        <f t="shared" si="462"/>
        <v>0.72055555555555562</v>
      </c>
      <c r="CY46" s="272">
        <f t="shared" si="462"/>
        <v>0.7155555555555555</v>
      </c>
      <c r="CZ46" s="272">
        <f t="shared" si="462"/>
        <v>0.71277777777777773</v>
      </c>
      <c r="DA46" s="272">
        <f t="shared" si="462"/>
        <v>0.70166666666666666</v>
      </c>
      <c r="DB46" s="272">
        <f t="shared" si="462"/>
        <v>0.69666666666666655</v>
      </c>
      <c r="DC46" s="272">
        <f t="shared" si="462"/>
        <v>0</v>
      </c>
      <c r="DD46" s="272">
        <f t="shared" si="462"/>
        <v>0</v>
      </c>
      <c r="DE46" s="272">
        <f t="shared" si="462"/>
        <v>0</v>
      </c>
      <c r="DF46" s="272">
        <f t="shared" si="462"/>
        <v>0</v>
      </c>
      <c r="DG46" s="272">
        <f t="shared" si="462"/>
        <v>0</v>
      </c>
      <c r="DH46" s="272">
        <f t="shared" si="462"/>
        <v>0</v>
      </c>
      <c r="DI46" s="272">
        <f t="shared" si="462"/>
        <v>0</v>
      </c>
      <c r="DJ46" s="272">
        <f t="shared" si="462"/>
        <v>0</v>
      </c>
      <c r="DK46" s="272">
        <f t="shared" si="462"/>
        <v>0</v>
      </c>
      <c r="DL46" s="272">
        <f t="shared" si="462"/>
        <v>0</v>
      </c>
      <c r="DM46" s="272">
        <f t="shared" si="462"/>
        <v>0</v>
      </c>
      <c r="DN46" s="272">
        <f t="shared" si="462"/>
        <v>0</v>
      </c>
      <c r="DO46" s="272">
        <f t="shared" si="462"/>
        <v>0</v>
      </c>
      <c r="DP46" s="272">
        <f t="shared" si="462"/>
        <v>0</v>
      </c>
      <c r="DQ46" s="220">
        <f t="shared" si="24"/>
        <v>51</v>
      </c>
      <c r="DR46" s="272">
        <f t="shared" ref="DR46:DS46" si="463">IF(DR47&lt;DR42,(DR42-DR47)/5+DR47,(DR47-DR42)/5+DR45)</f>
        <v>5.7500000000000002E-2</v>
      </c>
      <c r="DS46" s="272">
        <f t="shared" si="463"/>
        <v>4.1944444444444444E-2</v>
      </c>
      <c r="DT46" s="272">
        <f t="shared" ref="DT46:EU46" si="464">IF(DT47&lt;DT42,(DT42-DT47)/5+DT47,(DT47-DT42)/5+DT45)</f>
        <v>4.0694444444444443E-2</v>
      </c>
      <c r="DU46" s="272">
        <f t="shared" si="464"/>
        <v>4.1250000000000002E-2</v>
      </c>
      <c r="DV46" s="272">
        <f t="shared" si="464"/>
        <v>3.4166666666666665E-2</v>
      </c>
      <c r="DW46" s="272">
        <f t="shared" si="464"/>
        <v>3.2500000000000001E-2</v>
      </c>
      <c r="DX46" s="272">
        <f t="shared" si="464"/>
        <v>3.097222222222222E-2</v>
      </c>
      <c r="DY46" s="272">
        <f t="shared" si="464"/>
        <v>2.9722222222222219E-2</v>
      </c>
      <c r="DZ46" s="272">
        <f t="shared" si="464"/>
        <v>1.9166666666666669E-2</v>
      </c>
      <c r="EA46" s="272">
        <f t="shared" si="464"/>
        <v>1.8749999999999999E-2</v>
      </c>
      <c r="EB46" s="272">
        <f t="shared" si="464"/>
        <v>1.7361111111111112E-2</v>
      </c>
      <c r="EC46" s="272">
        <f t="shared" si="464"/>
        <v>1.3749999999999998E-2</v>
      </c>
      <c r="ED46" s="272">
        <f t="shared" si="464"/>
        <v>1.3194444444444444E-2</v>
      </c>
      <c r="EE46" s="272">
        <f t="shared" si="464"/>
        <v>1.2916666666666667E-2</v>
      </c>
      <c r="EF46" s="272">
        <f t="shared" si="464"/>
        <v>1.1388888888888888E-2</v>
      </c>
      <c r="EG46" s="272">
        <f t="shared" si="464"/>
        <v>1.2916666666666665E-2</v>
      </c>
      <c r="EH46" s="272">
        <f t="shared" si="464"/>
        <v>1.1388888888888889E-2</v>
      </c>
      <c r="EI46" s="272">
        <f t="shared" si="464"/>
        <v>1.2222222222222221E-2</v>
      </c>
      <c r="EJ46" s="272">
        <f t="shared" si="464"/>
        <v>9.8611111111111122E-3</v>
      </c>
      <c r="EK46" s="272">
        <f t="shared" si="464"/>
        <v>8.611111111111111E-3</v>
      </c>
      <c r="EL46" s="272">
        <f t="shared" si="464"/>
        <v>9.4444444444444445E-3</v>
      </c>
      <c r="EM46" s="272">
        <f t="shared" si="464"/>
        <v>6.3888888888888884E-3</v>
      </c>
      <c r="EN46" s="272">
        <f t="shared" si="464"/>
        <v>3.8888888888888888E-3</v>
      </c>
      <c r="EO46" s="272">
        <f t="shared" si="464"/>
        <v>3.472222222222222E-3</v>
      </c>
      <c r="EP46" s="272">
        <f t="shared" si="464"/>
        <v>2.7777777777777779E-3</v>
      </c>
      <c r="EQ46" s="272">
        <f t="shared" si="464"/>
        <v>2.638888888888889E-3</v>
      </c>
      <c r="ER46" s="272">
        <f t="shared" si="464"/>
        <v>1.1111111111111111E-3</v>
      </c>
      <c r="ES46" s="272">
        <f t="shared" si="464"/>
        <v>4.1666666666666664E-4</v>
      </c>
      <c r="ET46" s="272">
        <f t="shared" si="464"/>
        <v>5.5555555555555556E-4</v>
      </c>
      <c r="EU46" s="272">
        <f t="shared" si="464"/>
        <v>0</v>
      </c>
      <c r="EV46" s="283">
        <v>0.99902777777777774</v>
      </c>
      <c r="EW46" s="272">
        <f t="shared" ref="EW46:FI46" si="465">IF(EW47&lt;EW42,(EW42-EW47)/5+EW47,(EW47-EW42)/5+EW45)</f>
        <v>5.5555555555555556E-4</v>
      </c>
      <c r="EX46" s="272">
        <f t="shared" si="465"/>
        <v>0.99930555555555556</v>
      </c>
      <c r="EY46" s="272">
        <f t="shared" si="465"/>
        <v>0.99930555555555556</v>
      </c>
      <c r="EZ46" s="272">
        <f t="shared" si="465"/>
        <v>0.99791666666666667</v>
      </c>
      <c r="FA46" s="272">
        <f t="shared" si="465"/>
        <v>0.99694444444444441</v>
      </c>
      <c r="FB46" s="272">
        <f t="shared" si="465"/>
        <v>0.99833333333333307</v>
      </c>
      <c r="FC46" s="272">
        <f t="shared" si="465"/>
        <v>0.99902777777777796</v>
      </c>
      <c r="FD46" s="272">
        <f t="shared" si="465"/>
        <v>0.99750000000000016</v>
      </c>
      <c r="FE46" s="272">
        <f t="shared" si="465"/>
        <v>0.99763888888888907</v>
      </c>
      <c r="FF46" s="272">
        <f t="shared" si="465"/>
        <v>0.99694444444444452</v>
      </c>
      <c r="FG46" s="272">
        <f t="shared" si="465"/>
        <v>0.99680555555555561</v>
      </c>
      <c r="FH46" s="272">
        <f t="shared" si="465"/>
        <v>0.99680555555555561</v>
      </c>
      <c r="FI46" s="272">
        <f t="shared" si="465"/>
        <v>0.99680555555555561</v>
      </c>
      <c r="FJ46" s="272">
        <f t="shared" ref="FJ46:FK46" si="466">IF(FJ47&lt;FJ42,(FJ42-FJ47)/5+FJ47,(FJ47-FJ42)/5+FJ45)</f>
        <v>0.99777777777777787</v>
      </c>
      <c r="FK46" s="275">
        <f t="shared" si="466"/>
        <v>0.99708333333333343</v>
      </c>
      <c r="FL46" s="214">
        <f t="shared" si="31"/>
        <v>51</v>
      </c>
      <c r="FM46" s="238" t="s">
        <v>105</v>
      </c>
      <c r="FN46" s="222">
        <f>GV11</f>
        <v>0.95097222222222222</v>
      </c>
      <c r="FO46" s="221"/>
      <c r="FP46" s="221"/>
      <c r="FQ46" s="214"/>
      <c r="FR46" s="216"/>
      <c r="FS46" s="216"/>
      <c r="FT46" s="225"/>
      <c r="FU46" s="225"/>
      <c r="FV46" s="225"/>
      <c r="FW46" s="225"/>
      <c r="FX46" s="225"/>
      <c r="FY46" s="216"/>
      <c r="FZ46" s="216"/>
      <c r="GA46" s="216"/>
      <c r="GB46" s="216"/>
      <c r="GC46" s="216"/>
      <c r="GD46" s="216"/>
      <c r="GE46" s="216"/>
      <c r="GF46" s="216"/>
      <c r="GG46" s="216"/>
      <c r="GH46" s="216"/>
      <c r="GI46" s="216"/>
      <c r="GJ46" s="216"/>
      <c r="GK46" s="216"/>
      <c r="GL46" s="216"/>
      <c r="GM46" s="216"/>
      <c r="GN46" s="216"/>
      <c r="GO46" s="216"/>
      <c r="GP46" s="216"/>
      <c r="GQ46" s="216"/>
      <c r="GR46" s="216"/>
      <c r="GS46" s="216"/>
      <c r="GT46" s="216"/>
      <c r="GU46" s="216"/>
      <c r="GV46" s="216"/>
      <c r="GW46" s="216"/>
      <c r="GX46" s="216"/>
      <c r="GY46" s="216"/>
      <c r="GZ46" s="216"/>
      <c r="HA46" s="216"/>
      <c r="HB46" s="216"/>
      <c r="HC46" s="216"/>
      <c r="HD46" s="216"/>
      <c r="HE46" s="216"/>
      <c r="HF46" s="216"/>
      <c r="HG46" s="216"/>
      <c r="HH46" s="216"/>
      <c r="HI46" s="216"/>
      <c r="HJ46" s="216"/>
      <c r="HK46" s="216"/>
      <c r="HL46" s="216"/>
      <c r="HM46" s="216"/>
      <c r="HN46" s="216"/>
      <c r="HO46" s="216"/>
      <c r="HP46" s="216"/>
      <c r="HQ46" s="216"/>
      <c r="HR46" s="216"/>
      <c r="HS46" s="216"/>
      <c r="HT46" s="216"/>
      <c r="HU46" s="216"/>
      <c r="HV46" s="216"/>
      <c r="HW46" s="216"/>
      <c r="HX46" s="216"/>
      <c r="HY46" s="216"/>
      <c r="HZ46" s="216"/>
      <c r="IA46" s="216"/>
      <c r="IB46" s="216"/>
      <c r="IC46" s="216"/>
      <c r="ID46" s="216"/>
      <c r="IE46" s="216"/>
      <c r="IF46" s="216"/>
      <c r="IG46" s="216"/>
      <c r="IH46" s="216"/>
      <c r="II46" s="216"/>
      <c r="IJ46" s="216"/>
      <c r="IK46" s="216"/>
      <c r="IL46" s="216"/>
      <c r="IM46" s="216"/>
      <c r="IN46" s="216"/>
      <c r="IO46" s="216"/>
      <c r="IP46" s="216"/>
      <c r="IQ46" s="216"/>
      <c r="IR46" s="216"/>
      <c r="IS46" s="216"/>
      <c r="IT46" s="216"/>
      <c r="IU46" s="216"/>
      <c r="IV46" s="216"/>
      <c r="IW46" s="216"/>
      <c r="IX46" s="216"/>
      <c r="IY46" s="216"/>
      <c r="IZ46" s="216"/>
      <c r="JA46" s="216"/>
      <c r="JB46" s="216"/>
      <c r="JC46" s="216"/>
      <c r="JD46" s="216"/>
      <c r="JE46" s="216"/>
      <c r="JF46" s="216"/>
      <c r="JG46" s="216"/>
      <c r="JH46" s="216"/>
      <c r="JI46" s="216"/>
      <c r="JJ46" s="216"/>
      <c r="JK46" s="216"/>
      <c r="JL46" s="216"/>
      <c r="JM46" s="216"/>
      <c r="JN46" s="216"/>
      <c r="JO46" s="216"/>
      <c r="JP46" s="216"/>
      <c r="JQ46" s="216"/>
      <c r="JR46" s="216"/>
    </row>
    <row r="47" spans="1:278" ht="15.75" thickBot="1">
      <c r="A47" s="404">
        <v>38</v>
      </c>
      <c r="B47" s="399" t="str">
        <f t="shared" ca="1" si="441"/>
        <v>sichtbar</v>
      </c>
      <c r="C47" s="400">
        <v>92</v>
      </c>
      <c r="D47" s="392" t="s">
        <v>35</v>
      </c>
      <c r="E47" s="400">
        <v>92</v>
      </c>
      <c r="F47" s="399" t="s">
        <v>390</v>
      </c>
      <c r="G47" s="393">
        <v>0.68062500000000004</v>
      </c>
      <c r="H47" s="402" t="s">
        <v>391</v>
      </c>
      <c r="I47" s="403">
        <v>15.7</v>
      </c>
      <c r="J47" s="399" t="s">
        <v>392</v>
      </c>
      <c r="K47" s="399" t="s">
        <v>11</v>
      </c>
      <c r="L47" s="396">
        <v>4</v>
      </c>
      <c r="M47" s="397">
        <v>20</v>
      </c>
      <c r="N47" s="1"/>
      <c r="O47" s="1"/>
      <c r="P47" s="1"/>
      <c r="Q47" s="1"/>
      <c r="R47" s="1"/>
      <c r="S47" s="1"/>
      <c r="T47" s="1"/>
      <c r="U47" s="1"/>
      <c r="V47" s="1"/>
      <c r="W47" s="1"/>
      <c r="X47" s="1"/>
      <c r="Y47" s="1"/>
      <c r="Z47" s="1"/>
      <c r="AA47" s="1"/>
      <c r="AB47" s="1"/>
      <c r="AC47" s="1"/>
      <c r="AD47" s="1"/>
      <c r="AE47" s="1"/>
      <c r="AF47" s="1"/>
      <c r="AG47" s="1"/>
      <c r="AH47" s="10">
        <f t="shared" si="7"/>
        <v>16.335000000000001</v>
      </c>
      <c r="AI47" s="10">
        <f t="shared" si="442"/>
        <v>245.02500000000001</v>
      </c>
      <c r="AJ47" s="44">
        <f t="shared" si="8"/>
        <v>-31.633333333333333</v>
      </c>
      <c r="AK47" s="19">
        <f t="shared" si="9"/>
        <v>-31.633333333333333</v>
      </c>
      <c r="AL47" s="19">
        <f t="shared" si="25"/>
        <v>31.633333333333333</v>
      </c>
      <c r="AM47" s="19">
        <f t="shared" ca="1" si="443"/>
        <v>0.1495954074916887</v>
      </c>
      <c r="AN47" s="45">
        <f t="shared" ca="1" si="10"/>
        <v>8.6034805664229097</v>
      </c>
      <c r="AO47" s="55" t="str">
        <f t="shared" ca="1" si="4"/>
        <v>8°36'13"</v>
      </c>
      <c r="AP47" s="46">
        <f t="shared" ca="1" si="11"/>
        <v>42407.041987215656</v>
      </c>
      <c r="AQ47" s="20">
        <f t="shared" ca="1" si="14"/>
        <v>42407.041987215656</v>
      </c>
      <c r="AR47" s="10">
        <f t="shared" ca="1" si="15"/>
        <v>15266535.115397636</v>
      </c>
      <c r="AT47" s="64">
        <v>38</v>
      </c>
      <c r="AU47" s="58">
        <f t="shared" si="16"/>
        <v>-31.633333333333333</v>
      </c>
      <c r="AV47" s="59" t="str">
        <f t="shared" si="12"/>
        <v/>
      </c>
      <c r="AW47" s="60" t="str">
        <f t="shared" si="13"/>
        <v/>
      </c>
      <c r="AX47" s="61" t="str">
        <f t="shared" si="5"/>
        <v/>
      </c>
      <c r="AY47" s="62" t="str">
        <f t="shared" si="17"/>
        <v/>
      </c>
      <c r="AZ47" s="61" t="str">
        <f t="shared" si="18"/>
        <v/>
      </c>
      <c r="BA47" s="58" t="str">
        <f t="shared" si="19"/>
        <v/>
      </c>
      <c r="BB47" s="58" t="str">
        <f t="shared" si="20"/>
        <v/>
      </c>
      <c r="BC47" s="58" t="str">
        <f t="shared" si="21"/>
        <v/>
      </c>
      <c r="BD47" s="58" t="str">
        <f t="shared" ca="1" si="22"/>
        <v>sichtbar</v>
      </c>
      <c r="BE47" s="63" t="str">
        <f t="shared" ca="1" si="6"/>
        <v>sichtbar</v>
      </c>
      <c r="BF47" s="215">
        <v>50</v>
      </c>
      <c r="BG47" s="214">
        <f t="shared" si="23"/>
        <v>50</v>
      </c>
      <c r="BH47" s="258">
        <v>0.99722222222222223</v>
      </c>
      <c r="BI47" s="259">
        <v>0.99652777777777779</v>
      </c>
      <c r="BJ47" s="259">
        <v>0.99722222222222223</v>
      </c>
      <c r="BK47" s="259">
        <v>0.99652777777777779</v>
      </c>
      <c r="BL47" s="259">
        <v>0.99513888888888891</v>
      </c>
      <c r="BM47" s="259">
        <v>0.99513888888888891</v>
      </c>
      <c r="BN47" s="259">
        <v>0.99513888888888891</v>
      </c>
      <c r="BO47" s="259">
        <v>0.99513888888888891</v>
      </c>
      <c r="BP47" s="259">
        <v>0.99652777777777779</v>
      </c>
      <c r="BQ47" s="259">
        <v>0.99444444444444446</v>
      </c>
      <c r="BR47" s="259">
        <v>0.99444444444444446</v>
      </c>
      <c r="BS47" s="259">
        <v>0.99444444444444446</v>
      </c>
      <c r="BT47" s="259">
        <v>0.99444444444444446</v>
      </c>
      <c r="BU47" s="259">
        <v>0.99375000000000002</v>
      </c>
      <c r="BV47" s="259">
        <v>0.99444444444444446</v>
      </c>
      <c r="BW47" s="259">
        <v>0.99513888888888891</v>
      </c>
      <c r="BX47" s="259">
        <v>0.99444444444444446</v>
      </c>
      <c r="BY47" s="259">
        <v>0.99305555555555547</v>
      </c>
      <c r="BZ47" s="259">
        <v>0.99305555555555547</v>
      </c>
      <c r="CA47" s="259">
        <v>0.99305555555555547</v>
      </c>
      <c r="CB47" s="259">
        <v>0.99305555555555547</v>
      </c>
      <c r="CC47" s="259">
        <v>0.99236111111111114</v>
      </c>
      <c r="CD47" s="259">
        <v>0.9902777777777777</v>
      </c>
      <c r="CE47" s="259">
        <v>0.9902777777777777</v>
      </c>
      <c r="CF47" s="259">
        <v>0.99097222222222225</v>
      </c>
      <c r="CG47" s="259">
        <v>0.98888888888888893</v>
      </c>
      <c r="CH47" s="259">
        <v>0.98472222222222217</v>
      </c>
      <c r="CI47" s="259">
        <v>0.98333333333333339</v>
      </c>
      <c r="CJ47" s="259">
        <v>0.98402777777777783</v>
      </c>
      <c r="CK47" s="259">
        <v>0.97986111111111107</v>
      </c>
      <c r="CL47" s="259">
        <v>0.97916666666666663</v>
      </c>
      <c r="CM47" s="259">
        <v>0.96597222222222223</v>
      </c>
      <c r="CN47" s="259">
        <v>0.95763888888888893</v>
      </c>
      <c r="CO47" s="259">
        <v>0.95694444444444438</v>
      </c>
      <c r="CP47" s="259">
        <v>0.94861111111111107</v>
      </c>
      <c r="CQ47" s="259">
        <v>0.94236111111111109</v>
      </c>
      <c r="CR47" s="259">
        <v>0.93541666666666667</v>
      </c>
      <c r="CS47" s="259">
        <v>0.92013888888888884</v>
      </c>
      <c r="CT47" s="259">
        <v>0.91180555555555554</v>
      </c>
      <c r="CU47" s="259">
        <v>0.87291666666666667</v>
      </c>
      <c r="CV47" s="259">
        <v>0.90555555555555556</v>
      </c>
      <c r="CW47" s="259">
        <v>0.90208333333333324</v>
      </c>
      <c r="CX47" s="259">
        <v>0.90069444444444446</v>
      </c>
      <c r="CY47" s="259">
        <v>0.89444444444444438</v>
      </c>
      <c r="CZ47" s="259">
        <v>0.89097222222222217</v>
      </c>
      <c r="DA47" s="259">
        <v>0.87708333333333333</v>
      </c>
      <c r="DB47" s="259">
        <v>0.87083333333333324</v>
      </c>
      <c r="DC47" s="259"/>
      <c r="DD47" s="259"/>
      <c r="DE47" s="259"/>
      <c r="DF47" s="259"/>
      <c r="DG47" s="259"/>
      <c r="DH47" s="259"/>
      <c r="DI47" s="259"/>
      <c r="DJ47" s="259"/>
      <c r="DK47" s="259"/>
      <c r="DL47" s="259"/>
      <c r="DM47" s="259"/>
      <c r="DN47" s="259"/>
      <c r="DO47" s="259"/>
      <c r="DP47" s="273"/>
      <c r="DQ47" s="220">
        <f t="shared" si="24"/>
        <v>50</v>
      </c>
      <c r="DR47" s="258">
        <v>5.1388888888888894E-2</v>
      </c>
      <c r="DS47" s="259">
        <v>3.8194444444444441E-2</v>
      </c>
      <c r="DT47" s="259">
        <v>3.6805555555555557E-2</v>
      </c>
      <c r="DU47" s="259">
        <v>3.7499999999999999E-2</v>
      </c>
      <c r="DV47" s="259">
        <v>3.125E-2</v>
      </c>
      <c r="DW47" s="259">
        <v>2.9861111111111113E-2</v>
      </c>
      <c r="DX47" s="259">
        <v>2.8472222222222222E-2</v>
      </c>
      <c r="DY47" s="259">
        <v>2.7777777777777776E-2</v>
      </c>
      <c r="DZ47" s="259">
        <v>1.8055555555555557E-2</v>
      </c>
      <c r="EA47" s="259">
        <v>1.7361111111111112E-2</v>
      </c>
      <c r="EB47" s="259">
        <v>1.5972222222222224E-2</v>
      </c>
      <c r="EC47" s="259">
        <v>1.2499999999999999E-2</v>
      </c>
      <c r="ED47" s="259">
        <v>1.2499999999999999E-2</v>
      </c>
      <c r="EE47" s="259">
        <v>1.1805555555555555E-2</v>
      </c>
      <c r="EF47" s="259">
        <v>1.0416666666666666E-2</v>
      </c>
      <c r="EG47" s="259">
        <v>1.2499999999999999E-2</v>
      </c>
      <c r="EH47" s="259">
        <v>1.1111111111111112E-2</v>
      </c>
      <c r="EI47" s="259">
        <v>1.1805555555555555E-2</v>
      </c>
      <c r="EJ47" s="259">
        <v>9.0277777777777787E-3</v>
      </c>
      <c r="EK47" s="259">
        <v>7.6388888888888886E-3</v>
      </c>
      <c r="EL47" s="259">
        <v>9.0277777777777787E-3</v>
      </c>
      <c r="EM47" s="259">
        <v>6.2499999999999995E-3</v>
      </c>
      <c r="EN47" s="259">
        <v>3.472222222222222E-3</v>
      </c>
      <c r="EO47" s="259">
        <v>2.7777777777777779E-3</v>
      </c>
      <c r="EP47" s="259">
        <v>2.0833333333333333E-3</v>
      </c>
      <c r="EQ47" s="259">
        <v>2.0833333333333333E-3</v>
      </c>
      <c r="ER47" s="259">
        <v>6.9444444444444447E-4</v>
      </c>
      <c r="ES47" s="259">
        <v>0</v>
      </c>
      <c r="ET47" s="259">
        <v>6.9444444444444447E-4</v>
      </c>
      <c r="EU47" s="259">
        <v>0</v>
      </c>
      <c r="EV47" s="259">
        <v>0.99861111111111101</v>
      </c>
      <c r="EW47" s="259">
        <v>6.9444444444444447E-4</v>
      </c>
      <c r="EX47" s="259">
        <v>0.99930555555555556</v>
      </c>
      <c r="EY47" s="259">
        <v>0.99930555555555556</v>
      </c>
      <c r="EZ47" s="259">
        <v>0.99791666666666667</v>
      </c>
      <c r="FA47" s="259">
        <v>0.99652777777777779</v>
      </c>
      <c r="FB47" s="259">
        <v>0.99861111111111101</v>
      </c>
      <c r="FC47" s="259">
        <v>0.99930555555555556</v>
      </c>
      <c r="FD47" s="259">
        <v>0.99791666666666667</v>
      </c>
      <c r="FE47" s="259">
        <v>0.99791666666666667</v>
      </c>
      <c r="FF47" s="259">
        <v>0.99722222222222223</v>
      </c>
      <c r="FG47" s="259">
        <v>0.99652777777777779</v>
      </c>
      <c r="FH47" s="259">
        <v>0.99652777777777779</v>
      </c>
      <c r="FI47" s="259">
        <v>0.99652777777777779</v>
      </c>
      <c r="FJ47" s="259">
        <v>0.99791666666666667</v>
      </c>
      <c r="FK47" s="273">
        <v>0.99722222222222223</v>
      </c>
      <c r="FL47" s="214">
        <f t="shared" si="31"/>
        <v>50</v>
      </c>
      <c r="FM47" s="238" t="s">
        <v>125</v>
      </c>
      <c r="FN47" s="222">
        <f>GW11</f>
        <v>0.9458333333333333</v>
      </c>
      <c r="FO47" s="221"/>
      <c r="FP47" s="221"/>
      <c r="FQ47" s="214"/>
      <c r="FR47" s="216"/>
      <c r="FS47" s="216"/>
      <c r="FT47" s="225"/>
      <c r="FU47" s="225"/>
      <c r="FV47" s="225"/>
      <c r="FW47" s="225"/>
      <c r="FX47" s="225"/>
      <c r="FY47" s="216"/>
      <c r="FZ47" s="216"/>
      <c r="GA47" s="216"/>
      <c r="GB47" s="216"/>
      <c r="GC47" s="216"/>
      <c r="GD47" s="216"/>
      <c r="GE47" s="216"/>
      <c r="GF47" s="216"/>
      <c r="GG47" s="216"/>
      <c r="GH47" s="216"/>
      <c r="GI47" s="216"/>
      <c r="GJ47" s="216"/>
      <c r="GK47" s="216"/>
      <c r="GL47" s="216"/>
      <c r="GM47" s="216"/>
      <c r="GN47" s="216"/>
      <c r="GO47" s="216"/>
      <c r="GP47" s="216"/>
      <c r="GQ47" s="216"/>
      <c r="GR47" s="216"/>
      <c r="GS47" s="216"/>
      <c r="GT47" s="216"/>
      <c r="GU47" s="216"/>
      <c r="GV47" s="216"/>
      <c r="GW47" s="216"/>
      <c r="GX47" s="216"/>
      <c r="GY47" s="216"/>
      <c r="GZ47" s="215"/>
      <c r="HA47" s="215"/>
      <c r="HB47" s="215"/>
      <c r="HC47" s="215"/>
      <c r="HD47" s="215"/>
      <c r="HE47" s="215"/>
      <c r="HF47" s="215"/>
      <c r="HG47" s="215"/>
      <c r="HH47" s="215"/>
      <c r="HI47" s="215"/>
      <c r="HJ47" s="215"/>
      <c r="HK47" s="215"/>
      <c r="HL47" s="215"/>
      <c r="HM47" s="215"/>
      <c r="HN47" s="215"/>
      <c r="HO47" s="216"/>
      <c r="HP47" s="216"/>
      <c r="HQ47" s="216"/>
      <c r="HR47" s="216"/>
      <c r="HS47" s="216"/>
      <c r="HT47" s="216"/>
      <c r="HU47" s="216"/>
      <c r="HV47" s="216"/>
      <c r="HW47" s="216"/>
      <c r="HX47" s="216"/>
      <c r="HY47" s="216"/>
      <c r="HZ47" s="216"/>
      <c r="IA47" s="216"/>
      <c r="IB47" s="216"/>
      <c r="IC47" s="216"/>
      <c r="ID47" s="216"/>
      <c r="IE47" s="216"/>
      <c r="IF47" s="216"/>
      <c r="IG47" s="216"/>
      <c r="IH47" s="216"/>
      <c r="II47" s="216"/>
      <c r="IJ47" s="216"/>
      <c r="IK47" s="216"/>
      <c r="IL47" s="216"/>
      <c r="IM47" s="216"/>
      <c r="IN47" s="216"/>
      <c r="IO47" s="216"/>
      <c r="IP47" s="216"/>
      <c r="IQ47" s="216"/>
      <c r="IR47" s="216"/>
      <c r="IS47" s="216"/>
      <c r="IT47" s="216"/>
      <c r="IU47" s="216"/>
      <c r="IV47" s="216"/>
      <c r="IW47" s="216"/>
      <c r="IX47" s="216"/>
      <c r="IY47" s="216"/>
      <c r="IZ47" s="216"/>
      <c r="JA47" s="216"/>
      <c r="JB47" s="216"/>
      <c r="JC47" s="216"/>
      <c r="JD47" s="216"/>
      <c r="JE47" s="216"/>
      <c r="JF47" s="216"/>
      <c r="JG47" s="216"/>
      <c r="JH47" s="216"/>
      <c r="JI47" s="216"/>
      <c r="JJ47" s="216"/>
      <c r="JK47" s="216"/>
      <c r="JL47" s="216"/>
      <c r="JM47" s="216"/>
      <c r="JN47" s="216"/>
      <c r="JO47" s="216"/>
      <c r="JP47" s="216"/>
      <c r="JQ47" s="216"/>
      <c r="JR47" s="216"/>
    </row>
    <row r="48" spans="1:278">
      <c r="A48" s="404">
        <v>39</v>
      </c>
      <c r="B48" s="399" t="str">
        <f t="shared" ca="1" si="441"/>
        <v>sehr gut sichtbar</v>
      </c>
      <c r="C48" s="400">
        <v>174</v>
      </c>
      <c r="D48" s="392" t="s">
        <v>35</v>
      </c>
      <c r="E48" s="400">
        <v>174</v>
      </c>
      <c r="F48" s="399" t="s">
        <v>393</v>
      </c>
      <c r="G48" s="393">
        <v>0.68439814814814814</v>
      </c>
      <c r="H48" s="402" t="s">
        <v>394</v>
      </c>
      <c r="I48" s="403">
        <v>13.7</v>
      </c>
      <c r="J48" s="399" t="s">
        <v>395</v>
      </c>
      <c r="K48" s="399" t="s">
        <v>11</v>
      </c>
      <c r="L48" s="396">
        <v>2</v>
      </c>
      <c r="M48" s="397">
        <v>15.6</v>
      </c>
      <c r="N48" s="1"/>
      <c r="O48" s="1"/>
      <c r="P48" s="1"/>
      <c r="Q48" s="1"/>
      <c r="R48" s="1"/>
      <c r="S48" s="1"/>
      <c r="T48" s="1"/>
      <c r="U48" s="1"/>
      <c r="V48" s="1"/>
      <c r="W48" s="1"/>
      <c r="X48" s="1"/>
      <c r="Y48" s="1"/>
      <c r="Z48" s="1"/>
      <c r="AA48" s="1"/>
      <c r="AB48" s="1"/>
      <c r="AC48" s="1"/>
      <c r="AD48" s="1"/>
      <c r="AE48" s="1"/>
      <c r="AF48" s="1"/>
      <c r="AG48" s="1"/>
      <c r="AH48" s="10">
        <f t="shared" si="7"/>
        <v>16.425555555555555</v>
      </c>
      <c r="AI48" s="10">
        <f t="shared" si="442"/>
        <v>246.38333333333333</v>
      </c>
      <c r="AJ48" s="44">
        <f t="shared" si="8"/>
        <v>28.016666666666666</v>
      </c>
      <c r="AK48" s="19">
        <f t="shared" si="9"/>
        <v>28.016666666666666</v>
      </c>
      <c r="AL48" s="19">
        <f t="shared" si="25"/>
        <v>28.016666666666666</v>
      </c>
      <c r="AM48" s="19">
        <f t="shared" ca="1" si="443"/>
        <v>0.91922020784175795</v>
      </c>
      <c r="AN48" s="45">
        <f t="shared" ca="1" si="10"/>
        <v>66.812346578113818</v>
      </c>
      <c r="AO48" s="55" t="str">
        <f t="shared" ca="1" si="4"/>
        <v>66°48'44"</v>
      </c>
      <c r="AP48" s="46">
        <f t="shared" ca="1" si="11"/>
        <v>42407.038214067506</v>
      </c>
      <c r="AQ48" s="20">
        <f t="shared" ca="1" si="14"/>
        <v>42407.038214067506</v>
      </c>
      <c r="AR48" s="10">
        <f t="shared" ca="1" si="15"/>
        <v>15266533.757064302</v>
      </c>
      <c r="AT48" s="64">
        <v>39</v>
      </c>
      <c r="AU48" s="58">
        <f t="shared" si="16"/>
        <v>28.016666666666666</v>
      </c>
      <c r="AV48" s="59" t="str">
        <f t="shared" si="12"/>
        <v/>
      </c>
      <c r="AW48" s="60" t="str">
        <f t="shared" si="13"/>
        <v/>
      </c>
      <c r="AX48" s="61" t="str">
        <f t="shared" si="5"/>
        <v/>
      </c>
      <c r="AY48" s="62" t="str">
        <f t="shared" si="17"/>
        <v/>
      </c>
      <c r="AZ48" s="61" t="str">
        <f t="shared" si="18"/>
        <v/>
      </c>
      <c r="BA48" s="58" t="str">
        <f t="shared" si="19"/>
        <v/>
      </c>
      <c r="BB48" s="58" t="str">
        <f t="shared" si="20"/>
        <v/>
      </c>
      <c r="BC48" s="58" t="str">
        <f t="shared" si="21"/>
        <v/>
      </c>
      <c r="BD48" s="58" t="str">
        <f t="shared" ca="1" si="22"/>
        <v>sehr gut sichtbar</v>
      </c>
      <c r="BE48" s="63" t="str">
        <f t="shared" ca="1" si="6"/>
        <v>sehr gut sichtbar</v>
      </c>
      <c r="BF48" s="215">
        <v>49</v>
      </c>
      <c r="BG48" s="214">
        <f t="shared" si="23"/>
        <v>49</v>
      </c>
      <c r="BH48" s="269">
        <f t="shared" ref="BH48:BI48" si="467">IF(BH52&lt;BH47,(BH47-BH52)/5+BH49,(BH52-BH47)/5+BH47)</f>
        <v>0.99722222222222223</v>
      </c>
      <c r="BI48" s="270">
        <f t="shared" si="467"/>
        <v>0.99652777777777779</v>
      </c>
      <c r="BJ48" s="270">
        <f t="shared" ref="BJ48:DP48" si="468">IF(BJ52&lt;BJ47,(BJ47-BJ52)/5+BJ49,(BJ52-BJ47)/5+BJ47)</f>
        <v>0.99722222222222223</v>
      </c>
      <c r="BK48" s="270">
        <f t="shared" si="468"/>
        <v>0.99652777777777779</v>
      </c>
      <c r="BL48" s="270">
        <f t="shared" si="468"/>
        <v>0.99527777777777782</v>
      </c>
      <c r="BM48" s="270">
        <f t="shared" si="468"/>
        <v>0.99527777777777782</v>
      </c>
      <c r="BN48" s="270">
        <f t="shared" si="468"/>
        <v>0.99527777777777782</v>
      </c>
      <c r="BO48" s="270">
        <f t="shared" si="468"/>
        <v>0.99527777777777782</v>
      </c>
      <c r="BP48" s="270">
        <f t="shared" si="468"/>
        <v>0.9966666666666667</v>
      </c>
      <c r="BQ48" s="270">
        <f t="shared" si="468"/>
        <v>0.99458333333333337</v>
      </c>
      <c r="BR48" s="270">
        <f t="shared" si="468"/>
        <v>0.99458333333333337</v>
      </c>
      <c r="BS48" s="270">
        <f t="shared" si="468"/>
        <v>0.99458333333333337</v>
      </c>
      <c r="BT48" s="270">
        <f t="shared" si="468"/>
        <v>0.99458333333333337</v>
      </c>
      <c r="BU48" s="270">
        <f t="shared" si="468"/>
        <v>0.99402777777777784</v>
      </c>
      <c r="BV48" s="270">
        <f t="shared" si="468"/>
        <v>0.99444444444444446</v>
      </c>
      <c r="BW48" s="270">
        <f t="shared" si="468"/>
        <v>0.99513888888888891</v>
      </c>
      <c r="BX48" s="270">
        <f t="shared" si="468"/>
        <v>0.99444444444444446</v>
      </c>
      <c r="BY48" s="270">
        <f t="shared" si="468"/>
        <v>0.99333333333333329</v>
      </c>
      <c r="BZ48" s="270">
        <f t="shared" si="468"/>
        <v>0.99333333333333329</v>
      </c>
      <c r="CA48" s="270">
        <f t="shared" si="468"/>
        <v>0.99333333333333329</v>
      </c>
      <c r="CB48" s="270">
        <f t="shared" si="468"/>
        <v>0.99333333333333329</v>
      </c>
      <c r="CC48" s="270">
        <f t="shared" si="468"/>
        <v>0.99263888888888896</v>
      </c>
      <c r="CD48" s="270">
        <f t="shared" si="468"/>
        <v>0.99041666666666661</v>
      </c>
      <c r="CE48" s="270">
        <f t="shared" si="468"/>
        <v>0.99055555555555552</v>
      </c>
      <c r="CF48" s="270">
        <f t="shared" si="468"/>
        <v>0.99125000000000008</v>
      </c>
      <c r="CG48" s="270">
        <f t="shared" si="468"/>
        <v>0.98916666666666664</v>
      </c>
      <c r="CH48" s="270">
        <f t="shared" si="468"/>
        <v>0.9851388888888889</v>
      </c>
      <c r="CI48" s="270">
        <f t="shared" si="468"/>
        <v>0.98416666666666675</v>
      </c>
      <c r="CJ48" s="270">
        <f t="shared" si="468"/>
        <v>0.98458333333333337</v>
      </c>
      <c r="CK48" s="270">
        <f t="shared" si="468"/>
        <v>0.98083333333333333</v>
      </c>
      <c r="CL48" s="270">
        <f t="shared" si="468"/>
        <v>0.98013888888888889</v>
      </c>
      <c r="CM48" s="270">
        <f t="shared" si="468"/>
        <v>0.96750000000000003</v>
      </c>
      <c r="CN48" s="270">
        <f t="shared" si="468"/>
        <v>0.96013888888888899</v>
      </c>
      <c r="CO48" s="270">
        <f t="shared" si="468"/>
        <v>0.9590277777777777</v>
      </c>
      <c r="CP48" s="270">
        <f t="shared" si="468"/>
        <v>0.95097222222222222</v>
      </c>
      <c r="CQ48" s="270">
        <f t="shared" si="468"/>
        <v>0.9458333333333333</v>
      </c>
      <c r="CR48" s="270">
        <f t="shared" si="468"/>
        <v>0.93902777777777779</v>
      </c>
      <c r="CS48" s="270">
        <f t="shared" si="468"/>
        <v>0.92499999999999993</v>
      </c>
      <c r="CT48" s="270">
        <f t="shared" si="468"/>
        <v>0.9179166666666666</v>
      </c>
      <c r="CU48" s="270">
        <f t="shared" si="468"/>
        <v>0.88250000000000006</v>
      </c>
      <c r="CV48" s="270">
        <f t="shared" si="468"/>
        <v>0.90555555555555556</v>
      </c>
      <c r="CW48" s="270">
        <f t="shared" si="468"/>
        <v>0.90208333333333324</v>
      </c>
      <c r="CX48" s="270">
        <f t="shared" si="468"/>
        <v>0.90069444444444446</v>
      </c>
      <c r="CY48" s="270">
        <f t="shared" si="468"/>
        <v>0.89444444444444438</v>
      </c>
      <c r="CZ48" s="270">
        <f t="shared" si="468"/>
        <v>0.89097222222222217</v>
      </c>
      <c r="DA48" s="270">
        <f t="shared" si="468"/>
        <v>0.87708333333333333</v>
      </c>
      <c r="DB48" s="270">
        <f t="shared" si="468"/>
        <v>0.87083333333333324</v>
      </c>
      <c r="DC48" s="270">
        <f t="shared" si="468"/>
        <v>0.1747222222222222</v>
      </c>
      <c r="DD48" s="270">
        <f t="shared" si="468"/>
        <v>0.17444444444444446</v>
      </c>
      <c r="DE48" s="270">
        <f t="shared" si="468"/>
        <v>0.16888888888888889</v>
      </c>
      <c r="DF48" s="270">
        <f t="shared" si="468"/>
        <v>0</v>
      </c>
      <c r="DG48" s="270">
        <f t="shared" si="468"/>
        <v>0</v>
      </c>
      <c r="DH48" s="270">
        <f t="shared" si="468"/>
        <v>0</v>
      </c>
      <c r="DI48" s="270">
        <f t="shared" si="468"/>
        <v>0</v>
      </c>
      <c r="DJ48" s="270">
        <f t="shared" si="468"/>
        <v>0</v>
      </c>
      <c r="DK48" s="270">
        <f t="shared" si="468"/>
        <v>0</v>
      </c>
      <c r="DL48" s="270">
        <f t="shared" si="468"/>
        <v>0</v>
      </c>
      <c r="DM48" s="270">
        <f t="shared" si="468"/>
        <v>0</v>
      </c>
      <c r="DN48" s="270">
        <f t="shared" si="468"/>
        <v>0</v>
      </c>
      <c r="DO48" s="270">
        <f t="shared" si="468"/>
        <v>0</v>
      </c>
      <c r="DP48" s="270">
        <f t="shared" si="468"/>
        <v>0</v>
      </c>
      <c r="DQ48" s="220">
        <f t="shared" si="24"/>
        <v>49</v>
      </c>
      <c r="DR48" s="270">
        <f t="shared" ref="DR48:DS48" si="469">IF(DR52&lt;DR47,(DR47-DR52)/5+DR49,(DR52-DR47)/5+DR47)</f>
        <v>4.9305555555555554E-2</v>
      </c>
      <c r="DS48" s="270">
        <f t="shared" si="469"/>
        <v>3.6666666666666667E-2</v>
      </c>
      <c r="DT48" s="270">
        <f t="shared" ref="DT48:EI48" si="470">IF(DT52&lt;DT47,(DT47-DT52)/5+DT49,(DT52-DT47)/5+DT47)</f>
        <v>3.5555555555555556E-2</v>
      </c>
      <c r="DU48" s="270">
        <f t="shared" si="470"/>
        <v>3.6250000000000004E-2</v>
      </c>
      <c r="DV48" s="270">
        <f t="shared" si="470"/>
        <v>3.0277777777777775E-2</v>
      </c>
      <c r="DW48" s="270">
        <f t="shared" si="470"/>
        <v>2.8888888888888884E-2</v>
      </c>
      <c r="DX48" s="270">
        <f t="shared" si="470"/>
        <v>2.7222222222222228E-2</v>
      </c>
      <c r="DY48" s="270">
        <f t="shared" si="470"/>
        <v>2.6527777777777772E-2</v>
      </c>
      <c r="DZ48" s="270">
        <f t="shared" si="470"/>
        <v>1.7222222222222226E-2</v>
      </c>
      <c r="EA48" s="270">
        <f t="shared" si="470"/>
        <v>1.7083333333333329E-2</v>
      </c>
      <c r="EB48" s="270">
        <f t="shared" si="470"/>
        <v>1.5833333333333335E-2</v>
      </c>
      <c r="EC48" s="270">
        <f t="shared" si="470"/>
        <v>1.2499999999999999E-2</v>
      </c>
      <c r="ED48" s="270">
        <f t="shared" si="470"/>
        <v>1.1944444444444445E-2</v>
      </c>
      <c r="EE48" s="270">
        <f t="shared" si="470"/>
        <v>1.1666666666666664E-2</v>
      </c>
      <c r="EF48" s="270">
        <f t="shared" si="470"/>
        <v>1.0416666666666666E-2</v>
      </c>
      <c r="EG48" s="270">
        <f t="shared" si="470"/>
        <v>1.1805555555555554E-2</v>
      </c>
      <c r="EH48" s="270">
        <f t="shared" si="470"/>
        <v>1.0694444444444442E-2</v>
      </c>
      <c r="EI48" s="270">
        <f t="shared" si="470"/>
        <v>1.1388888888888886E-2</v>
      </c>
      <c r="EJ48" s="270">
        <f t="shared" ref="EJ48:EU48" si="471">IF(EJ52&lt;EJ47,(EJ47-EJ52)/5+EJ49,(EJ52-EJ47)/5+EJ47)</f>
        <v>9.1666666666666667E-3</v>
      </c>
      <c r="EK48" s="270">
        <f t="shared" si="471"/>
        <v>7.7777777777777776E-3</v>
      </c>
      <c r="EL48" s="270">
        <f t="shared" si="471"/>
        <v>8.7500000000000008E-3</v>
      </c>
      <c r="EM48" s="270">
        <f t="shared" si="471"/>
        <v>5.9722222222222225E-3</v>
      </c>
      <c r="EN48" s="270">
        <f t="shared" si="471"/>
        <v>3.7499999999999999E-3</v>
      </c>
      <c r="EO48" s="270">
        <f t="shared" si="471"/>
        <v>3.1944444444444446E-3</v>
      </c>
      <c r="EP48" s="270">
        <f t="shared" si="471"/>
        <v>2.5000000000000001E-3</v>
      </c>
      <c r="EQ48" s="270">
        <f t="shared" si="471"/>
        <v>2.5000000000000001E-3</v>
      </c>
      <c r="ER48" s="270">
        <f t="shared" si="471"/>
        <v>1.1111111111111111E-3</v>
      </c>
      <c r="ES48" s="270">
        <f t="shared" si="471"/>
        <v>4.1666666666666664E-4</v>
      </c>
      <c r="ET48" s="270">
        <f t="shared" si="471"/>
        <v>5.5555555555555556E-4</v>
      </c>
      <c r="EU48" s="270">
        <f t="shared" si="471"/>
        <v>0</v>
      </c>
      <c r="EV48" s="270">
        <v>0.99916666666666665</v>
      </c>
      <c r="EW48" s="270">
        <f t="shared" ref="EW48" si="472">IF(EW52&lt;EW47,(EW47-EW52)/5+EW49,(EW52-EW47)/5+EW47)</f>
        <v>8.3333333333333339E-4</v>
      </c>
      <c r="EX48" s="270">
        <v>0.99944444444444447</v>
      </c>
      <c r="EY48" s="270">
        <f t="shared" ref="EY48:FH48" si="473">IF(EY52&lt;EY47,(EY47-EY52)/5+EY49,(EY52-EY47)/5+EY47)</f>
        <v>0.99930555555555556</v>
      </c>
      <c r="EZ48" s="270">
        <f t="shared" si="473"/>
        <v>0.99791666666666667</v>
      </c>
      <c r="FA48" s="270">
        <f t="shared" si="473"/>
        <v>0.99708333333333332</v>
      </c>
      <c r="FB48" s="270">
        <f t="shared" si="473"/>
        <v>0.99861111111111101</v>
      </c>
      <c r="FC48" s="270">
        <f t="shared" si="473"/>
        <v>0.99930555555555556</v>
      </c>
      <c r="FD48" s="270">
        <f t="shared" si="473"/>
        <v>0.99791666666666667</v>
      </c>
      <c r="FE48" s="270">
        <f t="shared" si="473"/>
        <v>0.99791666666666667</v>
      </c>
      <c r="FF48" s="270">
        <f t="shared" si="473"/>
        <v>0.99736111111111114</v>
      </c>
      <c r="FG48" s="270">
        <f t="shared" si="473"/>
        <v>0.99708333333333332</v>
      </c>
      <c r="FH48" s="270">
        <f t="shared" si="473"/>
        <v>0.99708333333333332</v>
      </c>
      <c r="FI48" s="270">
        <f t="shared" ref="FI48:FK48" si="474">IF(FI52&lt;FI47,(FI47-FI52)/5+FI49,(FI52-FI47)/5+FI47)</f>
        <v>0.99708333333333332</v>
      </c>
      <c r="FJ48" s="270">
        <f t="shared" si="474"/>
        <v>0.99791666666666667</v>
      </c>
      <c r="FK48" s="274">
        <f t="shared" si="474"/>
        <v>0.99736111111111114</v>
      </c>
      <c r="FL48" s="214">
        <f t="shared" si="31"/>
        <v>49</v>
      </c>
      <c r="FM48" s="238" t="s">
        <v>104</v>
      </c>
      <c r="FN48" s="222">
        <f>GX11</f>
        <v>0.93902777777777779</v>
      </c>
      <c r="FO48" s="221"/>
      <c r="FP48" s="221"/>
      <c r="FQ48" s="214"/>
      <c r="FR48" s="216"/>
      <c r="FS48" s="216"/>
      <c r="FT48" s="225"/>
      <c r="FU48" s="225"/>
      <c r="FV48" s="225"/>
      <c r="FW48" s="225"/>
      <c r="FX48" s="225"/>
      <c r="FY48" s="216"/>
      <c r="FZ48" s="216"/>
      <c r="GA48" s="216"/>
      <c r="GB48" s="216"/>
      <c r="GC48" s="216"/>
      <c r="GD48" s="216"/>
      <c r="GE48" s="216"/>
      <c r="GF48" s="216"/>
      <c r="GG48" s="216"/>
      <c r="GH48" s="216"/>
      <c r="GI48" s="216"/>
      <c r="GJ48" s="216"/>
      <c r="GK48" s="216"/>
      <c r="GL48" s="216"/>
      <c r="GM48" s="216"/>
      <c r="GN48" s="216"/>
      <c r="GO48" s="216"/>
      <c r="GP48" s="216"/>
      <c r="GQ48" s="216"/>
      <c r="GR48" s="216"/>
      <c r="GS48" s="216"/>
      <c r="GT48" s="216"/>
      <c r="GU48" s="216"/>
      <c r="GV48" s="216"/>
      <c r="GW48" s="216"/>
      <c r="GX48" s="216"/>
      <c r="GY48" s="216"/>
      <c r="GZ48" s="216"/>
      <c r="HA48" s="216"/>
      <c r="HB48" s="216"/>
      <c r="HC48" s="216"/>
      <c r="HD48" s="216"/>
      <c r="HE48" s="216"/>
      <c r="HF48" s="216"/>
      <c r="HG48" s="216"/>
      <c r="HH48" s="216"/>
      <c r="HI48" s="216"/>
      <c r="HJ48" s="216"/>
      <c r="HK48" s="216"/>
      <c r="HL48" s="216"/>
      <c r="HM48" s="216"/>
      <c r="HN48" s="216"/>
      <c r="HO48" s="216"/>
      <c r="HP48" s="216"/>
      <c r="HQ48" s="216"/>
      <c r="HR48" s="216"/>
      <c r="HS48" s="216"/>
      <c r="HT48" s="216"/>
      <c r="HU48" s="216"/>
      <c r="HV48" s="216"/>
      <c r="HW48" s="216"/>
      <c r="HX48" s="216"/>
      <c r="HY48" s="216"/>
      <c r="HZ48" s="216"/>
      <c r="IA48" s="216"/>
      <c r="IB48" s="216"/>
      <c r="IC48" s="216"/>
      <c r="ID48" s="216"/>
      <c r="IE48" s="216"/>
      <c r="IF48" s="216"/>
      <c r="IG48" s="216"/>
      <c r="IH48" s="216"/>
      <c r="II48" s="216"/>
      <c r="IJ48" s="216"/>
      <c r="IK48" s="216"/>
      <c r="IL48" s="216"/>
      <c r="IM48" s="216"/>
      <c r="IN48" s="216"/>
      <c r="IO48" s="216"/>
      <c r="IP48" s="216"/>
      <c r="IQ48" s="216"/>
      <c r="IR48" s="216"/>
      <c r="IS48" s="216"/>
      <c r="IT48" s="216"/>
      <c r="IU48" s="216"/>
      <c r="IV48" s="216"/>
      <c r="IW48" s="216"/>
      <c r="IX48" s="216"/>
      <c r="IY48" s="216"/>
      <c r="IZ48" s="216"/>
      <c r="JA48" s="216"/>
      <c r="JB48" s="216"/>
      <c r="JC48" s="216"/>
      <c r="JD48" s="216"/>
      <c r="JE48" s="216"/>
      <c r="JF48" s="216"/>
      <c r="JG48" s="216"/>
      <c r="JH48" s="216"/>
      <c r="JI48" s="216"/>
      <c r="JJ48" s="216"/>
      <c r="JK48" s="216"/>
      <c r="JL48" s="216"/>
      <c r="JM48" s="216"/>
      <c r="JN48" s="216"/>
      <c r="JO48" s="216"/>
      <c r="JP48" s="216"/>
      <c r="JQ48" s="216"/>
      <c r="JR48" s="216"/>
    </row>
    <row r="49" spans="1:278">
      <c r="A49" s="404">
        <v>40</v>
      </c>
      <c r="B49" s="399" t="str">
        <f t="shared" ca="1" si="441"/>
        <v>sichtbar</v>
      </c>
      <c r="C49" s="400">
        <v>34</v>
      </c>
      <c r="D49" s="392" t="s">
        <v>35</v>
      </c>
      <c r="E49" s="400">
        <v>34</v>
      </c>
      <c r="F49" s="392" t="s">
        <v>396</v>
      </c>
      <c r="G49" s="393">
        <v>0.69832175925925932</v>
      </c>
      <c r="H49" s="402" t="s">
        <v>397</v>
      </c>
      <c r="I49" s="403">
        <v>16.8</v>
      </c>
      <c r="J49" s="392" t="s">
        <v>398</v>
      </c>
      <c r="K49" s="392" t="s">
        <v>11</v>
      </c>
      <c r="L49" s="396">
        <v>2</v>
      </c>
      <c r="M49" s="397">
        <v>19.600000000000001</v>
      </c>
      <c r="N49" s="1"/>
      <c r="O49" s="1"/>
      <c r="P49" s="1"/>
      <c r="Q49" s="1"/>
      <c r="R49" s="1"/>
      <c r="S49" s="1"/>
      <c r="T49" s="1"/>
      <c r="U49" s="1"/>
      <c r="V49" s="1"/>
      <c r="W49" s="1"/>
      <c r="X49" s="1"/>
      <c r="Y49" s="1"/>
      <c r="Z49" s="1"/>
      <c r="AA49" s="1"/>
      <c r="AB49" s="1"/>
      <c r="AC49" s="1"/>
      <c r="AD49" s="1"/>
      <c r="AE49" s="1"/>
      <c r="AF49" s="1"/>
      <c r="AG49" s="1"/>
      <c r="AH49" s="10">
        <f t="shared" si="7"/>
        <v>16.759722222222223</v>
      </c>
      <c r="AI49" s="10">
        <f t="shared" si="442"/>
        <v>251.39583333333334</v>
      </c>
      <c r="AJ49" s="44">
        <f t="shared" si="8"/>
        <v>-20.916666666666668</v>
      </c>
      <c r="AK49" s="19">
        <f t="shared" si="9"/>
        <v>-20.916666666666668</v>
      </c>
      <c r="AL49" s="19">
        <f t="shared" si="25"/>
        <v>20.916666666666668</v>
      </c>
      <c r="AM49" s="19">
        <f t="shared" ca="1" si="443"/>
        <v>0.34221403366441439</v>
      </c>
      <c r="AN49" s="45">
        <f t="shared" ca="1" si="10"/>
        <v>20.011822499300283</v>
      </c>
      <c r="AO49" s="55" t="str">
        <f t="shared" ca="1" si="4"/>
        <v>20°0'43"</v>
      </c>
      <c r="AP49" s="46">
        <f t="shared" ca="1" si="11"/>
        <v>42407.0242904564</v>
      </c>
      <c r="AQ49" s="20">
        <f t="shared" ca="1" si="14"/>
        <v>42407.0242904564</v>
      </c>
      <c r="AR49" s="10">
        <f t="shared" ca="1" si="15"/>
        <v>15266528.744564302</v>
      </c>
      <c r="AT49" s="64">
        <v>40</v>
      </c>
      <c r="AU49" s="58">
        <f t="shared" si="16"/>
        <v>-20.916666666666668</v>
      </c>
      <c r="AV49" s="59" t="str">
        <f t="shared" si="12"/>
        <v/>
      </c>
      <c r="AW49" s="60" t="str">
        <f t="shared" si="13"/>
        <v/>
      </c>
      <c r="AX49" s="61" t="str">
        <f t="shared" si="5"/>
        <v/>
      </c>
      <c r="AY49" s="62" t="str">
        <f t="shared" si="17"/>
        <v/>
      </c>
      <c r="AZ49" s="61" t="str">
        <f t="shared" si="18"/>
        <v/>
      </c>
      <c r="BA49" s="58" t="str">
        <f t="shared" si="19"/>
        <v/>
      </c>
      <c r="BB49" s="58" t="str">
        <f t="shared" si="20"/>
        <v/>
      </c>
      <c r="BC49" s="58" t="str">
        <f t="shared" si="21"/>
        <v/>
      </c>
      <c r="BD49" s="58" t="str">
        <f t="shared" ca="1" si="22"/>
        <v>sichtbar</v>
      </c>
      <c r="BE49" s="63" t="str">
        <f t="shared" ca="1" si="6"/>
        <v>sichtbar</v>
      </c>
      <c r="BF49" s="215">
        <v>48</v>
      </c>
      <c r="BG49" s="214">
        <f t="shared" si="23"/>
        <v>48</v>
      </c>
      <c r="BH49" s="257">
        <f t="shared" ref="BH49:BI49" si="475">IF(BH52&lt;BH47,(BH47-BH52)/5+BH50,(BH52-BH47)/5+BH48)</f>
        <v>0.99722222222222223</v>
      </c>
      <c r="BI49" s="254">
        <f t="shared" si="475"/>
        <v>0.99652777777777779</v>
      </c>
      <c r="BJ49" s="254">
        <f t="shared" ref="BJ49:DP49" si="476">IF(BJ52&lt;BJ47,(BJ47-BJ52)/5+BJ50,(BJ52-BJ47)/5+BJ48)</f>
        <v>0.99722222222222223</v>
      </c>
      <c r="BK49" s="254">
        <f t="shared" si="476"/>
        <v>0.99652777777777779</v>
      </c>
      <c r="BL49" s="254">
        <f t="shared" si="476"/>
        <v>0.99541666666666673</v>
      </c>
      <c r="BM49" s="254">
        <f t="shared" si="476"/>
        <v>0.99541666666666673</v>
      </c>
      <c r="BN49" s="254">
        <f t="shared" si="476"/>
        <v>0.99541666666666673</v>
      </c>
      <c r="BO49" s="254">
        <f t="shared" si="476"/>
        <v>0.99541666666666673</v>
      </c>
      <c r="BP49" s="254">
        <f t="shared" si="476"/>
        <v>0.99680555555555561</v>
      </c>
      <c r="BQ49" s="254">
        <f t="shared" si="476"/>
        <v>0.99472222222222229</v>
      </c>
      <c r="BR49" s="254">
        <f t="shared" si="476"/>
        <v>0.99472222222222229</v>
      </c>
      <c r="BS49" s="254">
        <f t="shared" si="476"/>
        <v>0.99472222222222229</v>
      </c>
      <c r="BT49" s="254">
        <f t="shared" si="476"/>
        <v>0.99472222222222229</v>
      </c>
      <c r="BU49" s="254">
        <f t="shared" si="476"/>
        <v>0.99430555555555566</v>
      </c>
      <c r="BV49" s="254">
        <f t="shared" si="476"/>
        <v>0.99444444444444446</v>
      </c>
      <c r="BW49" s="254">
        <f t="shared" si="476"/>
        <v>0.99513888888888891</v>
      </c>
      <c r="BX49" s="254">
        <f t="shared" si="476"/>
        <v>0.99444444444444446</v>
      </c>
      <c r="BY49" s="254">
        <f t="shared" si="476"/>
        <v>0.99361111111111111</v>
      </c>
      <c r="BZ49" s="254">
        <f t="shared" si="476"/>
        <v>0.99361111111111111</v>
      </c>
      <c r="CA49" s="254">
        <f t="shared" si="476"/>
        <v>0.99361111111111111</v>
      </c>
      <c r="CB49" s="254">
        <f t="shared" si="476"/>
        <v>0.99361111111111111</v>
      </c>
      <c r="CC49" s="254">
        <f t="shared" si="476"/>
        <v>0.99291666666666678</v>
      </c>
      <c r="CD49" s="254">
        <f t="shared" si="476"/>
        <v>0.99055555555555552</v>
      </c>
      <c r="CE49" s="254">
        <f t="shared" si="476"/>
        <v>0.99083333333333334</v>
      </c>
      <c r="CF49" s="254">
        <f t="shared" si="476"/>
        <v>0.9915277777777779</v>
      </c>
      <c r="CG49" s="254">
        <f t="shared" si="476"/>
        <v>0.98944444444444435</v>
      </c>
      <c r="CH49" s="254">
        <f t="shared" si="476"/>
        <v>0.98555555555555563</v>
      </c>
      <c r="CI49" s="254">
        <f t="shared" si="476"/>
        <v>0.9850000000000001</v>
      </c>
      <c r="CJ49" s="254">
        <f t="shared" si="476"/>
        <v>0.9851388888888889</v>
      </c>
      <c r="CK49" s="254">
        <f t="shared" si="476"/>
        <v>0.9818055555555556</v>
      </c>
      <c r="CL49" s="254">
        <f t="shared" si="476"/>
        <v>0.98111111111111116</v>
      </c>
      <c r="CM49" s="254">
        <f t="shared" si="476"/>
        <v>0.96902777777777782</v>
      </c>
      <c r="CN49" s="254">
        <f t="shared" si="476"/>
        <v>0.96263888888888904</v>
      </c>
      <c r="CO49" s="254">
        <f t="shared" si="476"/>
        <v>0.96111111111111103</v>
      </c>
      <c r="CP49" s="254">
        <f t="shared" si="476"/>
        <v>0.95333333333333337</v>
      </c>
      <c r="CQ49" s="254">
        <f t="shared" si="476"/>
        <v>0.94930555555555551</v>
      </c>
      <c r="CR49" s="254">
        <f t="shared" si="476"/>
        <v>0.94263888888888892</v>
      </c>
      <c r="CS49" s="254">
        <f t="shared" si="476"/>
        <v>0.92986111111111103</v>
      </c>
      <c r="CT49" s="254">
        <f t="shared" si="476"/>
        <v>0.92402777777777767</v>
      </c>
      <c r="CU49" s="254">
        <f t="shared" si="476"/>
        <v>0.89208333333333345</v>
      </c>
      <c r="CV49" s="254">
        <f t="shared" si="476"/>
        <v>0.90555555555555556</v>
      </c>
      <c r="CW49" s="254">
        <f t="shared" si="476"/>
        <v>0.90208333333333324</v>
      </c>
      <c r="CX49" s="254">
        <f t="shared" si="476"/>
        <v>0.90069444444444446</v>
      </c>
      <c r="CY49" s="254">
        <f t="shared" si="476"/>
        <v>0.89444444444444438</v>
      </c>
      <c r="CZ49" s="254">
        <f t="shared" si="476"/>
        <v>0.89097222222222217</v>
      </c>
      <c r="DA49" s="254">
        <f t="shared" si="476"/>
        <v>0.87708333333333333</v>
      </c>
      <c r="DB49" s="254">
        <f t="shared" si="476"/>
        <v>0.87083333333333324</v>
      </c>
      <c r="DC49" s="254">
        <f t="shared" si="476"/>
        <v>0.34944444444444439</v>
      </c>
      <c r="DD49" s="254">
        <f t="shared" si="476"/>
        <v>0.34888888888888892</v>
      </c>
      <c r="DE49" s="254">
        <f t="shared" si="476"/>
        <v>0.33777777777777779</v>
      </c>
      <c r="DF49" s="254">
        <f t="shared" si="476"/>
        <v>0</v>
      </c>
      <c r="DG49" s="254">
        <f t="shared" si="476"/>
        <v>0</v>
      </c>
      <c r="DH49" s="254">
        <f t="shared" si="476"/>
        <v>0</v>
      </c>
      <c r="DI49" s="254">
        <f t="shared" si="476"/>
        <v>0</v>
      </c>
      <c r="DJ49" s="254">
        <f t="shared" si="476"/>
        <v>0</v>
      </c>
      <c r="DK49" s="254">
        <f t="shared" si="476"/>
        <v>0</v>
      </c>
      <c r="DL49" s="254">
        <f t="shared" si="476"/>
        <v>0</v>
      </c>
      <c r="DM49" s="254">
        <f t="shared" si="476"/>
        <v>0</v>
      </c>
      <c r="DN49" s="254">
        <f t="shared" si="476"/>
        <v>0</v>
      </c>
      <c r="DO49" s="254">
        <f t="shared" si="476"/>
        <v>0</v>
      </c>
      <c r="DP49" s="254">
        <f t="shared" si="476"/>
        <v>0</v>
      </c>
      <c r="DQ49" s="220">
        <f t="shared" si="24"/>
        <v>48</v>
      </c>
      <c r="DR49" s="254">
        <f t="shared" ref="DR49:DS49" si="477">IF(DR52&lt;DR47,(DR47-DR52)/5+DR50,(DR52-DR47)/5+DR48)</f>
        <v>4.7222222222222221E-2</v>
      </c>
      <c r="DS49" s="254">
        <f t="shared" si="477"/>
        <v>3.5138888888888886E-2</v>
      </c>
      <c r="DT49" s="254">
        <f t="shared" ref="DT49:EI49" si="478">IF(DT52&lt;DT47,(DT47-DT52)/5+DT50,(DT52-DT47)/5+DT48)</f>
        <v>3.4305555555555554E-2</v>
      </c>
      <c r="DU49" s="254">
        <f t="shared" si="478"/>
        <v>3.5000000000000003E-2</v>
      </c>
      <c r="DV49" s="254">
        <f t="shared" si="478"/>
        <v>2.9305555555555553E-2</v>
      </c>
      <c r="DW49" s="254">
        <f t="shared" si="478"/>
        <v>2.7916666666666663E-2</v>
      </c>
      <c r="DX49" s="254">
        <f t="shared" si="478"/>
        <v>2.5972222222222226E-2</v>
      </c>
      <c r="DY49" s="254">
        <f t="shared" si="478"/>
        <v>2.5277777777777774E-2</v>
      </c>
      <c r="DZ49" s="254">
        <f t="shared" si="478"/>
        <v>1.638888888888889E-2</v>
      </c>
      <c r="EA49" s="254">
        <f t="shared" si="478"/>
        <v>1.6805555555555553E-2</v>
      </c>
      <c r="EB49" s="254">
        <f t="shared" si="478"/>
        <v>1.5694444444444445E-2</v>
      </c>
      <c r="EC49" s="254">
        <f t="shared" si="478"/>
        <v>1.2499999999999999E-2</v>
      </c>
      <c r="ED49" s="254">
        <f t="shared" si="478"/>
        <v>1.1388888888888889E-2</v>
      </c>
      <c r="EE49" s="254">
        <f t="shared" si="478"/>
        <v>1.1527777777777776E-2</v>
      </c>
      <c r="EF49" s="254">
        <f t="shared" si="478"/>
        <v>1.0416666666666666E-2</v>
      </c>
      <c r="EG49" s="254">
        <f t="shared" si="478"/>
        <v>1.111111111111111E-2</v>
      </c>
      <c r="EH49" s="254">
        <f t="shared" si="478"/>
        <v>1.0277777777777776E-2</v>
      </c>
      <c r="EI49" s="254">
        <f t="shared" si="478"/>
        <v>1.097222222222222E-2</v>
      </c>
      <c r="EJ49" s="254">
        <f t="shared" ref="EJ49:EU49" si="479">IF(EJ52&lt;EJ47,(EJ47-EJ52)/5+EJ50,(EJ52-EJ47)/5+EJ48)</f>
        <v>9.3055555555555548E-3</v>
      </c>
      <c r="EK49" s="254">
        <f t="shared" si="479"/>
        <v>7.9166666666666656E-3</v>
      </c>
      <c r="EL49" s="254">
        <f t="shared" si="479"/>
        <v>8.472222222222223E-3</v>
      </c>
      <c r="EM49" s="254">
        <f t="shared" si="479"/>
        <v>5.6944444444444447E-3</v>
      </c>
      <c r="EN49" s="254">
        <f t="shared" si="479"/>
        <v>4.0277777777777777E-3</v>
      </c>
      <c r="EO49" s="254">
        <f t="shared" si="479"/>
        <v>3.6111111111111114E-3</v>
      </c>
      <c r="EP49" s="254">
        <f t="shared" si="479"/>
        <v>2.9166666666666668E-3</v>
      </c>
      <c r="EQ49" s="254">
        <f t="shared" si="479"/>
        <v>2.9166666666666668E-3</v>
      </c>
      <c r="ER49" s="254">
        <f t="shared" si="479"/>
        <v>1.5277777777777776E-3</v>
      </c>
      <c r="ES49" s="254">
        <f t="shared" si="479"/>
        <v>8.3333333333333328E-4</v>
      </c>
      <c r="ET49" s="254">
        <f t="shared" si="479"/>
        <v>4.1666666666666664E-4</v>
      </c>
      <c r="EU49" s="254">
        <f t="shared" si="479"/>
        <v>0</v>
      </c>
      <c r="EV49" s="254">
        <v>0.99972222222222218</v>
      </c>
      <c r="EW49" s="254">
        <f t="shared" ref="EW49" si="480">IF(EW52&lt;EW47,(EW47-EW52)/5+EW50,(EW52-EW47)/5+EW48)</f>
        <v>9.722222222222223E-4</v>
      </c>
      <c r="EX49" s="254">
        <v>0.99958333333333327</v>
      </c>
      <c r="EY49" s="254">
        <f t="shared" ref="EY49:FH49" si="481">IF(EY52&lt;EY47,(EY47-EY52)/5+EY50,(EY52-EY47)/5+EY48)</f>
        <v>0.99930555555555556</v>
      </c>
      <c r="EZ49" s="254">
        <f t="shared" si="481"/>
        <v>0.99791666666666667</v>
      </c>
      <c r="FA49" s="254">
        <f t="shared" si="481"/>
        <v>0.99763888888888885</v>
      </c>
      <c r="FB49" s="254">
        <f t="shared" si="481"/>
        <v>0.99861111111111101</v>
      </c>
      <c r="FC49" s="254">
        <f t="shared" si="481"/>
        <v>0.99930555555555556</v>
      </c>
      <c r="FD49" s="254">
        <f t="shared" si="481"/>
        <v>0.99791666666666667</v>
      </c>
      <c r="FE49" s="254">
        <f t="shared" si="481"/>
        <v>0.99791666666666667</v>
      </c>
      <c r="FF49" s="254">
        <f t="shared" si="481"/>
        <v>0.99750000000000005</v>
      </c>
      <c r="FG49" s="254">
        <f t="shared" si="481"/>
        <v>0.99763888888888885</v>
      </c>
      <c r="FH49" s="254">
        <f t="shared" si="481"/>
        <v>0.99763888888888885</v>
      </c>
      <c r="FI49" s="254">
        <f t="shared" ref="FI49:FK49" si="482">IF(FI52&lt;FI47,(FI47-FI52)/5+FI50,(FI52-FI47)/5+FI48)</f>
        <v>0.99763888888888885</v>
      </c>
      <c r="FJ49" s="254">
        <f t="shared" si="482"/>
        <v>0.99791666666666667</v>
      </c>
      <c r="FK49" s="255">
        <f t="shared" si="482"/>
        <v>0.99750000000000005</v>
      </c>
      <c r="FL49" s="214">
        <f t="shared" si="31"/>
        <v>48</v>
      </c>
      <c r="FM49" s="238" t="s">
        <v>106</v>
      </c>
      <c r="FN49" s="222">
        <f>GY11</f>
        <v>0.92499999999999993</v>
      </c>
      <c r="FO49" s="221"/>
      <c r="FP49" s="221"/>
      <c r="FQ49" s="214"/>
      <c r="FR49" s="216"/>
      <c r="FS49" s="216"/>
      <c r="FT49" s="225"/>
      <c r="FU49" s="225"/>
      <c r="FV49" s="215"/>
      <c r="FW49" s="225"/>
      <c r="FX49" s="225"/>
      <c r="FY49" s="216"/>
      <c r="FZ49" s="216"/>
      <c r="GA49" s="216"/>
      <c r="GB49" s="216"/>
      <c r="GC49" s="216"/>
      <c r="GD49" s="216"/>
      <c r="GE49" s="216"/>
      <c r="GF49" s="216"/>
      <c r="GG49" s="216"/>
      <c r="GH49" s="216"/>
      <c r="GI49" s="216"/>
      <c r="GJ49" s="216"/>
      <c r="GK49" s="216"/>
      <c r="GL49" s="216"/>
      <c r="GM49" s="216"/>
      <c r="GN49" s="216"/>
      <c r="GO49" s="216"/>
      <c r="GP49" s="216"/>
      <c r="GQ49" s="216"/>
      <c r="GR49" s="216"/>
      <c r="GS49" s="216"/>
      <c r="GT49" s="216"/>
      <c r="GU49" s="216"/>
      <c r="GV49" s="216"/>
      <c r="GW49" s="216"/>
      <c r="GX49" s="216"/>
      <c r="GY49" s="216"/>
      <c r="GZ49" s="216"/>
      <c r="HA49" s="216"/>
      <c r="HB49" s="216"/>
      <c r="HC49" s="216"/>
      <c r="HD49" s="216"/>
      <c r="HE49" s="216"/>
      <c r="HF49" s="216"/>
      <c r="HG49" s="216"/>
      <c r="HH49" s="216"/>
      <c r="HI49" s="216"/>
      <c r="HJ49" s="216"/>
      <c r="HK49" s="216"/>
      <c r="HL49" s="216"/>
      <c r="HM49" s="216"/>
      <c r="HN49" s="216"/>
      <c r="HO49" s="216"/>
      <c r="HP49" s="216"/>
      <c r="HQ49" s="216"/>
      <c r="HR49" s="216"/>
      <c r="HS49" s="216"/>
      <c r="HT49" s="216"/>
      <c r="HU49" s="216"/>
      <c r="HV49" s="216"/>
      <c r="HW49" s="216"/>
      <c r="HX49" s="216"/>
      <c r="HY49" s="216"/>
      <c r="HZ49" s="216"/>
      <c r="IA49" s="216"/>
      <c r="IB49" s="216"/>
      <c r="IC49" s="216"/>
      <c r="ID49" s="216"/>
      <c r="IE49" s="216"/>
      <c r="IF49" s="216"/>
      <c r="IG49" s="216"/>
      <c r="IH49" s="216"/>
      <c r="II49" s="216"/>
      <c r="IJ49" s="216"/>
      <c r="IK49" s="216"/>
      <c r="IL49" s="216"/>
      <c r="IM49" s="216"/>
      <c r="IN49" s="216"/>
      <c r="IO49" s="216"/>
      <c r="IP49" s="216"/>
      <c r="IQ49" s="216"/>
      <c r="IR49" s="216"/>
      <c r="IS49" s="216"/>
      <c r="IT49" s="216"/>
      <c r="IU49" s="216"/>
      <c r="IV49" s="216"/>
      <c r="IW49" s="216"/>
      <c r="IX49" s="216"/>
      <c r="IY49" s="216"/>
      <c r="IZ49" s="216"/>
      <c r="JA49" s="216"/>
      <c r="JB49" s="216"/>
      <c r="JC49" s="216"/>
      <c r="JD49" s="216"/>
      <c r="JE49" s="216"/>
      <c r="JF49" s="216"/>
      <c r="JG49" s="216"/>
      <c r="JH49" s="216"/>
      <c r="JI49" s="216"/>
      <c r="JJ49" s="216"/>
      <c r="JK49" s="216"/>
      <c r="JL49" s="216"/>
      <c r="JM49" s="216"/>
      <c r="JN49" s="216"/>
      <c r="JO49" s="216"/>
      <c r="JP49" s="216"/>
      <c r="JQ49" s="216"/>
      <c r="JR49" s="216"/>
    </row>
    <row r="50" spans="1:278">
      <c r="A50" s="404">
        <v>41</v>
      </c>
      <c r="B50" s="399" t="str">
        <f t="shared" ca="1" si="441"/>
        <v>sichtbar</v>
      </c>
      <c r="C50" s="400">
        <v>18.399999999999999</v>
      </c>
      <c r="D50" s="392" t="s">
        <v>35</v>
      </c>
      <c r="E50" s="400">
        <v>18.399999999999999</v>
      </c>
      <c r="F50" s="399" t="s">
        <v>399</v>
      </c>
      <c r="G50" s="393">
        <v>0.72652777777777777</v>
      </c>
      <c r="H50" s="402" t="s">
        <v>400</v>
      </c>
      <c r="I50" s="403">
        <v>17.2</v>
      </c>
      <c r="J50" s="399" t="s">
        <v>401</v>
      </c>
      <c r="K50" s="399" t="s">
        <v>11</v>
      </c>
      <c r="L50" s="396">
        <v>3</v>
      </c>
      <c r="M50" s="397">
        <v>16.100000000000001</v>
      </c>
      <c r="N50" s="1"/>
      <c r="O50" s="1"/>
      <c r="P50" s="1"/>
      <c r="Q50" s="1"/>
      <c r="R50" s="1"/>
      <c r="S50" s="1"/>
      <c r="T50" s="1"/>
      <c r="U50" s="1"/>
      <c r="V50" s="1"/>
      <c r="W50" s="1"/>
      <c r="X50" s="1"/>
      <c r="Y50" s="1"/>
      <c r="Z50" s="1"/>
      <c r="AA50" s="1"/>
      <c r="AB50" s="1"/>
      <c r="AC50" s="1"/>
      <c r="AD50" s="1"/>
      <c r="AE50" s="1"/>
      <c r="AF50" s="1"/>
      <c r="AG50" s="1"/>
      <c r="AH50" s="10">
        <f t="shared" si="7"/>
        <v>17.436666666666667</v>
      </c>
      <c r="AI50" s="10">
        <f t="shared" si="442"/>
        <v>261.55</v>
      </c>
      <c r="AJ50" s="44">
        <f t="shared" si="8"/>
        <v>-15.349999999999998</v>
      </c>
      <c r="AK50" s="19">
        <f t="shared" si="9"/>
        <v>-15.349999999999998</v>
      </c>
      <c r="AL50" s="19">
        <f t="shared" si="25"/>
        <v>15.349999999999998</v>
      </c>
      <c r="AM50" s="19">
        <f t="shared" ca="1" si="443"/>
        <v>0.43843971785313723</v>
      </c>
      <c r="AN50" s="45">
        <f t="shared" ca="1" si="10"/>
        <v>26.004371308072702</v>
      </c>
      <c r="AO50" s="55" t="str">
        <f t="shared" ca="1" si="4"/>
        <v>26°0'16"</v>
      </c>
      <c r="AP50" s="46">
        <f t="shared" ca="1" si="11"/>
        <v>42406.99608443788</v>
      </c>
      <c r="AQ50" s="20">
        <f t="shared" ca="1" si="14"/>
        <v>42406.99608443788</v>
      </c>
      <c r="AR50" s="10">
        <f t="shared" ca="1" si="15"/>
        <v>15266518.590397637</v>
      </c>
      <c r="AT50" s="64">
        <v>41</v>
      </c>
      <c r="AU50" s="58">
        <f t="shared" si="16"/>
        <v>-15.349999999999998</v>
      </c>
      <c r="AV50" s="59" t="str">
        <f t="shared" si="12"/>
        <v/>
      </c>
      <c r="AW50" s="60" t="str">
        <f t="shared" si="13"/>
        <v/>
      </c>
      <c r="AX50" s="61" t="str">
        <f t="shared" si="5"/>
        <v/>
      </c>
      <c r="AY50" s="62" t="str">
        <f t="shared" si="17"/>
        <v/>
      </c>
      <c r="AZ50" s="61" t="str">
        <f t="shared" si="18"/>
        <v/>
      </c>
      <c r="BA50" s="58" t="str">
        <f t="shared" si="19"/>
        <v/>
      </c>
      <c r="BB50" s="58" t="str">
        <f t="shared" si="20"/>
        <v/>
      </c>
      <c r="BC50" s="58" t="str">
        <f t="shared" si="21"/>
        <v/>
      </c>
      <c r="BD50" s="58" t="str">
        <f t="shared" ca="1" si="22"/>
        <v>sichtbar</v>
      </c>
      <c r="BE50" s="63" t="str">
        <f t="shared" ca="1" si="6"/>
        <v>sichtbar</v>
      </c>
      <c r="BF50" s="215">
        <v>47</v>
      </c>
      <c r="BG50" s="214">
        <f t="shared" si="23"/>
        <v>47</v>
      </c>
      <c r="BH50" s="257">
        <f t="shared" ref="BH50:BI50" si="483">IF(BH52&lt;BH47,(BH47-BH52)/5+BH51,(BH52-BH47)/5+BH49)</f>
        <v>0.99722222222222223</v>
      </c>
      <c r="BI50" s="254">
        <f t="shared" si="483"/>
        <v>0.99652777777777779</v>
      </c>
      <c r="BJ50" s="254">
        <f t="shared" ref="BJ50:DP50" si="484">IF(BJ52&lt;BJ47,(BJ47-BJ52)/5+BJ51,(BJ52-BJ47)/5+BJ49)</f>
        <v>0.99722222222222223</v>
      </c>
      <c r="BK50" s="254">
        <f t="shared" si="484"/>
        <v>0.99652777777777779</v>
      </c>
      <c r="BL50" s="254">
        <f t="shared" si="484"/>
        <v>0.99555555555555564</v>
      </c>
      <c r="BM50" s="254">
        <f t="shared" si="484"/>
        <v>0.99555555555555564</v>
      </c>
      <c r="BN50" s="254">
        <f t="shared" si="484"/>
        <v>0.99555555555555564</v>
      </c>
      <c r="BO50" s="254">
        <f t="shared" si="484"/>
        <v>0.99555555555555564</v>
      </c>
      <c r="BP50" s="254">
        <f t="shared" si="484"/>
        <v>0.99694444444444452</v>
      </c>
      <c r="BQ50" s="254">
        <f t="shared" si="484"/>
        <v>0.9948611111111112</v>
      </c>
      <c r="BR50" s="254">
        <f t="shared" si="484"/>
        <v>0.9948611111111112</v>
      </c>
      <c r="BS50" s="254">
        <f t="shared" si="484"/>
        <v>0.9948611111111112</v>
      </c>
      <c r="BT50" s="254">
        <f t="shared" si="484"/>
        <v>0.9948611111111112</v>
      </c>
      <c r="BU50" s="254">
        <f t="shared" si="484"/>
        <v>0.99458333333333349</v>
      </c>
      <c r="BV50" s="254">
        <f t="shared" si="484"/>
        <v>0.99444444444444446</v>
      </c>
      <c r="BW50" s="254">
        <f t="shared" si="484"/>
        <v>0.99513888888888891</v>
      </c>
      <c r="BX50" s="254">
        <f t="shared" si="484"/>
        <v>0.99444444444444446</v>
      </c>
      <c r="BY50" s="254">
        <f t="shared" si="484"/>
        <v>0.99388888888888893</v>
      </c>
      <c r="BZ50" s="254">
        <f t="shared" si="484"/>
        <v>0.99388888888888893</v>
      </c>
      <c r="CA50" s="254">
        <f t="shared" si="484"/>
        <v>0.99388888888888893</v>
      </c>
      <c r="CB50" s="254">
        <f t="shared" si="484"/>
        <v>0.99388888888888893</v>
      </c>
      <c r="CC50" s="254">
        <f t="shared" si="484"/>
        <v>0.9931944444444446</v>
      </c>
      <c r="CD50" s="254">
        <f t="shared" si="484"/>
        <v>0.99069444444444443</v>
      </c>
      <c r="CE50" s="254">
        <f t="shared" si="484"/>
        <v>0.99111111111111116</v>
      </c>
      <c r="CF50" s="254">
        <f t="shared" si="484"/>
        <v>0.99180555555555572</v>
      </c>
      <c r="CG50" s="254">
        <f t="shared" si="484"/>
        <v>0.98972222222222206</v>
      </c>
      <c r="CH50" s="254">
        <f t="shared" si="484"/>
        <v>0.98597222222222236</v>
      </c>
      <c r="CI50" s="254">
        <f t="shared" si="484"/>
        <v>0.98583333333333345</v>
      </c>
      <c r="CJ50" s="254">
        <f t="shared" si="484"/>
        <v>0.98569444444444443</v>
      </c>
      <c r="CK50" s="254">
        <f t="shared" si="484"/>
        <v>0.98277777777777786</v>
      </c>
      <c r="CL50" s="254">
        <f t="shared" si="484"/>
        <v>0.98208333333333342</v>
      </c>
      <c r="CM50" s="254">
        <f t="shared" si="484"/>
        <v>0.97055555555555562</v>
      </c>
      <c r="CN50" s="254">
        <f t="shared" si="484"/>
        <v>0.9651388888888891</v>
      </c>
      <c r="CO50" s="254">
        <f t="shared" si="484"/>
        <v>0.96319444444444435</v>
      </c>
      <c r="CP50" s="254">
        <f t="shared" si="484"/>
        <v>0.95569444444444451</v>
      </c>
      <c r="CQ50" s="254">
        <f t="shared" si="484"/>
        <v>0.95277777777777772</v>
      </c>
      <c r="CR50" s="254">
        <f t="shared" si="484"/>
        <v>0.94625000000000004</v>
      </c>
      <c r="CS50" s="254">
        <f t="shared" si="484"/>
        <v>0.93472222222222212</v>
      </c>
      <c r="CT50" s="254">
        <f t="shared" si="484"/>
        <v>0.93013888888888874</v>
      </c>
      <c r="CU50" s="254">
        <f t="shared" si="484"/>
        <v>0.90166666666666684</v>
      </c>
      <c r="CV50" s="254">
        <f t="shared" si="484"/>
        <v>0.90555555555555556</v>
      </c>
      <c r="CW50" s="254">
        <f t="shared" si="484"/>
        <v>0.90208333333333324</v>
      </c>
      <c r="CX50" s="254">
        <f t="shared" si="484"/>
        <v>0.90069444444444446</v>
      </c>
      <c r="CY50" s="254">
        <f t="shared" si="484"/>
        <v>0.89444444444444438</v>
      </c>
      <c r="CZ50" s="254">
        <f t="shared" si="484"/>
        <v>0.89097222222222217</v>
      </c>
      <c r="DA50" s="254">
        <f t="shared" si="484"/>
        <v>0.87708333333333333</v>
      </c>
      <c r="DB50" s="254">
        <f t="shared" si="484"/>
        <v>0.87083333333333324</v>
      </c>
      <c r="DC50" s="254">
        <f t="shared" si="484"/>
        <v>0.52416666666666656</v>
      </c>
      <c r="DD50" s="254">
        <f t="shared" si="484"/>
        <v>0.52333333333333343</v>
      </c>
      <c r="DE50" s="254">
        <f t="shared" si="484"/>
        <v>0.50666666666666671</v>
      </c>
      <c r="DF50" s="254">
        <f t="shared" si="484"/>
        <v>0</v>
      </c>
      <c r="DG50" s="254">
        <f t="shared" si="484"/>
        <v>0</v>
      </c>
      <c r="DH50" s="254">
        <f t="shared" si="484"/>
        <v>0</v>
      </c>
      <c r="DI50" s="254">
        <f t="shared" si="484"/>
        <v>0</v>
      </c>
      <c r="DJ50" s="254">
        <f t="shared" si="484"/>
        <v>0</v>
      </c>
      <c r="DK50" s="254">
        <f t="shared" si="484"/>
        <v>0</v>
      </c>
      <c r="DL50" s="254">
        <f t="shared" si="484"/>
        <v>0</v>
      </c>
      <c r="DM50" s="254">
        <f t="shared" si="484"/>
        <v>0</v>
      </c>
      <c r="DN50" s="254">
        <f t="shared" si="484"/>
        <v>0</v>
      </c>
      <c r="DO50" s="254">
        <f t="shared" si="484"/>
        <v>0</v>
      </c>
      <c r="DP50" s="254">
        <f t="shared" si="484"/>
        <v>0</v>
      </c>
      <c r="DQ50" s="220">
        <f t="shared" si="24"/>
        <v>47</v>
      </c>
      <c r="DR50" s="254">
        <f t="shared" ref="DR50:DS50" si="485">IF(DR52&lt;DR47,(DR47-DR52)/5+DR51,(DR52-DR47)/5+DR49)</f>
        <v>4.5138888888888888E-2</v>
      </c>
      <c r="DS50" s="254">
        <f t="shared" si="485"/>
        <v>3.3611111111111105E-2</v>
      </c>
      <c r="DT50" s="254">
        <f t="shared" ref="DT50:EI50" si="486">IF(DT52&lt;DT47,(DT47-DT52)/5+DT51,(DT52-DT47)/5+DT49)</f>
        <v>3.3055555555555553E-2</v>
      </c>
      <c r="DU50" s="254">
        <f t="shared" si="486"/>
        <v>3.3750000000000002E-2</v>
      </c>
      <c r="DV50" s="254">
        <f t="shared" si="486"/>
        <v>2.8333333333333332E-2</v>
      </c>
      <c r="DW50" s="254">
        <f t="shared" si="486"/>
        <v>2.6944444444444441E-2</v>
      </c>
      <c r="DX50" s="254">
        <f t="shared" si="486"/>
        <v>2.4722222222222225E-2</v>
      </c>
      <c r="DY50" s="254">
        <f t="shared" si="486"/>
        <v>2.4027777777777776E-2</v>
      </c>
      <c r="DZ50" s="254">
        <f t="shared" si="486"/>
        <v>1.5555555555555555E-2</v>
      </c>
      <c r="EA50" s="254">
        <f t="shared" si="486"/>
        <v>1.6527777777777777E-2</v>
      </c>
      <c r="EB50" s="254">
        <f t="shared" si="486"/>
        <v>1.5555555555555557E-2</v>
      </c>
      <c r="EC50" s="254">
        <f t="shared" si="486"/>
        <v>1.2499999999999999E-2</v>
      </c>
      <c r="ED50" s="254">
        <f t="shared" si="486"/>
        <v>1.0833333333333334E-2</v>
      </c>
      <c r="EE50" s="254">
        <f t="shared" si="486"/>
        <v>1.1388888888888888E-2</v>
      </c>
      <c r="EF50" s="254">
        <f t="shared" si="486"/>
        <v>1.0416666666666666E-2</v>
      </c>
      <c r="EG50" s="254">
        <f t="shared" si="486"/>
        <v>1.0416666666666666E-2</v>
      </c>
      <c r="EH50" s="254">
        <f t="shared" si="486"/>
        <v>9.8611111111111104E-3</v>
      </c>
      <c r="EI50" s="254">
        <f t="shared" si="486"/>
        <v>1.0555555555555554E-2</v>
      </c>
      <c r="EJ50" s="254">
        <f t="shared" ref="EJ50:EU50" si="487">IF(EJ52&lt;EJ47,(EJ47-EJ52)/5+EJ51,(EJ52-EJ47)/5+EJ49)</f>
        <v>9.4444444444444428E-3</v>
      </c>
      <c r="EK50" s="254">
        <f t="shared" si="487"/>
        <v>8.0555555555555554E-3</v>
      </c>
      <c r="EL50" s="254">
        <f t="shared" si="487"/>
        <v>8.1944444444444452E-3</v>
      </c>
      <c r="EM50" s="254">
        <f t="shared" si="487"/>
        <v>5.4166666666666669E-3</v>
      </c>
      <c r="EN50" s="254">
        <f t="shared" si="487"/>
        <v>4.3055555555555555E-3</v>
      </c>
      <c r="EO50" s="254">
        <f t="shared" si="487"/>
        <v>4.0277777777777777E-3</v>
      </c>
      <c r="EP50" s="254">
        <f t="shared" si="487"/>
        <v>3.3333333333333335E-3</v>
      </c>
      <c r="EQ50" s="254">
        <f t="shared" si="487"/>
        <v>3.3333333333333335E-3</v>
      </c>
      <c r="ER50" s="254">
        <f t="shared" si="487"/>
        <v>1.9444444444444444E-3</v>
      </c>
      <c r="ES50" s="254">
        <f t="shared" si="487"/>
        <v>1.2499999999999998E-3</v>
      </c>
      <c r="ET50" s="254">
        <f t="shared" si="487"/>
        <v>2.7777777777777778E-4</v>
      </c>
      <c r="EU50" s="254">
        <f t="shared" si="487"/>
        <v>0</v>
      </c>
      <c r="EV50" s="254">
        <v>1.00027777777778</v>
      </c>
      <c r="EW50" s="254">
        <f t="shared" ref="EW50" si="488">IF(EW52&lt;EW47,(EW47-EW52)/5+EW51,(EW52-EW47)/5+EW49)</f>
        <v>1.1111111111111111E-3</v>
      </c>
      <c r="EX50" s="254">
        <v>0.99972222222222196</v>
      </c>
      <c r="EY50" s="254">
        <f t="shared" ref="EY50:FH50" si="489">IF(EY52&lt;EY47,(EY47-EY52)/5+EY51,(EY52-EY47)/5+EY49)</f>
        <v>0.99930555555555556</v>
      </c>
      <c r="EZ50" s="254">
        <f t="shared" si="489"/>
        <v>0.99791666666666667</v>
      </c>
      <c r="FA50" s="254">
        <f t="shared" si="489"/>
        <v>0.99819444444444438</v>
      </c>
      <c r="FB50" s="254">
        <f t="shared" si="489"/>
        <v>0.99861111111111101</v>
      </c>
      <c r="FC50" s="254">
        <f t="shared" si="489"/>
        <v>0.99930555555555556</v>
      </c>
      <c r="FD50" s="254">
        <f t="shared" si="489"/>
        <v>0.99791666666666667</v>
      </c>
      <c r="FE50" s="254">
        <f t="shared" si="489"/>
        <v>0.99791666666666667</v>
      </c>
      <c r="FF50" s="254">
        <f t="shared" si="489"/>
        <v>0.99763888888888896</v>
      </c>
      <c r="FG50" s="254">
        <f t="shared" si="489"/>
        <v>0.99819444444444438</v>
      </c>
      <c r="FH50" s="254">
        <f t="shared" si="489"/>
        <v>0.99819444444444438</v>
      </c>
      <c r="FI50" s="254">
        <f t="shared" ref="FI50:FK50" si="490">IF(FI52&lt;FI47,(FI47-FI52)/5+FI51,(FI52-FI47)/5+FI49)</f>
        <v>0.99819444444444438</v>
      </c>
      <c r="FJ50" s="254">
        <f t="shared" si="490"/>
        <v>0.99791666666666667</v>
      </c>
      <c r="FK50" s="255">
        <f t="shared" si="490"/>
        <v>0.99763888888888896</v>
      </c>
      <c r="FL50" s="214">
        <f t="shared" si="31"/>
        <v>47</v>
      </c>
      <c r="FM50" s="238" t="s">
        <v>80</v>
      </c>
      <c r="FN50" s="222">
        <f>GZ11</f>
        <v>0.9179166666666666</v>
      </c>
      <c r="FO50" s="221"/>
      <c r="FP50" s="221"/>
      <c r="FQ50" s="214"/>
      <c r="FR50" s="216"/>
      <c r="FS50" s="216"/>
      <c r="FT50" s="225"/>
      <c r="FU50" s="225"/>
      <c r="FV50" s="215"/>
      <c r="FW50" s="225"/>
      <c r="FX50" s="225"/>
      <c r="FY50" s="216"/>
      <c r="FZ50" s="216"/>
      <c r="GA50" s="216"/>
      <c r="GB50" s="216"/>
      <c r="GC50" s="216"/>
      <c r="GD50" s="216"/>
      <c r="GE50" s="216"/>
      <c r="GF50" s="216"/>
      <c r="GG50" s="216"/>
      <c r="GH50" s="216"/>
      <c r="GI50" s="216"/>
      <c r="GJ50" s="216"/>
      <c r="GK50" s="216"/>
      <c r="GL50" s="216"/>
      <c r="GM50" s="216"/>
      <c r="GN50" s="216"/>
      <c r="GO50" s="216"/>
      <c r="GP50" s="216"/>
      <c r="GQ50" s="216"/>
      <c r="GR50" s="216"/>
      <c r="GS50" s="216"/>
      <c r="GT50" s="216"/>
      <c r="GU50" s="216"/>
      <c r="GV50" s="216"/>
      <c r="GW50" s="216"/>
      <c r="GX50" s="216"/>
      <c r="GY50" s="216"/>
      <c r="GZ50" s="216"/>
      <c r="HA50" s="216"/>
      <c r="HB50" s="216"/>
      <c r="HC50" s="216"/>
      <c r="HD50" s="216"/>
      <c r="HE50" s="216"/>
      <c r="HF50" s="216"/>
      <c r="HG50" s="216"/>
      <c r="HH50" s="216"/>
      <c r="HI50" s="216"/>
      <c r="HJ50" s="216"/>
      <c r="HK50" s="216"/>
      <c r="HL50" s="216"/>
      <c r="HM50" s="216"/>
      <c r="HN50" s="216"/>
      <c r="HO50" s="216"/>
      <c r="HP50" s="216"/>
      <c r="HQ50" s="216"/>
      <c r="HR50" s="216"/>
      <c r="HS50" s="216"/>
      <c r="HT50" s="216"/>
      <c r="HU50" s="216"/>
      <c r="HV50" s="216"/>
      <c r="HW50" s="216"/>
      <c r="HX50" s="216"/>
      <c r="HY50" s="216"/>
      <c r="HZ50" s="216"/>
      <c r="IA50" s="216"/>
      <c r="IB50" s="216"/>
      <c r="IC50" s="216"/>
      <c r="ID50" s="216"/>
      <c r="IE50" s="216"/>
      <c r="IF50" s="216"/>
      <c r="IG50" s="216"/>
      <c r="IH50" s="216"/>
      <c r="II50" s="216"/>
      <c r="IJ50" s="216"/>
      <c r="IK50" s="216"/>
      <c r="IL50" s="216"/>
      <c r="IM50" s="216"/>
      <c r="IN50" s="216"/>
      <c r="IO50" s="216"/>
      <c r="IP50" s="216"/>
      <c r="IQ50" s="216"/>
      <c r="IR50" s="216"/>
      <c r="IS50" s="216"/>
      <c r="IT50" s="216"/>
      <c r="IU50" s="216"/>
      <c r="IV50" s="216"/>
      <c r="IW50" s="216"/>
      <c r="IX50" s="216"/>
      <c r="IY50" s="216"/>
      <c r="IZ50" s="216"/>
      <c r="JA50" s="216"/>
      <c r="JB50" s="216"/>
      <c r="JC50" s="216"/>
      <c r="JD50" s="216"/>
      <c r="JE50" s="216"/>
      <c r="JF50" s="216"/>
      <c r="JG50" s="216"/>
      <c r="JH50" s="216"/>
      <c r="JI50" s="216"/>
      <c r="JJ50" s="216"/>
      <c r="JK50" s="216"/>
      <c r="JL50" s="216"/>
      <c r="JM50" s="216"/>
      <c r="JN50" s="216"/>
      <c r="JO50" s="216"/>
      <c r="JP50" s="216"/>
      <c r="JQ50" s="216"/>
      <c r="JR50" s="216"/>
    </row>
    <row r="51" spans="1:278" ht="15.75" thickBot="1">
      <c r="A51" s="404">
        <v>42</v>
      </c>
      <c r="B51" s="399" t="str">
        <f t="shared" ca="1" si="441"/>
        <v>gut sichtbar</v>
      </c>
      <c r="C51" s="400">
        <v>60</v>
      </c>
      <c r="D51" s="392" t="s">
        <v>35</v>
      </c>
      <c r="E51" s="400">
        <v>60</v>
      </c>
      <c r="F51" s="399" t="s">
        <v>402</v>
      </c>
      <c r="G51" s="393">
        <v>0.72833333333333339</v>
      </c>
      <c r="H51" s="402" t="s">
        <v>403</v>
      </c>
      <c r="I51" s="403">
        <v>17.8</v>
      </c>
      <c r="J51" s="399" t="s">
        <v>398</v>
      </c>
      <c r="K51" s="399" t="s">
        <v>11</v>
      </c>
      <c r="L51" s="396">
        <v>2</v>
      </c>
      <c r="M51" s="397">
        <v>19.8</v>
      </c>
      <c r="N51" s="1"/>
      <c r="O51" s="1"/>
      <c r="P51" s="1"/>
      <c r="Q51" s="1"/>
      <c r="R51" s="1"/>
      <c r="S51" s="1"/>
      <c r="T51" s="1"/>
      <c r="U51" s="1"/>
      <c r="V51" s="1"/>
      <c r="W51" s="1"/>
      <c r="X51" s="1"/>
      <c r="Y51" s="1"/>
      <c r="Z51" s="1"/>
      <c r="AA51" s="1"/>
      <c r="AB51" s="1"/>
      <c r="AC51" s="1"/>
      <c r="AD51" s="1"/>
      <c r="AE51" s="1"/>
      <c r="AF51" s="1"/>
      <c r="AG51" s="1"/>
      <c r="AH51" s="10">
        <f t="shared" si="7"/>
        <v>17.48</v>
      </c>
      <c r="AI51" s="10">
        <f t="shared" si="442"/>
        <v>262.2</v>
      </c>
      <c r="AJ51" s="44">
        <f t="shared" si="8"/>
        <v>-8.2833333333333332</v>
      </c>
      <c r="AK51" s="19">
        <f t="shared" si="9"/>
        <v>-8.2833333333333332</v>
      </c>
      <c r="AL51" s="19">
        <f t="shared" si="25"/>
        <v>8.2833333333333332</v>
      </c>
      <c r="AM51" s="19">
        <f t="shared" ca="1" si="443"/>
        <v>0.54543577184830905</v>
      </c>
      <c r="AN51" s="45">
        <f t="shared" ca="1" si="10"/>
        <v>33.054447785254212</v>
      </c>
      <c r="AO51" s="55" t="str">
        <f t="shared" ca="1" si="4"/>
        <v>33°3'16"</v>
      </c>
      <c r="AP51" s="46">
        <f t="shared" ca="1" si="11"/>
        <v>42406.994278882325</v>
      </c>
      <c r="AQ51" s="20">
        <f t="shared" ca="1" si="14"/>
        <v>42406.994278882325</v>
      </c>
      <c r="AR51" s="10">
        <f t="shared" ca="1" si="15"/>
        <v>15266517.940397637</v>
      </c>
      <c r="AT51" s="64">
        <v>42</v>
      </c>
      <c r="AU51" s="58">
        <f t="shared" si="16"/>
        <v>-8.2833333333333332</v>
      </c>
      <c r="AV51" s="59" t="str">
        <f t="shared" si="12"/>
        <v/>
      </c>
      <c r="AW51" s="60" t="str">
        <f t="shared" si="13"/>
        <v/>
      </c>
      <c r="AX51" s="61" t="str">
        <f t="shared" si="5"/>
        <v/>
      </c>
      <c r="AY51" s="62" t="str">
        <f t="shared" si="17"/>
        <v/>
      </c>
      <c r="AZ51" s="61" t="str">
        <f t="shared" si="18"/>
        <v/>
      </c>
      <c r="BA51" s="58" t="str">
        <f t="shared" si="19"/>
        <v/>
      </c>
      <c r="BB51" s="58" t="str">
        <f t="shared" si="20"/>
        <v/>
      </c>
      <c r="BC51" s="58" t="str">
        <f t="shared" si="21"/>
        <v/>
      </c>
      <c r="BD51" s="58" t="str">
        <f t="shared" ca="1" si="22"/>
        <v>gut sichtbar</v>
      </c>
      <c r="BE51" s="63" t="str">
        <f t="shared" ca="1" si="6"/>
        <v>gut sichtbar</v>
      </c>
      <c r="BF51" s="215">
        <v>46</v>
      </c>
      <c r="BG51" s="214">
        <f t="shared" si="23"/>
        <v>46</v>
      </c>
      <c r="BH51" s="271">
        <f>IF(BH52&lt;BH47,(BH47-BH52)/5+BH52,(BH52-BH47)/5+BH50)</f>
        <v>0.99722222222222223</v>
      </c>
      <c r="BI51" s="272">
        <f>IF(BI52&lt;BI47,(BI47-BI52)/5+BI52,(BI52-BI47)/5+BI50)</f>
        <v>0.99652777777777779</v>
      </c>
      <c r="BJ51" s="272">
        <f t="shared" ref="BJ51:DP51" si="491">IF(BJ52&lt;BJ47,(BJ47-BJ52)/5+BJ52,(BJ52-BJ47)/5+BJ50)</f>
        <v>0.99722222222222223</v>
      </c>
      <c r="BK51" s="272">
        <f t="shared" si="491"/>
        <v>0.99652777777777779</v>
      </c>
      <c r="BL51" s="272">
        <f t="shared" si="491"/>
        <v>0.99569444444444455</v>
      </c>
      <c r="BM51" s="272">
        <f t="shared" si="491"/>
        <v>0.99569444444444455</v>
      </c>
      <c r="BN51" s="272">
        <f t="shared" si="491"/>
        <v>0.99569444444444455</v>
      </c>
      <c r="BO51" s="272">
        <f t="shared" si="491"/>
        <v>0.99569444444444455</v>
      </c>
      <c r="BP51" s="272">
        <f t="shared" si="491"/>
        <v>0.99708333333333343</v>
      </c>
      <c r="BQ51" s="272">
        <f t="shared" si="491"/>
        <v>0.99500000000000011</v>
      </c>
      <c r="BR51" s="272">
        <f t="shared" si="491"/>
        <v>0.99500000000000011</v>
      </c>
      <c r="BS51" s="272">
        <f t="shared" si="491"/>
        <v>0.99500000000000011</v>
      </c>
      <c r="BT51" s="272">
        <f t="shared" si="491"/>
        <v>0.99500000000000011</v>
      </c>
      <c r="BU51" s="272">
        <f t="shared" si="491"/>
        <v>0.99486111111111131</v>
      </c>
      <c r="BV51" s="272">
        <f t="shared" si="491"/>
        <v>0.99444444444444446</v>
      </c>
      <c r="BW51" s="272">
        <f t="shared" si="491"/>
        <v>0.99513888888888891</v>
      </c>
      <c r="BX51" s="272">
        <f t="shared" si="491"/>
        <v>0.99444444444444446</v>
      </c>
      <c r="BY51" s="272">
        <f t="shared" si="491"/>
        <v>0.99416666666666675</v>
      </c>
      <c r="BZ51" s="272">
        <f t="shared" si="491"/>
        <v>0.99416666666666675</v>
      </c>
      <c r="CA51" s="272">
        <f t="shared" si="491"/>
        <v>0.99416666666666675</v>
      </c>
      <c r="CB51" s="272">
        <f t="shared" si="491"/>
        <v>0.99416666666666675</v>
      </c>
      <c r="CC51" s="272">
        <f t="shared" si="491"/>
        <v>0.99347222222222242</v>
      </c>
      <c r="CD51" s="272">
        <f t="shared" si="491"/>
        <v>0.99083333333333334</v>
      </c>
      <c r="CE51" s="272">
        <f t="shared" si="491"/>
        <v>0.99138888888888899</v>
      </c>
      <c r="CF51" s="272">
        <f t="shared" si="491"/>
        <v>0.99208333333333354</v>
      </c>
      <c r="CG51" s="272">
        <f t="shared" si="491"/>
        <v>0.98999999999999977</v>
      </c>
      <c r="CH51" s="272">
        <f t="shared" si="491"/>
        <v>0.98638888888888909</v>
      </c>
      <c r="CI51" s="272">
        <f t="shared" si="491"/>
        <v>0.9866666666666668</v>
      </c>
      <c r="CJ51" s="272">
        <f t="shared" si="491"/>
        <v>0.98624999999999996</v>
      </c>
      <c r="CK51" s="272">
        <f t="shared" si="491"/>
        <v>0.98375000000000012</v>
      </c>
      <c r="CL51" s="272">
        <f t="shared" si="491"/>
        <v>0.98305555555555568</v>
      </c>
      <c r="CM51" s="272">
        <f t="shared" si="491"/>
        <v>0.97208333333333341</v>
      </c>
      <c r="CN51" s="272">
        <f t="shared" si="491"/>
        <v>0.96763888888888916</v>
      </c>
      <c r="CO51" s="272">
        <f t="shared" si="491"/>
        <v>0.96527777777777768</v>
      </c>
      <c r="CP51" s="272">
        <f t="shared" si="491"/>
        <v>0.95805555555555566</v>
      </c>
      <c r="CQ51" s="272">
        <f t="shared" si="491"/>
        <v>0.95624999999999993</v>
      </c>
      <c r="CR51" s="272">
        <f t="shared" si="491"/>
        <v>0.94986111111111116</v>
      </c>
      <c r="CS51" s="272">
        <f t="shared" si="491"/>
        <v>0.93958333333333321</v>
      </c>
      <c r="CT51" s="272">
        <f t="shared" si="491"/>
        <v>0.9362499999999998</v>
      </c>
      <c r="CU51" s="272">
        <f t="shared" si="491"/>
        <v>0.91125000000000023</v>
      </c>
      <c r="CV51" s="272">
        <f t="shared" si="491"/>
        <v>0.90555555555555556</v>
      </c>
      <c r="CW51" s="272">
        <f t="shared" si="491"/>
        <v>0.90208333333333324</v>
      </c>
      <c r="CX51" s="272">
        <f t="shared" si="491"/>
        <v>0.90069444444444446</v>
      </c>
      <c r="CY51" s="272">
        <f t="shared" si="491"/>
        <v>0.89444444444444438</v>
      </c>
      <c r="CZ51" s="272">
        <f t="shared" si="491"/>
        <v>0.89097222222222217</v>
      </c>
      <c r="DA51" s="272">
        <f t="shared" si="491"/>
        <v>0.87708333333333333</v>
      </c>
      <c r="DB51" s="272">
        <f t="shared" si="491"/>
        <v>0.87083333333333324</v>
      </c>
      <c r="DC51" s="272">
        <f t="shared" si="491"/>
        <v>0.69888888888888878</v>
      </c>
      <c r="DD51" s="272">
        <f t="shared" si="491"/>
        <v>0.69777777777777783</v>
      </c>
      <c r="DE51" s="272">
        <f t="shared" si="491"/>
        <v>0.67555555555555558</v>
      </c>
      <c r="DF51" s="272">
        <f t="shared" si="491"/>
        <v>0</v>
      </c>
      <c r="DG51" s="272">
        <f t="shared" si="491"/>
        <v>0</v>
      </c>
      <c r="DH51" s="272">
        <f t="shared" si="491"/>
        <v>0</v>
      </c>
      <c r="DI51" s="272">
        <f t="shared" si="491"/>
        <v>0</v>
      </c>
      <c r="DJ51" s="272">
        <f t="shared" si="491"/>
        <v>0</v>
      </c>
      <c r="DK51" s="272">
        <f t="shared" si="491"/>
        <v>0</v>
      </c>
      <c r="DL51" s="272">
        <f t="shared" si="491"/>
        <v>0</v>
      </c>
      <c r="DM51" s="272">
        <f t="shared" si="491"/>
        <v>0</v>
      </c>
      <c r="DN51" s="272">
        <f t="shared" si="491"/>
        <v>0</v>
      </c>
      <c r="DO51" s="272">
        <f t="shared" si="491"/>
        <v>0</v>
      </c>
      <c r="DP51" s="272">
        <f t="shared" si="491"/>
        <v>0</v>
      </c>
      <c r="DQ51" s="220">
        <f t="shared" si="24"/>
        <v>46</v>
      </c>
      <c r="DR51" s="272">
        <f t="shared" ref="DR51:DS51" si="492">IF(DR52&lt;DR47,(DR47-DR52)/5+DR52,(DR52-DR47)/5+DR50)</f>
        <v>4.3055555555555555E-2</v>
      </c>
      <c r="DS51" s="272">
        <f t="shared" si="492"/>
        <v>3.2083333333333332E-2</v>
      </c>
      <c r="DT51" s="272">
        <f t="shared" ref="DT51:EI51" si="493">IF(DT52&lt;DT47,(DT47-DT52)/5+DT52,(DT52-DT47)/5+DT50)</f>
        <v>3.1805555555555552E-2</v>
      </c>
      <c r="DU51" s="272">
        <f t="shared" si="493"/>
        <v>3.2500000000000001E-2</v>
      </c>
      <c r="DV51" s="272">
        <f t="shared" si="493"/>
        <v>2.736111111111111E-2</v>
      </c>
      <c r="DW51" s="272">
        <f t="shared" si="493"/>
        <v>2.5972222222222219E-2</v>
      </c>
      <c r="DX51" s="272">
        <f t="shared" si="493"/>
        <v>2.3472222222222224E-2</v>
      </c>
      <c r="DY51" s="272">
        <f t="shared" si="493"/>
        <v>2.2777777777777779E-2</v>
      </c>
      <c r="DZ51" s="272">
        <f t="shared" si="493"/>
        <v>1.4722222222222222E-2</v>
      </c>
      <c r="EA51" s="272">
        <f t="shared" si="493"/>
        <v>1.6250000000000001E-2</v>
      </c>
      <c r="EB51" s="272">
        <f t="shared" si="493"/>
        <v>1.5416666666666667E-2</v>
      </c>
      <c r="EC51" s="272">
        <f t="shared" si="493"/>
        <v>1.2499999999999999E-2</v>
      </c>
      <c r="ED51" s="272">
        <f t="shared" si="493"/>
        <v>1.0277777777777778E-2</v>
      </c>
      <c r="EE51" s="272">
        <f t="shared" si="493"/>
        <v>1.125E-2</v>
      </c>
      <c r="EF51" s="272">
        <f t="shared" si="493"/>
        <v>1.0416666666666666E-2</v>
      </c>
      <c r="EG51" s="272">
        <f t="shared" si="493"/>
        <v>9.7222222222222224E-3</v>
      </c>
      <c r="EH51" s="272">
        <f t="shared" si="493"/>
        <v>9.4444444444444445E-3</v>
      </c>
      <c r="EI51" s="272">
        <f t="shared" si="493"/>
        <v>1.0138888888888888E-2</v>
      </c>
      <c r="EJ51" s="272">
        <f t="shared" ref="EJ51:EU51" si="494">IF(EJ52&lt;EJ47,(EJ47-EJ52)/5+EJ52,(EJ52-EJ47)/5+EJ50)</f>
        <v>9.5833333333333309E-3</v>
      </c>
      <c r="EK51" s="272">
        <f t="shared" si="494"/>
        <v>8.1944444444444452E-3</v>
      </c>
      <c r="EL51" s="272">
        <f t="shared" si="494"/>
        <v>7.9166666666666673E-3</v>
      </c>
      <c r="EM51" s="272">
        <f t="shared" si="494"/>
        <v>5.138888888888889E-3</v>
      </c>
      <c r="EN51" s="272">
        <f t="shared" si="494"/>
        <v>4.5833333333333334E-3</v>
      </c>
      <c r="EO51" s="272">
        <f t="shared" si="494"/>
        <v>4.4444444444444444E-3</v>
      </c>
      <c r="EP51" s="272">
        <f t="shared" si="494"/>
        <v>3.7500000000000003E-3</v>
      </c>
      <c r="EQ51" s="272">
        <f t="shared" si="494"/>
        <v>3.7500000000000003E-3</v>
      </c>
      <c r="ER51" s="272">
        <f t="shared" si="494"/>
        <v>2.3611111111111111E-3</v>
      </c>
      <c r="ES51" s="272">
        <f t="shared" si="494"/>
        <v>1.6666666666666666E-3</v>
      </c>
      <c r="ET51" s="272">
        <f t="shared" si="494"/>
        <v>1.3888888888888889E-4</v>
      </c>
      <c r="EU51" s="272">
        <f t="shared" si="494"/>
        <v>0</v>
      </c>
      <c r="EV51" s="283">
        <v>1.0008333333333299</v>
      </c>
      <c r="EW51" s="272">
        <f t="shared" ref="EW51" si="495">IF(EW52&lt;EW47,(EW47-EW52)/5+EW52,(EW52-EW47)/5+EW50)</f>
        <v>1.25E-3</v>
      </c>
      <c r="EX51" s="283">
        <v>0.99986111111111098</v>
      </c>
      <c r="EY51" s="272">
        <f t="shared" ref="EY51:FH51" si="496">IF(EY52&lt;EY47,(EY47-EY52)/5+EY52,(EY52-EY47)/5+EY50)</f>
        <v>0.99930555555555556</v>
      </c>
      <c r="EZ51" s="272">
        <f t="shared" si="496"/>
        <v>0.99791666666666667</v>
      </c>
      <c r="FA51" s="272">
        <f t="shared" si="496"/>
        <v>0.99874999999999992</v>
      </c>
      <c r="FB51" s="272">
        <f t="shared" si="496"/>
        <v>0.99861111111111101</v>
      </c>
      <c r="FC51" s="272">
        <f t="shared" si="496"/>
        <v>0.99930555555555556</v>
      </c>
      <c r="FD51" s="272">
        <f t="shared" si="496"/>
        <v>0.99791666666666667</v>
      </c>
      <c r="FE51" s="272">
        <f t="shared" si="496"/>
        <v>0.99791666666666667</v>
      </c>
      <c r="FF51" s="272">
        <f t="shared" si="496"/>
        <v>0.99777777777777787</v>
      </c>
      <c r="FG51" s="272">
        <f t="shared" si="496"/>
        <v>0.99874999999999992</v>
      </c>
      <c r="FH51" s="272">
        <f t="shared" si="496"/>
        <v>0.99874999999999992</v>
      </c>
      <c r="FI51" s="272">
        <f t="shared" ref="FI51:FK51" si="497">IF(FI52&lt;FI47,(FI47-FI52)/5+FI52,(FI52-FI47)/5+FI50)</f>
        <v>0.99874999999999992</v>
      </c>
      <c r="FJ51" s="272">
        <f t="shared" si="497"/>
        <v>0.99791666666666667</v>
      </c>
      <c r="FK51" s="275">
        <f t="shared" si="497"/>
        <v>0.99777777777777787</v>
      </c>
      <c r="FL51" s="214">
        <f t="shared" si="31"/>
        <v>46</v>
      </c>
      <c r="FM51" s="238" t="s">
        <v>96</v>
      </c>
      <c r="FN51" s="222">
        <f>HA11</f>
        <v>0.88250000000000006</v>
      </c>
      <c r="FO51" s="221"/>
      <c r="FP51" s="221"/>
      <c r="FQ51" s="214"/>
      <c r="FR51" s="216"/>
      <c r="FS51" s="216"/>
      <c r="FT51" s="225"/>
      <c r="FU51" s="225"/>
      <c r="FV51" s="215"/>
      <c r="FW51" s="225"/>
      <c r="FX51" s="225"/>
      <c r="FY51" s="216"/>
      <c r="FZ51" s="216"/>
      <c r="GA51" s="216"/>
      <c r="GB51" s="216"/>
      <c r="GC51" s="216"/>
      <c r="GD51" s="216"/>
      <c r="GE51" s="216"/>
      <c r="GF51" s="216"/>
      <c r="GG51" s="216"/>
      <c r="GH51" s="216"/>
      <c r="GI51" s="216"/>
      <c r="GJ51" s="216"/>
      <c r="GK51" s="216"/>
      <c r="GL51" s="216"/>
      <c r="GM51" s="216"/>
      <c r="GN51" s="216"/>
      <c r="GO51" s="216"/>
      <c r="GP51" s="216"/>
      <c r="GQ51" s="216"/>
      <c r="GR51" s="216"/>
      <c r="GS51" s="216"/>
      <c r="GT51" s="216"/>
      <c r="GU51" s="216"/>
      <c r="GV51" s="216"/>
      <c r="GW51" s="216"/>
      <c r="GX51" s="216"/>
      <c r="GY51" s="216"/>
      <c r="GZ51" s="216"/>
      <c r="HA51" s="216"/>
      <c r="HB51" s="216"/>
      <c r="HC51" s="216"/>
      <c r="HD51" s="216"/>
      <c r="HE51" s="216"/>
      <c r="HF51" s="216"/>
      <c r="HG51" s="216"/>
      <c r="HH51" s="216"/>
      <c r="HI51" s="216"/>
      <c r="HJ51" s="216"/>
      <c r="HK51" s="216"/>
      <c r="HL51" s="216"/>
      <c r="HM51" s="216"/>
      <c r="HN51" s="216"/>
      <c r="HO51" s="216"/>
      <c r="HP51" s="216"/>
      <c r="HQ51" s="216"/>
      <c r="HR51" s="216"/>
      <c r="HS51" s="216"/>
      <c r="HT51" s="216"/>
      <c r="HU51" s="216"/>
      <c r="HV51" s="216"/>
      <c r="HW51" s="216"/>
      <c r="HX51" s="216"/>
      <c r="HY51" s="216"/>
      <c r="HZ51" s="216"/>
      <c r="IA51" s="216"/>
      <c r="IB51" s="216"/>
      <c r="IC51" s="216"/>
      <c r="ID51" s="216"/>
      <c r="IE51" s="216"/>
      <c r="IF51" s="216"/>
      <c r="IG51" s="216"/>
      <c r="IH51" s="216"/>
      <c r="II51" s="216"/>
      <c r="IJ51" s="216"/>
      <c r="IK51" s="216"/>
      <c r="IL51" s="216"/>
      <c r="IM51" s="216"/>
      <c r="IN51" s="216"/>
      <c r="IO51" s="216"/>
      <c r="IP51" s="216"/>
      <c r="IQ51" s="216"/>
      <c r="IR51" s="216"/>
      <c r="IS51" s="216"/>
      <c r="IT51" s="216"/>
      <c r="IU51" s="216"/>
      <c r="IV51" s="216"/>
      <c r="IW51" s="216"/>
      <c r="IX51" s="216"/>
      <c r="IY51" s="216"/>
      <c r="IZ51" s="216"/>
      <c r="JA51" s="216"/>
      <c r="JB51" s="216"/>
      <c r="JC51" s="216"/>
      <c r="JD51" s="216"/>
      <c r="JE51" s="216"/>
      <c r="JF51" s="216"/>
      <c r="JG51" s="216"/>
      <c r="JH51" s="216"/>
      <c r="JI51" s="216"/>
      <c r="JJ51" s="216"/>
      <c r="JK51" s="216"/>
      <c r="JL51" s="216"/>
      <c r="JM51" s="216"/>
      <c r="JN51" s="216"/>
      <c r="JO51" s="216"/>
      <c r="JP51" s="216"/>
      <c r="JQ51" s="216"/>
      <c r="JR51" s="216"/>
    </row>
    <row r="52" spans="1:278" ht="15.75" thickBot="1">
      <c r="A52" s="404">
        <v>43</v>
      </c>
      <c r="B52" s="399" t="str">
        <f t="shared" ca="1" si="441"/>
        <v>gut sichtbar</v>
      </c>
      <c r="C52" s="400">
        <v>80</v>
      </c>
      <c r="D52" s="392" t="s">
        <v>35</v>
      </c>
      <c r="E52" s="400">
        <v>80</v>
      </c>
      <c r="F52" s="399" t="s">
        <v>404</v>
      </c>
      <c r="G52" s="393">
        <v>0.74387731481481489</v>
      </c>
      <c r="H52" s="402" t="s">
        <v>405</v>
      </c>
      <c r="I52" s="403">
        <v>14.7</v>
      </c>
      <c r="J52" s="399" t="s">
        <v>398</v>
      </c>
      <c r="K52" s="399" t="s">
        <v>11</v>
      </c>
      <c r="L52" s="396">
        <v>2</v>
      </c>
      <c r="M52" s="397">
        <v>14.7</v>
      </c>
      <c r="N52" s="1"/>
      <c r="O52" s="1"/>
      <c r="P52" s="1"/>
      <c r="Q52" s="1"/>
      <c r="R52" s="1"/>
      <c r="S52" s="1"/>
      <c r="T52" s="1"/>
      <c r="U52" s="1"/>
      <c r="V52" s="1"/>
      <c r="W52" s="1"/>
      <c r="X52" s="1"/>
      <c r="Y52" s="1"/>
      <c r="Z52" s="1"/>
      <c r="AA52" s="1"/>
      <c r="AB52" s="1"/>
      <c r="AC52" s="1"/>
      <c r="AD52" s="1"/>
      <c r="AE52" s="1"/>
      <c r="AF52" s="1"/>
      <c r="AG52" s="1"/>
      <c r="AH52" s="10">
        <f t="shared" si="7"/>
        <v>17.853055555555557</v>
      </c>
      <c r="AI52" s="10">
        <f t="shared" si="442"/>
        <v>267.79583333333335</v>
      </c>
      <c r="AJ52" s="44">
        <f t="shared" si="8"/>
        <v>10.616666666666667</v>
      </c>
      <c r="AK52" s="19">
        <f t="shared" si="9"/>
        <v>10.616666666666667</v>
      </c>
      <c r="AL52" s="19">
        <f t="shared" si="25"/>
        <v>10.616666666666667</v>
      </c>
      <c r="AM52" s="19">
        <f t="shared" ca="1" si="443"/>
        <v>0.78204215607617589</v>
      </c>
      <c r="AN52" s="45">
        <f t="shared" ca="1" si="10"/>
        <v>51.44793544558533</v>
      </c>
      <c r="AO52" s="55" t="str">
        <f t="shared" ca="1" si="4"/>
        <v>51°26'53"</v>
      </c>
      <c r="AP52" s="46">
        <f t="shared" ca="1" si="11"/>
        <v>42406.97873490084</v>
      </c>
      <c r="AQ52" s="20">
        <f t="shared" ca="1" si="14"/>
        <v>42406.97873490084</v>
      </c>
      <c r="AR52" s="10">
        <f t="shared" ca="1" si="15"/>
        <v>15266512.344564302</v>
      </c>
      <c r="AT52" s="64">
        <v>43</v>
      </c>
      <c r="AU52" s="58">
        <f t="shared" si="16"/>
        <v>10.616666666666667</v>
      </c>
      <c r="AV52" s="59" t="str">
        <f t="shared" si="12"/>
        <v/>
      </c>
      <c r="AW52" s="60" t="str">
        <f t="shared" si="13"/>
        <v/>
      </c>
      <c r="AX52" s="61" t="str">
        <f t="shared" si="5"/>
        <v/>
      </c>
      <c r="AY52" s="62" t="str">
        <f t="shared" si="17"/>
        <v/>
      </c>
      <c r="AZ52" s="61" t="str">
        <f t="shared" si="18"/>
        <v/>
      </c>
      <c r="BA52" s="58" t="str">
        <f t="shared" si="19"/>
        <v/>
      </c>
      <c r="BB52" s="58" t="str">
        <f t="shared" si="20"/>
        <v/>
      </c>
      <c r="BC52" s="58" t="str">
        <f t="shared" si="21"/>
        <v/>
      </c>
      <c r="BD52" s="58" t="str">
        <f t="shared" ca="1" si="22"/>
        <v>gut sichtbar</v>
      </c>
      <c r="BE52" s="63" t="str">
        <f t="shared" ca="1" si="6"/>
        <v>gut sichtbar</v>
      </c>
      <c r="BF52" s="215">
        <v>45</v>
      </c>
      <c r="BG52" s="214">
        <f t="shared" si="23"/>
        <v>45</v>
      </c>
      <c r="BH52" s="258">
        <v>0.99722222222222223</v>
      </c>
      <c r="BI52" s="259">
        <v>0.99652777777777779</v>
      </c>
      <c r="BJ52" s="259">
        <v>0.99722222222222223</v>
      </c>
      <c r="BK52" s="259">
        <v>0.99652777777777779</v>
      </c>
      <c r="BL52" s="259">
        <v>0.99583333333333324</v>
      </c>
      <c r="BM52" s="259">
        <v>0.99583333333333324</v>
      </c>
      <c r="BN52" s="259">
        <v>0.99583333333333324</v>
      </c>
      <c r="BO52" s="259">
        <v>0.99583333333333324</v>
      </c>
      <c r="BP52" s="259">
        <v>0.99722222222222223</v>
      </c>
      <c r="BQ52" s="259">
        <v>0.99513888888888891</v>
      </c>
      <c r="BR52" s="259">
        <v>0.99513888888888891</v>
      </c>
      <c r="BS52" s="259">
        <v>0.99513888888888891</v>
      </c>
      <c r="BT52" s="259">
        <v>0.99513888888888891</v>
      </c>
      <c r="BU52" s="259">
        <v>0.99513888888888891</v>
      </c>
      <c r="BV52" s="259">
        <v>0.99444444444444446</v>
      </c>
      <c r="BW52" s="259">
        <v>0.99513888888888891</v>
      </c>
      <c r="BX52" s="259">
        <v>0.99444444444444446</v>
      </c>
      <c r="BY52" s="259">
        <v>0.99444444444444446</v>
      </c>
      <c r="BZ52" s="259">
        <v>0.99444444444444446</v>
      </c>
      <c r="CA52" s="259">
        <v>0.99444444444444446</v>
      </c>
      <c r="CB52" s="259">
        <v>0.99444444444444446</v>
      </c>
      <c r="CC52" s="259">
        <v>0.99375000000000002</v>
      </c>
      <c r="CD52" s="259">
        <v>0.99097222222222225</v>
      </c>
      <c r="CE52" s="259">
        <v>0.9916666666666667</v>
      </c>
      <c r="CF52" s="259">
        <v>0.99236111111111114</v>
      </c>
      <c r="CG52" s="259">
        <v>0.9902777777777777</v>
      </c>
      <c r="CH52" s="259">
        <v>0.9868055555555556</v>
      </c>
      <c r="CI52" s="259">
        <v>0.98749999999999993</v>
      </c>
      <c r="CJ52" s="259">
        <v>0.9868055555555556</v>
      </c>
      <c r="CK52" s="259">
        <v>0.98472222222222217</v>
      </c>
      <c r="CL52" s="259">
        <v>0.98402777777777783</v>
      </c>
      <c r="CM52" s="259">
        <v>0.97361111111111109</v>
      </c>
      <c r="CN52" s="259">
        <v>0.97013888888888899</v>
      </c>
      <c r="CO52" s="259">
        <v>0.96736111111111101</v>
      </c>
      <c r="CP52" s="259">
        <v>0.9604166666666667</v>
      </c>
      <c r="CQ52" s="259">
        <v>0.95972222222222225</v>
      </c>
      <c r="CR52" s="259">
        <v>0.95347222222222217</v>
      </c>
      <c r="CS52" s="259">
        <v>0.94444444444444453</v>
      </c>
      <c r="CT52" s="259">
        <v>0.94236111111111109</v>
      </c>
      <c r="CU52" s="259">
        <v>0.92083333333333339</v>
      </c>
      <c r="CV52" s="259">
        <v>0.90555555555555556</v>
      </c>
      <c r="CW52" s="259">
        <v>0.90208333333333324</v>
      </c>
      <c r="CX52" s="259">
        <v>0.90069444444444446</v>
      </c>
      <c r="CY52" s="259">
        <v>0.89444444444444438</v>
      </c>
      <c r="CZ52" s="259">
        <v>0.89097222222222217</v>
      </c>
      <c r="DA52" s="259">
        <v>0.87708333333333333</v>
      </c>
      <c r="DB52" s="259">
        <v>0.87083333333333324</v>
      </c>
      <c r="DC52" s="259">
        <v>0.87361111111111101</v>
      </c>
      <c r="DD52" s="259">
        <v>0.87222222222222223</v>
      </c>
      <c r="DE52" s="259">
        <v>0.84444444444444444</v>
      </c>
      <c r="DF52" s="259"/>
      <c r="DG52" s="259"/>
      <c r="DH52" s="259"/>
      <c r="DI52" s="259"/>
      <c r="DJ52" s="259"/>
      <c r="DK52" s="259"/>
      <c r="DL52" s="259"/>
      <c r="DM52" s="259"/>
      <c r="DN52" s="259"/>
      <c r="DO52" s="259"/>
      <c r="DP52" s="273"/>
      <c r="DQ52" s="220">
        <f t="shared" si="24"/>
        <v>45</v>
      </c>
      <c r="DR52" s="258">
        <v>4.0972222222222222E-2</v>
      </c>
      <c r="DS52" s="259">
        <v>3.0555555555555555E-2</v>
      </c>
      <c r="DT52" s="259">
        <v>3.0555555555555555E-2</v>
      </c>
      <c r="DU52" s="259">
        <v>3.125E-2</v>
      </c>
      <c r="DV52" s="259">
        <v>2.6388888888888889E-2</v>
      </c>
      <c r="DW52" s="259">
        <v>2.4999999999999998E-2</v>
      </c>
      <c r="DX52" s="259">
        <v>2.2222222222222223E-2</v>
      </c>
      <c r="DY52" s="259">
        <v>2.1527777777777781E-2</v>
      </c>
      <c r="DZ52" s="259">
        <v>1.3888888888888888E-2</v>
      </c>
      <c r="EA52" s="259">
        <v>1.5972222222222224E-2</v>
      </c>
      <c r="EB52" s="259">
        <v>1.5277777777777777E-2</v>
      </c>
      <c r="EC52" s="259">
        <v>1.2499999999999999E-2</v>
      </c>
      <c r="ED52" s="259">
        <v>9.7222222222222224E-3</v>
      </c>
      <c r="EE52" s="259">
        <v>1.1111111111111112E-2</v>
      </c>
      <c r="EF52" s="259">
        <v>1.0416666666666666E-2</v>
      </c>
      <c r="EG52" s="259">
        <v>9.0277777777777787E-3</v>
      </c>
      <c r="EH52" s="259">
        <v>9.0277777777777787E-3</v>
      </c>
      <c r="EI52" s="259">
        <v>9.7222222222222224E-3</v>
      </c>
      <c r="EJ52" s="259">
        <v>9.7222222222222224E-3</v>
      </c>
      <c r="EK52" s="259">
        <v>8.3333333333333332E-3</v>
      </c>
      <c r="EL52" s="259">
        <v>7.6388888888888886E-3</v>
      </c>
      <c r="EM52" s="259">
        <v>4.8611111111111112E-3</v>
      </c>
      <c r="EN52" s="259">
        <v>4.8611111111111112E-3</v>
      </c>
      <c r="EO52" s="259">
        <v>4.8611111111111112E-3</v>
      </c>
      <c r="EP52" s="259">
        <v>4.1666666666666666E-3</v>
      </c>
      <c r="EQ52" s="259">
        <v>4.1666666666666666E-3</v>
      </c>
      <c r="ER52" s="259">
        <v>2.7777777777777779E-3</v>
      </c>
      <c r="ES52" s="259">
        <v>2.0833333333333333E-3</v>
      </c>
      <c r="ET52" s="259">
        <v>0</v>
      </c>
      <c r="EU52" s="259">
        <v>0</v>
      </c>
      <c r="EV52" s="259">
        <v>1.3888888888888889E-3</v>
      </c>
      <c r="EW52" s="259">
        <v>1.3888888888888889E-3</v>
      </c>
      <c r="EX52" s="259">
        <v>0</v>
      </c>
      <c r="EY52" s="259">
        <v>0.99930555555555556</v>
      </c>
      <c r="EZ52" s="259">
        <v>0.99791666666666667</v>
      </c>
      <c r="FA52" s="259">
        <v>0.99930555555555556</v>
      </c>
      <c r="FB52" s="259">
        <v>0.99861111111111101</v>
      </c>
      <c r="FC52" s="259">
        <v>0.99930555555555556</v>
      </c>
      <c r="FD52" s="259">
        <v>0.99791666666666667</v>
      </c>
      <c r="FE52" s="259">
        <v>0.99791666666666667</v>
      </c>
      <c r="FF52" s="259">
        <v>0.99791666666666667</v>
      </c>
      <c r="FG52" s="259">
        <v>0.99930555555555556</v>
      </c>
      <c r="FH52" s="259">
        <v>0.99930555555555556</v>
      </c>
      <c r="FI52" s="259">
        <v>0.99930555555555556</v>
      </c>
      <c r="FJ52" s="259">
        <v>0.99791666666666667</v>
      </c>
      <c r="FK52" s="273">
        <v>0.99791666666666667</v>
      </c>
      <c r="FL52" s="214">
        <f t="shared" si="31"/>
        <v>45</v>
      </c>
      <c r="FM52" s="238" t="s">
        <v>99</v>
      </c>
      <c r="FN52" s="222">
        <f>HB11</f>
        <v>0.90555555555555556</v>
      </c>
      <c r="FO52" s="221"/>
      <c r="FP52" s="221"/>
      <c r="FQ52" s="214"/>
      <c r="FR52" s="216"/>
      <c r="FS52" s="216"/>
      <c r="FT52" s="225"/>
      <c r="FU52" s="225"/>
      <c r="FV52" s="225"/>
      <c r="FW52" s="225"/>
      <c r="FX52" s="225"/>
      <c r="FY52" s="216"/>
      <c r="FZ52" s="216"/>
      <c r="GA52" s="216"/>
      <c r="GB52" s="216"/>
      <c r="GC52" s="216"/>
      <c r="GD52" s="216"/>
      <c r="GE52" s="216"/>
      <c r="GF52" s="216"/>
      <c r="GG52" s="216"/>
      <c r="GH52" s="216"/>
      <c r="GI52" s="216"/>
      <c r="GJ52" s="216"/>
      <c r="GK52" s="216"/>
      <c r="GL52" s="216"/>
      <c r="GM52" s="216"/>
      <c r="GN52" s="216"/>
      <c r="GO52" s="216"/>
      <c r="GP52" s="216"/>
      <c r="GQ52" s="216"/>
      <c r="GR52" s="216"/>
      <c r="GS52" s="216"/>
      <c r="GT52" s="216"/>
      <c r="GU52" s="216"/>
      <c r="GV52" s="216"/>
      <c r="GW52" s="216"/>
      <c r="GX52" s="216"/>
      <c r="GY52" s="216"/>
      <c r="GZ52" s="216"/>
      <c r="HA52" s="216"/>
      <c r="HB52" s="216"/>
      <c r="HC52" s="216"/>
      <c r="HD52" s="216"/>
      <c r="HE52" s="216"/>
      <c r="HF52" s="216"/>
      <c r="HG52" s="216"/>
      <c r="HH52" s="216"/>
      <c r="HI52" s="216"/>
      <c r="HJ52" s="216"/>
      <c r="HK52" s="216"/>
      <c r="HL52" s="216"/>
      <c r="HM52" s="216"/>
      <c r="HN52" s="216"/>
      <c r="HO52" s="216"/>
      <c r="HP52" s="216"/>
      <c r="HQ52" s="216"/>
      <c r="HR52" s="216"/>
      <c r="HS52" s="216"/>
      <c r="HT52" s="216"/>
      <c r="HU52" s="216"/>
      <c r="HV52" s="216"/>
      <c r="HW52" s="216"/>
      <c r="HX52" s="216"/>
      <c r="HY52" s="216"/>
      <c r="HZ52" s="216"/>
      <c r="IA52" s="216"/>
      <c r="IB52" s="216"/>
      <c r="IC52" s="216"/>
      <c r="ID52" s="216"/>
      <c r="IE52" s="216"/>
      <c r="IF52" s="216"/>
      <c r="IG52" s="216"/>
      <c r="IH52" s="216"/>
      <c r="II52" s="216"/>
      <c r="IJ52" s="216"/>
      <c r="IK52" s="216"/>
      <c r="IL52" s="216"/>
      <c r="IM52" s="216"/>
      <c r="IN52" s="216"/>
      <c r="IO52" s="216"/>
      <c r="IP52" s="216"/>
      <c r="IQ52" s="216"/>
      <c r="IR52" s="216"/>
      <c r="IS52" s="216"/>
      <c r="IT52" s="216"/>
      <c r="IU52" s="216"/>
      <c r="IV52" s="216"/>
      <c r="IW52" s="216"/>
      <c r="IX52" s="216"/>
      <c r="IY52" s="216"/>
      <c r="IZ52" s="216"/>
      <c r="JA52" s="216"/>
      <c r="JB52" s="216"/>
      <c r="JC52" s="216"/>
      <c r="JD52" s="216"/>
      <c r="JE52" s="216"/>
      <c r="JF52" s="216"/>
      <c r="JG52" s="216"/>
      <c r="JH52" s="216"/>
      <c r="JI52" s="216"/>
      <c r="JJ52" s="216"/>
      <c r="JK52" s="216"/>
      <c r="JL52" s="216"/>
      <c r="JM52" s="216"/>
      <c r="JN52" s="216"/>
      <c r="JO52" s="216"/>
      <c r="JP52" s="216"/>
      <c r="JQ52" s="216"/>
      <c r="JR52" s="216"/>
    </row>
    <row r="53" spans="1:278">
      <c r="A53" s="404">
        <v>44</v>
      </c>
      <c r="B53" s="399" t="str">
        <f t="shared" ca="1" si="441"/>
        <v>sichtbar</v>
      </c>
      <c r="C53" s="400">
        <v>53</v>
      </c>
      <c r="D53" s="392" t="s">
        <v>35</v>
      </c>
      <c r="E53" s="400">
        <v>53</v>
      </c>
      <c r="F53" s="399" t="s">
        <v>406</v>
      </c>
      <c r="G53" s="393">
        <v>0.76894675925925926</v>
      </c>
      <c r="H53" s="402" t="s">
        <v>407</v>
      </c>
      <c r="I53" s="403">
        <v>17.399999999999999</v>
      </c>
      <c r="J53" s="399" t="s">
        <v>408</v>
      </c>
      <c r="K53" s="399" t="s">
        <v>11</v>
      </c>
      <c r="L53" s="396">
        <v>2</v>
      </c>
      <c r="M53" s="397"/>
      <c r="N53" s="1"/>
      <c r="O53" s="1"/>
      <c r="P53" s="1"/>
      <c r="Q53" s="1"/>
      <c r="R53" s="1"/>
      <c r="S53" s="1"/>
      <c r="T53" s="1"/>
      <c r="U53" s="1"/>
      <c r="V53" s="1"/>
      <c r="W53" s="1"/>
      <c r="X53" s="1"/>
      <c r="Y53" s="1"/>
      <c r="Z53" s="1"/>
      <c r="AA53" s="1"/>
      <c r="AB53" s="1"/>
      <c r="AC53" s="1"/>
      <c r="AD53" s="1"/>
      <c r="AE53" s="1"/>
      <c r="AF53" s="1"/>
      <c r="AG53" s="1"/>
      <c r="AH53" s="10">
        <f t="shared" si="7"/>
        <v>18.454722222222223</v>
      </c>
      <c r="AI53" s="10">
        <f t="shared" si="442"/>
        <v>276.82083333333333</v>
      </c>
      <c r="AJ53" s="44">
        <f t="shared" si="8"/>
        <v>-16.783333333333335</v>
      </c>
      <c r="AK53" s="19">
        <f t="shared" si="9"/>
        <v>-16.783333333333335</v>
      </c>
      <c r="AL53" s="19">
        <f t="shared" si="25"/>
        <v>16.783333333333335</v>
      </c>
      <c r="AM53" s="19">
        <f t="shared" ca="1" si="443"/>
        <v>0.38939160109781673</v>
      </c>
      <c r="AN53" s="45">
        <f t="shared" ca="1" si="10"/>
        <v>22.916648344152122</v>
      </c>
      <c r="AO53" s="55" t="str">
        <f t="shared" ca="1" si="4"/>
        <v>22°54'60"</v>
      </c>
      <c r="AP53" s="46">
        <f t="shared" ca="1" si="11"/>
        <v>42406.9536654564</v>
      </c>
      <c r="AQ53" s="20">
        <f t="shared" ca="1" si="14"/>
        <v>42406.9536654564</v>
      </c>
      <c r="AR53" s="10">
        <f t="shared" ca="1" si="15"/>
        <v>15266503.319564303</v>
      </c>
      <c r="AT53" s="64">
        <v>44</v>
      </c>
      <c r="AU53" s="58">
        <f t="shared" si="16"/>
        <v>-16.783333333333335</v>
      </c>
      <c r="AV53" s="59" t="str">
        <f t="shared" si="12"/>
        <v/>
      </c>
      <c r="AW53" s="60" t="str">
        <f t="shared" si="13"/>
        <v/>
      </c>
      <c r="AX53" s="61" t="str">
        <f t="shared" si="5"/>
        <v/>
      </c>
      <c r="AY53" s="62" t="str">
        <f t="shared" si="17"/>
        <v/>
      </c>
      <c r="AZ53" s="61" t="str">
        <f t="shared" si="18"/>
        <v/>
      </c>
      <c r="BA53" s="58" t="str">
        <f t="shared" si="19"/>
        <v/>
      </c>
      <c r="BB53" s="58" t="str">
        <f t="shared" si="20"/>
        <v/>
      </c>
      <c r="BC53" s="58" t="str">
        <f t="shared" si="21"/>
        <v/>
      </c>
      <c r="BD53" s="58" t="str">
        <f t="shared" ca="1" si="22"/>
        <v>sichtbar</v>
      </c>
      <c r="BE53" s="63" t="str">
        <f t="shared" ca="1" si="6"/>
        <v>sichtbar</v>
      </c>
      <c r="BF53" s="215">
        <v>44</v>
      </c>
      <c r="BG53" s="214">
        <f t="shared" si="23"/>
        <v>44</v>
      </c>
      <c r="BH53" s="269">
        <f t="shared" ref="BH53:BI53" si="498">IF(BH57&lt;BH52,(BH52-BH57)/5+BH54,(BH57-BH52)/5+BH52)</f>
        <v>0.99749999999999994</v>
      </c>
      <c r="BI53" s="270">
        <f t="shared" si="498"/>
        <v>0.99708333333333332</v>
      </c>
      <c r="BJ53" s="270">
        <f t="shared" ref="BJ53:BQ53" si="499">IF(BJ57&lt;BJ52,(BJ52-BJ57)/5+BJ54,(BJ57-BJ52)/5+BJ52)</f>
        <v>0.99722222222222223</v>
      </c>
      <c r="BK53" s="270">
        <f t="shared" si="499"/>
        <v>0.9966666666666667</v>
      </c>
      <c r="BL53" s="270">
        <f t="shared" si="499"/>
        <v>0.99583333333333324</v>
      </c>
      <c r="BM53" s="270">
        <f t="shared" si="499"/>
        <v>0.99583333333333324</v>
      </c>
      <c r="BN53" s="270">
        <f t="shared" si="499"/>
        <v>0.99597222222222215</v>
      </c>
      <c r="BO53" s="270">
        <f t="shared" si="499"/>
        <v>0.99583333333333324</v>
      </c>
      <c r="BP53" s="270">
        <f t="shared" si="499"/>
        <v>0.99722222222222223</v>
      </c>
      <c r="BQ53" s="270">
        <f t="shared" si="499"/>
        <v>0.99541666666666673</v>
      </c>
      <c r="BR53" s="270">
        <f t="shared" ref="BR53:DP53" si="500">IF(BR57&lt;BR52,(BR52-BR57)/5+BR54,(BR57-BR52)/5+BR52)</f>
        <v>0.99541666666666673</v>
      </c>
      <c r="BS53" s="270">
        <f t="shared" si="500"/>
        <v>0.99541666666666673</v>
      </c>
      <c r="BT53" s="270">
        <f t="shared" si="500"/>
        <v>0.99527777777777782</v>
      </c>
      <c r="BU53" s="270">
        <f t="shared" si="500"/>
        <v>0.99527777777777782</v>
      </c>
      <c r="BV53" s="270">
        <f t="shared" si="500"/>
        <v>0.99472222222222217</v>
      </c>
      <c r="BW53" s="270">
        <f t="shared" si="500"/>
        <v>0.99527777777777782</v>
      </c>
      <c r="BX53" s="270">
        <f t="shared" si="500"/>
        <v>0.99472222222222217</v>
      </c>
      <c r="BY53" s="270">
        <f t="shared" si="500"/>
        <v>0.99458333333333337</v>
      </c>
      <c r="BZ53" s="270">
        <f t="shared" si="500"/>
        <v>0.99458333333333337</v>
      </c>
      <c r="CA53" s="270">
        <f t="shared" si="500"/>
        <v>0.99458333333333337</v>
      </c>
      <c r="CB53" s="270">
        <f t="shared" si="500"/>
        <v>0.99458333333333337</v>
      </c>
      <c r="CC53" s="270">
        <f t="shared" si="500"/>
        <v>0.99388888888888893</v>
      </c>
      <c r="CD53" s="270">
        <f t="shared" si="500"/>
        <v>0.99138888888888888</v>
      </c>
      <c r="CE53" s="270">
        <f t="shared" si="500"/>
        <v>0.99194444444444441</v>
      </c>
      <c r="CF53" s="270">
        <f t="shared" si="500"/>
        <v>0.99277777777777776</v>
      </c>
      <c r="CG53" s="270">
        <f t="shared" si="500"/>
        <v>0.99069444444444443</v>
      </c>
      <c r="CH53" s="270">
        <f t="shared" si="500"/>
        <v>0.98736111111111113</v>
      </c>
      <c r="CI53" s="270">
        <f t="shared" si="500"/>
        <v>0.98791666666666667</v>
      </c>
      <c r="CJ53" s="270">
        <f t="shared" si="500"/>
        <v>0.98736111111111113</v>
      </c>
      <c r="CK53" s="270">
        <f t="shared" si="500"/>
        <v>0.9852777777777777</v>
      </c>
      <c r="CL53" s="270">
        <f t="shared" si="500"/>
        <v>0.98458333333333337</v>
      </c>
      <c r="CM53" s="270">
        <f t="shared" si="500"/>
        <v>0.97458333333333336</v>
      </c>
      <c r="CN53" s="270">
        <f t="shared" si="500"/>
        <v>0.97125000000000006</v>
      </c>
      <c r="CO53" s="270">
        <f t="shared" si="500"/>
        <v>0.96874999999999989</v>
      </c>
      <c r="CP53" s="270">
        <f t="shared" si="500"/>
        <v>0.9620833333333334</v>
      </c>
      <c r="CQ53" s="270">
        <f t="shared" si="500"/>
        <v>0.96138888888888896</v>
      </c>
      <c r="CR53" s="270">
        <f t="shared" si="500"/>
        <v>0.95555555555555549</v>
      </c>
      <c r="CS53" s="270">
        <f t="shared" si="500"/>
        <v>0.94694444444444448</v>
      </c>
      <c r="CT53" s="270">
        <f t="shared" si="500"/>
        <v>0.94513888888888886</v>
      </c>
      <c r="CU53" s="270">
        <f t="shared" si="500"/>
        <v>0.92597222222222231</v>
      </c>
      <c r="CV53" s="270">
        <f t="shared" si="500"/>
        <v>0.91111111111111109</v>
      </c>
      <c r="CW53" s="270">
        <f t="shared" si="500"/>
        <v>0.90791666666666659</v>
      </c>
      <c r="CX53" s="270">
        <f t="shared" si="500"/>
        <v>0.90666666666666662</v>
      </c>
      <c r="CY53" s="270">
        <f t="shared" si="500"/>
        <v>0.90125</v>
      </c>
      <c r="CZ53" s="270">
        <f t="shared" si="500"/>
        <v>0.89777777777777767</v>
      </c>
      <c r="DA53" s="270">
        <f t="shared" si="500"/>
        <v>0.88569444444444445</v>
      </c>
      <c r="DB53" s="270">
        <f t="shared" si="500"/>
        <v>0.87986111111111109</v>
      </c>
      <c r="DC53" s="270">
        <f t="shared" si="500"/>
        <v>0.87361111111111101</v>
      </c>
      <c r="DD53" s="270">
        <f t="shared" si="500"/>
        <v>0.87222222222222223</v>
      </c>
      <c r="DE53" s="270">
        <f t="shared" si="500"/>
        <v>0.84444444444444444</v>
      </c>
      <c r="DF53" s="270">
        <f t="shared" si="500"/>
        <v>0.17402777777777778</v>
      </c>
      <c r="DG53" s="270">
        <f t="shared" si="500"/>
        <v>0.16722222222222222</v>
      </c>
      <c r="DH53" s="270">
        <f t="shared" si="500"/>
        <v>0</v>
      </c>
      <c r="DI53" s="270">
        <f t="shared" si="500"/>
        <v>0</v>
      </c>
      <c r="DJ53" s="270">
        <f t="shared" si="500"/>
        <v>0</v>
      </c>
      <c r="DK53" s="270">
        <f t="shared" si="500"/>
        <v>0</v>
      </c>
      <c r="DL53" s="270">
        <f t="shared" si="500"/>
        <v>0</v>
      </c>
      <c r="DM53" s="270">
        <f t="shared" si="500"/>
        <v>0</v>
      </c>
      <c r="DN53" s="270">
        <f t="shared" si="500"/>
        <v>0</v>
      </c>
      <c r="DO53" s="270">
        <f t="shared" si="500"/>
        <v>0</v>
      </c>
      <c r="DP53" s="270">
        <f t="shared" si="500"/>
        <v>0</v>
      </c>
      <c r="DQ53" s="220">
        <f t="shared" si="24"/>
        <v>44</v>
      </c>
      <c r="DR53" s="270">
        <f t="shared" ref="DR53:DS53" si="501">IF(DR57&lt;DR52,(DR52-DR57)/5+DR54,(DR57-DR52)/5+DR52)</f>
        <v>3.9166666666666662E-2</v>
      </c>
      <c r="DS53" s="270">
        <f t="shared" si="501"/>
        <v>2.9444444444444443E-2</v>
      </c>
      <c r="DT53" s="270">
        <f t="shared" ref="DT53:EC53" si="502">IF(DT57&lt;DT52,(DT52-DT57)/5+DT54,(DT57-DT52)/5+DT52)</f>
        <v>2.9444444444444443E-2</v>
      </c>
      <c r="DU53" s="270">
        <f t="shared" si="502"/>
        <v>3.0000000000000002E-2</v>
      </c>
      <c r="DV53" s="270">
        <f t="shared" si="502"/>
        <v>2.5277777777777777E-2</v>
      </c>
      <c r="DW53" s="270">
        <f t="shared" si="502"/>
        <v>2.3750000000000004E-2</v>
      </c>
      <c r="DX53" s="270">
        <f t="shared" si="502"/>
        <v>2.1805555555555554E-2</v>
      </c>
      <c r="DY53" s="270">
        <f t="shared" si="502"/>
        <v>2.0555555555555553E-2</v>
      </c>
      <c r="DZ53" s="270">
        <f t="shared" si="502"/>
        <v>1.3333333333333334E-2</v>
      </c>
      <c r="EA53" s="270">
        <f t="shared" si="502"/>
        <v>1.5416666666666667E-2</v>
      </c>
      <c r="EB53" s="270">
        <f t="shared" si="502"/>
        <v>1.4722222222222222E-2</v>
      </c>
      <c r="EC53" s="270">
        <f t="shared" si="502"/>
        <v>1.208333333333333E-2</v>
      </c>
      <c r="ED53" s="270">
        <f t="shared" ref="ED53:ER53" si="503">IF(ED57&lt;ED52,(ED52-ED57)/5+ED54,(ED57-ED52)/5+ED52)</f>
        <v>9.4444444444444445E-3</v>
      </c>
      <c r="EE53" s="270">
        <f t="shared" si="503"/>
        <v>1.0833333333333334E-2</v>
      </c>
      <c r="EF53" s="270">
        <f t="shared" si="503"/>
        <v>9.9999999999999967E-3</v>
      </c>
      <c r="EG53" s="270">
        <f t="shared" si="503"/>
        <v>8.7500000000000008E-3</v>
      </c>
      <c r="EH53" s="270">
        <f t="shared" si="503"/>
        <v>8.7500000000000008E-3</v>
      </c>
      <c r="EI53" s="270">
        <f t="shared" si="503"/>
        <v>8.8888888888888889E-3</v>
      </c>
      <c r="EJ53" s="270">
        <f t="shared" si="503"/>
        <v>9.305555555555553E-3</v>
      </c>
      <c r="EK53" s="270">
        <f t="shared" si="503"/>
        <v>8.1944444444444452E-3</v>
      </c>
      <c r="EL53" s="270">
        <f t="shared" si="503"/>
        <v>7.4999999999999997E-3</v>
      </c>
      <c r="EM53" s="270">
        <f t="shared" si="503"/>
        <v>4.7222222222222223E-3</v>
      </c>
      <c r="EN53" s="270">
        <f t="shared" si="503"/>
        <v>4.7222222222222223E-3</v>
      </c>
      <c r="EO53" s="270">
        <f t="shared" si="503"/>
        <v>4.7222222222222223E-3</v>
      </c>
      <c r="EP53" s="270">
        <f t="shared" si="503"/>
        <v>4.0277777777777777E-3</v>
      </c>
      <c r="EQ53" s="270">
        <f t="shared" si="503"/>
        <v>4.0277777777777777E-3</v>
      </c>
      <c r="ER53" s="270">
        <f t="shared" si="503"/>
        <v>2.638888888888889E-3</v>
      </c>
      <c r="ES53" s="270">
        <f t="shared" ref="ES53:EV53" si="504">IF(ES57&lt;ES52,(ES52-ES57)/5+ES54,(ES57-ES52)/5+ES52)</f>
        <v>2.0833333333333333E-3</v>
      </c>
      <c r="ET53" s="270">
        <f t="shared" si="504"/>
        <v>0</v>
      </c>
      <c r="EU53" s="270">
        <f t="shared" si="504"/>
        <v>0</v>
      </c>
      <c r="EV53" s="270">
        <f t="shared" si="504"/>
        <v>1.25E-3</v>
      </c>
      <c r="EW53" s="288">
        <v>8.3333333333333339E-4</v>
      </c>
      <c r="EX53" s="270">
        <f t="shared" ref="EX53" si="505">IF(EX57&lt;EX52,(EX52-EX57)/5+EX54,(EX57-EX52)/5+EX52)</f>
        <v>0</v>
      </c>
      <c r="EY53" s="288">
        <v>0.99958333333333327</v>
      </c>
      <c r="EZ53" s="270">
        <f t="shared" ref="EZ53" si="506">IF(EZ57&lt;EZ52,(EZ52-EZ57)/5+EZ54,(EZ57-EZ52)/5+EZ52)</f>
        <v>0.99805555555555558</v>
      </c>
      <c r="FA53" s="288">
        <v>0.99944444444444447</v>
      </c>
      <c r="FB53" s="270">
        <f t="shared" ref="FB53:FJ53" si="507">IF(FB57&lt;FB52,(FB52-FB57)/5+FB54,(FB57-FB52)/5+FB52)</f>
        <v>0.99861111111111101</v>
      </c>
      <c r="FC53" s="270">
        <f t="shared" si="507"/>
        <v>0.99930555555555556</v>
      </c>
      <c r="FD53" s="270">
        <f t="shared" si="507"/>
        <v>0.99791666666666667</v>
      </c>
      <c r="FE53" s="270">
        <f t="shared" si="507"/>
        <v>0.99805555555555558</v>
      </c>
      <c r="FF53" s="270">
        <f t="shared" si="507"/>
        <v>0.99791666666666667</v>
      </c>
      <c r="FG53" s="270">
        <f t="shared" si="507"/>
        <v>0.99930555555555556</v>
      </c>
      <c r="FH53" s="270">
        <f t="shared" si="507"/>
        <v>0.99930555555555556</v>
      </c>
      <c r="FI53" s="270">
        <f t="shared" si="507"/>
        <v>0.99930555555555556</v>
      </c>
      <c r="FJ53" s="270">
        <f t="shared" si="507"/>
        <v>0.9981944444444445</v>
      </c>
      <c r="FK53" s="274">
        <f t="shared" ref="FK53" si="508">IF(FK57&lt;FK52,(FK52-FK57)/5+FK54,(FK57-FK52)/5+FK52)</f>
        <v>0.99805555555555558</v>
      </c>
      <c r="FL53" s="214">
        <f t="shared" si="31"/>
        <v>44</v>
      </c>
      <c r="FM53" s="238" t="s">
        <v>160</v>
      </c>
      <c r="FN53" s="222">
        <f>HC11</f>
        <v>0.90208333333333324</v>
      </c>
      <c r="FO53" s="221"/>
      <c r="FP53" s="221"/>
      <c r="FQ53" s="214"/>
      <c r="FR53" s="216"/>
      <c r="FS53" s="216"/>
      <c r="FT53" s="225"/>
      <c r="FU53" s="225"/>
      <c r="FV53" s="225"/>
      <c r="FW53" s="225"/>
      <c r="FX53" s="225"/>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c r="HI53" s="216"/>
      <c r="HJ53" s="216"/>
      <c r="HK53" s="216"/>
      <c r="HL53" s="216"/>
      <c r="HM53" s="216"/>
      <c r="HN53" s="216"/>
      <c r="HO53" s="216"/>
      <c r="HP53" s="216"/>
      <c r="HQ53" s="216"/>
      <c r="HR53" s="216"/>
      <c r="HS53" s="216"/>
      <c r="HT53" s="216"/>
      <c r="HU53" s="216"/>
      <c r="HV53" s="216"/>
      <c r="HW53" s="216"/>
      <c r="HX53" s="216"/>
      <c r="HY53" s="216"/>
      <c r="HZ53" s="216"/>
      <c r="IA53" s="216"/>
      <c r="IB53" s="216"/>
      <c r="IC53" s="216"/>
      <c r="ID53" s="216"/>
      <c r="IE53" s="216"/>
      <c r="IF53" s="216"/>
      <c r="IG53" s="216"/>
      <c r="IH53" s="216"/>
      <c r="II53" s="216"/>
      <c r="IJ53" s="216"/>
      <c r="IK53" s="216"/>
      <c r="IL53" s="216"/>
      <c r="IM53" s="216"/>
      <c r="IN53" s="216"/>
      <c r="IO53" s="216"/>
      <c r="IP53" s="216"/>
      <c r="IQ53" s="216"/>
      <c r="IR53" s="216"/>
      <c r="IS53" s="216"/>
      <c r="IT53" s="216"/>
      <c r="IU53" s="216"/>
      <c r="IV53" s="216"/>
      <c r="IW53" s="216"/>
      <c r="IX53" s="216"/>
      <c r="IY53" s="216"/>
      <c r="IZ53" s="216"/>
      <c r="JA53" s="216"/>
      <c r="JB53" s="216"/>
      <c r="JC53" s="216"/>
      <c r="JD53" s="216"/>
      <c r="JE53" s="216"/>
      <c r="JF53" s="216"/>
      <c r="JG53" s="216"/>
      <c r="JH53" s="216"/>
      <c r="JI53" s="216"/>
      <c r="JJ53" s="216"/>
      <c r="JK53" s="216"/>
      <c r="JL53" s="216"/>
      <c r="JM53" s="216"/>
      <c r="JN53" s="216"/>
      <c r="JO53" s="216"/>
      <c r="JP53" s="216"/>
      <c r="JQ53" s="216"/>
      <c r="JR53" s="216"/>
    </row>
    <row r="54" spans="1:278">
      <c r="A54" s="404">
        <v>45</v>
      </c>
      <c r="B54" s="399" t="str">
        <f t="shared" ca="1" si="441"/>
        <v>sichtbar</v>
      </c>
      <c r="C54" s="400">
        <v>302</v>
      </c>
      <c r="D54" s="392" t="s">
        <v>35</v>
      </c>
      <c r="E54" s="400">
        <v>302</v>
      </c>
      <c r="F54" s="392" t="s">
        <v>409</v>
      </c>
      <c r="G54" s="393">
        <v>0.7710300925925927</v>
      </c>
      <c r="H54" s="402" t="s">
        <v>168</v>
      </c>
      <c r="I54" s="403">
        <v>12.8</v>
      </c>
      <c r="J54" s="392" t="s">
        <v>410</v>
      </c>
      <c r="K54" s="392" t="s">
        <v>11</v>
      </c>
      <c r="L54" s="396">
        <v>3</v>
      </c>
      <c r="M54" s="397"/>
      <c r="N54" s="1"/>
      <c r="O54" s="1"/>
      <c r="P54" s="1"/>
      <c r="Q54" s="1"/>
      <c r="R54" s="1"/>
      <c r="S54" s="1"/>
      <c r="T54" s="1"/>
      <c r="U54" s="1"/>
      <c r="V54" s="1"/>
      <c r="W54" s="1"/>
      <c r="X54" s="1"/>
      <c r="Y54" s="1"/>
      <c r="Z54" s="1"/>
      <c r="AA54" s="1"/>
      <c r="AB54" s="1"/>
      <c r="AC54" s="1"/>
      <c r="AD54" s="1"/>
      <c r="AE54" s="1"/>
      <c r="AF54" s="1"/>
      <c r="AG54" s="1"/>
      <c r="AH54" s="10">
        <f t="shared" si="7"/>
        <v>18.504722222222224</v>
      </c>
      <c r="AI54" s="10">
        <f t="shared" si="442"/>
        <v>277.57083333333338</v>
      </c>
      <c r="AJ54" s="44">
        <f t="shared" si="8"/>
        <v>-11.616666666666667</v>
      </c>
      <c r="AK54" s="19">
        <f t="shared" si="9"/>
        <v>-11.616666666666667</v>
      </c>
      <c r="AL54" s="19">
        <f t="shared" si="25"/>
        <v>11.616666666666667</v>
      </c>
      <c r="AM54" s="19">
        <f t="shared" ca="1" si="443"/>
        <v>0.46649159066442303</v>
      </c>
      <c r="AN54" s="45">
        <f t="shared" ca="1" si="10"/>
        <v>27.806798019540988</v>
      </c>
      <c r="AO54" s="55" t="str">
        <f t="shared" ca="1" si="4"/>
        <v>27°48'24"</v>
      </c>
      <c r="AP54" s="46">
        <f t="shared" ca="1" si="11"/>
        <v>42406.951582123067</v>
      </c>
      <c r="AQ54" s="20">
        <f t="shared" ca="1" si="14"/>
        <v>42406.951582123067</v>
      </c>
      <c r="AR54" s="10">
        <f t="shared" ca="1" si="15"/>
        <v>15266502.569564305</v>
      </c>
      <c r="AT54" s="64">
        <v>45</v>
      </c>
      <c r="AU54" s="58">
        <f t="shared" si="16"/>
        <v>-11.616666666666667</v>
      </c>
      <c r="AV54" s="59" t="str">
        <f t="shared" si="12"/>
        <v/>
      </c>
      <c r="AW54" s="60" t="str">
        <f t="shared" si="13"/>
        <v/>
      </c>
      <c r="AX54" s="61" t="str">
        <f t="shared" si="5"/>
        <v/>
      </c>
      <c r="AY54" s="62" t="str">
        <f t="shared" si="17"/>
        <v/>
      </c>
      <c r="AZ54" s="61" t="str">
        <f t="shared" si="18"/>
        <v/>
      </c>
      <c r="BA54" s="58" t="str">
        <f t="shared" si="19"/>
        <v/>
      </c>
      <c r="BB54" s="58" t="str">
        <f t="shared" si="20"/>
        <v/>
      </c>
      <c r="BC54" s="58" t="str">
        <f t="shared" si="21"/>
        <v/>
      </c>
      <c r="BD54" s="58" t="str">
        <f t="shared" ca="1" si="22"/>
        <v>sichtbar</v>
      </c>
      <c r="BE54" s="63" t="str">
        <f t="shared" ca="1" si="6"/>
        <v>sichtbar</v>
      </c>
      <c r="BF54" s="215">
        <v>43</v>
      </c>
      <c r="BG54" s="214">
        <f t="shared" si="23"/>
        <v>43</v>
      </c>
      <c r="BH54" s="257">
        <f t="shared" ref="BH54:BI54" si="509">IF(BH57&lt;BH52,(BH52-BH57)/5+BH55,(BH57-BH52)/5+BH53)</f>
        <v>0.99777777777777765</v>
      </c>
      <c r="BI54" s="254">
        <f t="shared" si="509"/>
        <v>0.99763888888888885</v>
      </c>
      <c r="BJ54" s="254">
        <f t="shared" ref="BJ54:BQ54" si="510">IF(BJ57&lt;BJ52,(BJ52-BJ57)/5+BJ55,(BJ57-BJ52)/5+BJ53)</f>
        <v>0.99722222222222223</v>
      </c>
      <c r="BK54" s="254">
        <f t="shared" si="510"/>
        <v>0.99680555555555561</v>
      </c>
      <c r="BL54" s="254">
        <f t="shared" si="510"/>
        <v>0.99583333333333324</v>
      </c>
      <c r="BM54" s="254">
        <f t="shared" si="510"/>
        <v>0.99583333333333324</v>
      </c>
      <c r="BN54" s="254">
        <f t="shared" si="510"/>
        <v>0.99611111111111106</v>
      </c>
      <c r="BO54" s="254">
        <f t="shared" si="510"/>
        <v>0.99583333333333324</v>
      </c>
      <c r="BP54" s="254">
        <f t="shared" si="510"/>
        <v>0.99722222222222223</v>
      </c>
      <c r="BQ54" s="254">
        <f t="shared" si="510"/>
        <v>0.99569444444444455</v>
      </c>
      <c r="BR54" s="254">
        <f t="shared" ref="BR54:DP54" si="511">IF(BR57&lt;BR52,(BR52-BR57)/5+BR55,(BR57-BR52)/5+BR53)</f>
        <v>0.99569444444444455</v>
      </c>
      <c r="BS54" s="254">
        <f t="shared" si="511"/>
        <v>0.99569444444444455</v>
      </c>
      <c r="BT54" s="254">
        <f t="shared" si="511"/>
        <v>0.99541666666666673</v>
      </c>
      <c r="BU54" s="254">
        <f t="shared" si="511"/>
        <v>0.99541666666666673</v>
      </c>
      <c r="BV54" s="254">
        <f t="shared" si="511"/>
        <v>0.99499999999999988</v>
      </c>
      <c r="BW54" s="254">
        <f t="shared" si="511"/>
        <v>0.99541666666666673</v>
      </c>
      <c r="BX54" s="254">
        <f t="shared" si="511"/>
        <v>0.99499999999999988</v>
      </c>
      <c r="BY54" s="254">
        <f t="shared" si="511"/>
        <v>0.99472222222222229</v>
      </c>
      <c r="BZ54" s="254">
        <f t="shared" si="511"/>
        <v>0.99472222222222229</v>
      </c>
      <c r="CA54" s="254">
        <f t="shared" si="511"/>
        <v>0.99472222222222229</v>
      </c>
      <c r="CB54" s="254">
        <f t="shared" si="511"/>
        <v>0.99472222222222229</v>
      </c>
      <c r="CC54" s="254">
        <f t="shared" si="511"/>
        <v>0.99402777777777784</v>
      </c>
      <c r="CD54" s="254">
        <f t="shared" si="511"/>
        <v>0.9918055555555555</v>
      </c>
      <c r="CE54" s="254">
        <f t="shared" si="511"/>
        <v>0.99222222222222212</v>
      </c>
      <c r="CF54" s="254">
        <f t="shared" si="511"/>
        <v>0.99319444444444438</v>
      </c>
      <c r="CG54" s="254">
        <f t="shared" si="511"/>
        <v>0.99111111111111116</v>
      </c>
      <c r="CH54" s="254">
        <f t="shared" si="511"/>
        <v>0.98791666666666667</v>
      </c>
      <c r="CI54" s="254">
        <f t="shared" si="511"/>
        <v>0.9883333333333334</v>
      </c>
      <c r="CJ54" s="254">
        <f t="shared" si="511"/>
        <v>0.98791666666666667</v>
      </c>
      <c r="CK54" s="254">
        <f t="shared" si="511"/>
        <v>0.98583333333333323</v>
      </c>
      <c r="CL54" s="254">
        <f t="shared" si="511"/>
        <v>0.9851388888888889</v>
      </c>
      <c r="CM54" s="254">
        <f t="shared" si="511"/>
        <v>0.97555555555555562</v>
      </c>
      <c r="CN54" s="254">
        <f t="shared" si="511"/>
        <v>0.97236111111111112</v>
      </c>
      <c r="CO54" s="254">
        <f t="shared" si="511"/>
        <v>0.97013888888888877</v>
      </c>
      <c r="CP54" s="254">
        <f t="shared" si="511"/>
        <v>0.96375000000000011</v>
      </c>
      <c r="CQ54" s="254">
        <f t="shared" si="511"/>
        <v>0.96305555555555566</v>
      </c>
      <c r="CR54" s="254">
        <f t="shared" si="511"/>
        <v>0.95763888888888882</v>
      </c>
      <c r="CS54" s="254">
        <f t="shared" si="511"/>
        <v>0.94944444444444442</v>
      </c>
      <c r="CT54" s="254">
        <f t="shared" si="511"/>
        <v>0.94791666666666663</v>
      </c>
      <c r="CU54" s="254">
        <f t="shared" si="511"/>
        <v>0.93111111111111122</v>
      </c>
      <c r="CV54" s="254">
        <f t="shared" si="511"/>
        <v>0.91666666666666663</v>
      </c>
      <c r="CW54" s="254">
        <f t="shared" si="511"/>
        <v>0.91374999999999995</v>
      </c>
      <c r="CX54" s="254">
        <f t="shared" si="511"/>
        <v>0.91263888888888878</v>
      </c>
      <c r="CY54" s="254">
        <f t="shared" si="511"/>
        <v>0.90805555555555562</v>
      </c>
      <c r="CZ54" s="254">
        <f t="shared" si="511"/>
        <v>0.90458333333333318</v>
      </c>
      <c r="DA54" s="254">
        <f t="shared" si="511"/>
        <v>0.89430555555555558</v>
      </c>
      <c r="DB54" s="254">
        <f t="shared" si="511"/>
        <v>0.88888888888888895</v>
      </c>
      <c r="DC54" s="254">
        <f t="shared" si="511"/>
        <v>0.87361111111111101</v>
      </c>
      <c r="DD54" s="254">
        <f t="shared" si="511"/>
        <v>0.87222222222222223</v>
      </c>
      <c r="DE54" s="254">
        <f t="shared" si="511"/>
        <v>0.84444444444444444</v>
      </c>
      <c r="DF54" s="254">
        <f t="shared" si="511"/>
        <v>0.34805555555555556</v>
      </c>
      <c r="DG54" s="254">
        <f t="shared" si="511"/>
        <v>0.33444444444444443</v>
      </c>
      <c r="DH54" s="254">
        <f t="shared" si="511"/>
        <v>0</v>
      </c>
      <c r="DI54" s="254">
        <f t="shared" si="511"/>
        <v>0</v>
      </c>
      <c r="DJ54" s="254">
        <f t="shared" si="511"/>
        <v>0</v>
      </c>
      <c r="DK54" s="254">
        <f t="shared" si="511"/>
        <v>0</v>
      </c>
      <c r="DL54" s="254">
        <f t="shared" si="511"/>
        <v>0</v>
      </c>
      <c r="DM54" s="254">
        <f t="shared" si="511"/>
        <v>0</v>
      </c>
      <c r="DN54" s="254">
        <f t="shared" si="511"/>
        <v>0</v>
      </c>
      <c r="DO54" s="254">
        <f t="shared" si="511"/>
        <v>0</v>
      </c>
      <c r="DP54" s="254">
        <f t="shared" si="511"/>
        <v>0</v>
      </c>
      <c r="DQ54" s="220">
        <f t="shared" si="24"/>
        <v>43</v>
      </c>
      <c r="DR54" s="254">
        <f t="shared" ref="DR54:DS54" si="512">IF(DR57&lt;DR52,(DR52-DR57)/5+DR55,(DR57-DR52)/5+DR53)</f>
        <v>3.7361111111111109E-2</v>
      </c>
      <c r="DS54" s="254">
        <f t="shared" si="512"/>
        <v>2.8333333333333332E-2</v>
      </c>
      <c r="DT54" s="254">
        <f t="shared" ref="DT54:EC54" si="513">IF(DT57&lt;DT52,(DT52-DT57)/5+DT55,(DT57-DT52)/5+DT53)</f>
        <v>2.8333333333333332E-2</v>
      </c>
      <c r="DU54" s="254">
        <f t="shared" si="513"/>
        <v>2.8750000000000001E-2</v>
      </c>
      <c r="DV54" s="254">
        <f t="shared" si="513"/>
        <v>2.4166666666666666E-2</v>
      </c>
      <c r="DW54" s="254">
        <f t="shared" si="513"/>
        <v>2.2500000000000003E-2</v>
      </c>
      <c r="DX54" s="254">
        <f t="shared" si="513"/>
        <v>2.1388888888888888E-2</v>
      </c>
      <c r="DY54" s="254">
        <f t="shared" si="513"/>
        <v>1.9583333333333331E-2</v>
      </c>
      <c r="DZ54" s="254">
        <f t="shared" si="513"/>
        <v>1.2777777777777779E-2</v>
      </c>
      <c r="EA54" s="254">
        <f t="shared" si="513"/>
        <v>1.4861111111111111E-2</v>
      </c>
      <c r="EB54" s="254">
        <f t="shared" si="513"/>
        <v>1.4166666666666666E-2</v>
      </c>
      <c r="EC54" s="254">
        <f t="shared" si="513"/>
        <v>1.1666666666666664E-2</v>
      </c>
      <c r="ED54" s="254">
        <f t="shared" ref="ED54:ER54" si="514">IF(ED57&lt;ED52,(ED52-ED57)/5+ED55,(ED57-ED52)/5+ED53)</f>
        <v>9.1666666666666667E-3</v>
      </c>
      <c r="EE54" s="254">
        <f t="shared" si="514"/>
        <v>1.0555555555555556E-2</v>
      </c>
      <c r="EF54" s="254">
        <f t="shared" si="514"/>
        <v>9.5833333333333309E-3</v>
      </c>
      <c r="EG54" s="254">
        <f t="shared" si="514"/>
        <v>8.472222222222223E-3</v>
      </c>
      <c r="EH54" s="254">
        <f t="shared" si="514"/>
        <v>8.472222222222223E-3</v>
      </c>
      <c r="EI54" s="254">
        <f t="shared" si="514"/>
        <v>8.0555555555555554E-3</v>
      </c>
      <c r="EJ54" s="254">
        <f t="shared" si="514"/>
        <v>8.8888888888888871E-3</v>
      </c>
      <c r="EK54" s="254">
        <f t="shared" si="514"/>
        <v>8.0555555555555554E-3</v>
      </c>
      <c r="EL54" s="254">
        <f t="shared" si="514"/>
        <v>7.3611111111111108E-3</v>
      </c>
      <c r="EM54" s="254">
        <f t="shared" si="514"/>
        <v>4.5833333333333334E-3</v>
      </c>
      <c r="EN54" s="254">
        <f t="shared" si="514"/>
        <v>4.5833333333333334E-3</v>
      </c>
      <c r="EO54" s="254">
        <f t="shared" si="514"/>
        <v>4.5833333333333334E-3</v>
      </c>
      <c r="EP54" s="254">
        <f t="shared" si="514"/>
        <v>3.8888888888888888E-3</v>
      </c>
      <c r="EQ54" s="254">
        <f t="shared" si="514"/>
        <v>3.8888888888888888E-3</v>
      </c>
      <c r="ER54" s="254">
        <f t="shared" si="514"/>
        <v>2.5000000000000001E-3</v>
      </c>
      <c r="ES54" s="254">
        <f t="shared" ref="ES54:EV54" si="515">IF(ES57&lt;ES52,(ES52-ES57)/5+ES55,(ES57-ES52)/5+ES53)</f>
        <v>2.0833333333333333E-3</v>
      </c>
      <c r="ET54" s="254">
        <f t="shared" si="515"/>
        <v>0</v>
      </c>
      <c r="EU54" s="254">
        <f t="shared" si="515"/>
        <v>0</v>
      </c>
      <c r="EV54" s="254">
        <f t="shared" si="515"/>
        <v>1.1111111111111111E-3</v>
      </c>
      <c r="EW54" s="254">
        <v>2.7777777777777778E-4</v>
      </c>
      <c r="EX54" s="254">
        <f t="shared" ref="EX54" si="516">IF(EX57&lt;EX52,(EX52-EX57)/5+EX55,(EX57-EX52)/5+EX53)</f>
        <v>0</v>
      </c>
      <c r="EY54" s="254">
        <v>0.99986111111111109</v>
      </c>
      <c r="EZ54" s="254">
        <f t="shared" ref="EZ54" si="517">IF(EZ57&lt;EZ52,(EZ52-EZ57)/5+EZ55,(EZ57-EZ52)/5+EZ53)</f>
        <v>0.9981944444444445</v>
      </c>
      <c r="FA54" s="254">
        <v>0.99958333333333327</v>
      </c>
      <c r="FB54" s="254">
        <f t="shared" ref="FB54:FJ54" si="518">IF(FB57&lt;FB52,(FB52-FB57)/5+FB55,(FB57-FB52)/5+FB53)</f>
        <v>0.99861111111111101</v>
      </c>
      <c r="FC54" s="254">
        <f t="shared" si="518"/>
        <v>0.99930555555555556</v>
      </c>
      <c r="FD54" s="254">
        <f t="shared" si="518"/>
        <v>0.99791666666666667</v>
      </c>
      <c r="FE54" s="254">
        <f t="shared" si="518"/>
        <v>0.9981944444444445</v>
      </c>
      <c r="FF54" s="254">
        <f t="shared" si="518"/>
        <v>0.99791666666666667</v>
      </c>
      <c r="FG54" s="254">
        <f t="shared" si="518"/>
        <v>0.99930555555555556</v>
      </c>
      <c r="FH54" s="254">
        <f t="shared" si="518"/>
        <v>0.99930555555555556</v>
      </c>
      <c r="FI54" s="254">
        <f t="shared" si="518"/>
        <v>0.99930555555555556</v>
      </c>
      <c r="FJ54" s="254">
        <f t="shared" si="518"/>
        <v>0.99847222222222232</v>
      </c>
      <c r="FK54" s="255">
        <f t="shared" ref="FK54" si="519">IF(FK57&lt;FK52,(FK52-FK57)/5+FK55,(FK57-FK52)/5+FK53)</f>
        <v>0.9981944444444445</v>
      </c>
      <c r="FL54" s="214">
        <f t="shared" si="31"/>
        <v>43</v>
      </c>
      <c r="FM54" s="238" t="s">
        <v>98</v>
      </c>
      <c r="FN54" s="222">
        <f>HD11</f>
        <v>0.90069444444444446</v>
      </c>
      <c r="FO54" s="221"/>
      <c r="FP54" s="221"/>
      <c r="FQ54" s="214"/>
      <c r="FR54" s="216"/>
      <c r="FS54" s="216"/>
      <c r="FT54" s="225"/>
      <c r="FU54" s="225"/>
      <c r="FV54" s="225"/>
      <c r="FW54" s="225"/>
      <c r="FX54" s="225"/>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c r="HI54" s="216"/>
      <c r="HJ54" s="216"/>
      <c r="HK54" s="216"/>
      <c r="HL54" s="216"/>
      <c r="HM54" s="216"/>
      <c r="HN54" s="216"/>
      <c r="HO54" s="216"/>
      <c r="HP54" s="216"/>
      <c r="HQ54" s="216"/>
      <c r="HR54" s="216"/>
      <c r="HS54" s="216"/>
      <c r="HT54" s="216"/>
      <c r="HU54" s="216"/>
      <c r="HV54" s="216"/>
      <c r="HW54" s="216"/>
      <c r="HX54" s="216"/>
      <c r="HY54" s="216"/>
      <c r="HZ54" s="216"/>
      <c r="IA54" s="216"/>
      <c r="IB54" s="216"/>
      <c r="IC54" s="216"/>
      <c r="ID54" s="216"/>
      <c r="IE54" s="216"/>
      <c r="IF54" s="216"/>
      <c r="IG54" s="216"/>
      <c r="IH54" s="216"/>
      <c r="II54" s="216"/>
      <c r="IJ54" s="216"/>
      <c r="IK54" s="216"/>
      <c r="IL54" s="216"/>
      <c r="IM54" s="216"/>
      <c r="IN54" s="216"/>
      <c r="IO54" s="216"/>
      <c r="IP54" s="216"/>
      <c r="IQ54" s="216"/>
      <c r="IR54" s="216"/>
      <c r="IS54" s="216"/>
      <c r="IT54" s="216"/>
      <c r="IU54" s="216"/>
      <c r="IV54" s="216"/>
      <c r="IW54" s="216"/>
      <c r="IX54" s="216"/>
      <c r="IY54" s="216"/>
      <c r="IZ54" s="216"/>
      <c r="JA54" s="216"/>
      <c r="JB54" s="216"/>
      <c r="JC54" s="216"/>
      <c r="JD54" s="216"/>
      <c r="JE54" s="216"/>
      <c r="JF54" s="216"/>
      <c r="JG54" s="216"/>
      <c r="JH54" s="216"/>
      <c r="JI54" s="216"/>
      <c r="JJ54" s="216"/>
      <c r="JK54" s="216"/>
      <c r="JL54" s="216"/>
      <c r="JM54" s="216"/>
      <c r="JN54" s="216"/>
      <c r="JO54" s="216"/>
      <c r="JP54" s="216"/>
      <c r="JQ54" s="216"/>
      <c r="JR54" s="216"/>
    </row>
    <row r="55" spans="1:278">
      <c r="A55" s="404">
        <v>46</v>
      </c>
      <c r="B55" s="399" t="str">
        <f t="shared" ca="1" si="441"/>
        <v>sehr gut sichtbar</v>
      </c>
      <c r="C55" s="400">
        <v>63</v>
      </c>
      <c r="D55" s="392" t="s">
        <v>35</v>
      </c>
      <c r="E55" s="400">
        <v>63</v>
      </c>
      <c r="F55" s="399" t="s">
        <v>411</v>
      </c>
      <c r="G55" s="393">
        <v>0.77034722222222218</v>
      </c>
      <c r="H55" s="402" t="s">
        <v>412</v>
      </c>
      <c r="I55" s="403">
        <v>15.6</v>
      </c>
      <c r="J55" s="399" t="s">
        <v>413</v>
      </c>
      <c r="K55" s="399" t="s">
        <v>11</v>
      </c>
      <c r="L55" s="396">
        <v>3</v>
      </c>
      <c r="M55" s="397">
        <v>15.1</v>
      </c>
      <c r="N55" s="1"/>
      <c r="O55" s="1"/>
      <c r="P55" s="1"/>
      <c r="Q55" s="1"/>
      <c r="R55" s="1"/>
      <c r="S55" s="1"/>
      <c r="T55" s="1"/>
      <c r="U55" s="1"/>
      <c r="V55" s="1"/>
      <c r="W55" s="1"/>
      <c r="X55" s="1"/>
      <c r="Y55" s="1"/>
      <c r="Z55" s="1"/>
      <c r="AA55" s="1"/>
      <c r="AB55" s="1"/>
      <c r="AC55" s="1"/>
      <c r="AD55" s="1"/>
      <c r="AE55" s="1"/>
      <c r="AF55" s="1"/>
      <c r="AG55" s="1"/>
      <c r="AH55" s="10">
        <f t="shared" si="7"/>
        <v>18.488333333333333</v>
      </c>
      <c r="AI55" s="10">
        <f t="shared" si="442"/>
        <v>277.32499999999999</v>
      </c>
      <c r="AJ55" s="44">
        <f t="shared" si="8"/>
        <v>26.9</v>
      </c>
      <c r="AK55" s="19">
        <f t="shared" si="9"/>
        <v>26.9</v>
      </c>
      <c r="AL55" s="19">
        <f t="shared" si="25"/>
        <v>26.9</v>
      </c>
      <c r="AM55" s="19">
        <f t="shared" ca="1" si="443"/>
        <v>0.9026066620878419</v>
      </c>
      <c r="AN55" s="45">
        <f t="shared" ca="1" si="10"/>
        <v>64.50284526446876</v>
      </c>
      <c r="AO55" s="55" t="str">
        <f t="shared" ca="1" si="4"/>
        <v>64°30'10"</v>
      </c>
      <c r="AP55" s="46">
        <f t="shared" ca="1" si="11"/>
        <v>42406.952264993437</v>
      </c>
      <c r="AQ55" s="20">
        <f t="shared" ca="1" si="14"/>
        <v>42406.952264993437</v>
      </c>
      <c r="AR55" s="10">
        <f t="shared" ca="1" si="15"/>
        <v>15266502.815397637</v>
      </c>
      <c r="AT55" s="64">
        <v>46</v>
      </c>
      <c r="AU55" s="58">
        <f t="shared" si="16"/>
        <v>26.9</v>
      </c>
      <c r="AV55" s="59" t="str">
        <f t="shared" si="12"/>
        <v/>
      </c>
      <c r="AW55" s="60" t="str">
        <f t="shared" si="13"/>
        <v/>
      </c>
      <c r="AX55" s="61" t="str">
        <f t="shared" si="5"/>
        <v/>
      </c>
      <c r="AY55" s="62" t="str">
        <f t="shared" si="17"/>
        <v/>
      </c>
      <c r="AZ55" s="61" t="str">
        <f t="shared" si="18"/>
        <v/>
      </c>
      <c r="BA55" s="58" t="str">
        <f t="shared" si="19"/>
        <v/>
      </c>
      <c r="BB55" s="58" t="str">
        <f t="shared" si="20"/>
        <v/>
      </c>
      <c r="BC55" s="58" t="str">
        <f t="shared" si="21"/>
        <v/>
      </c>
      <c r="BD55" s="58" t="str">
        <f t="shared" ca="1" si="22"/>
        <v>sehr gut sichtbar</v>
      </c>
      <c r="BE55" s="63" t="str">
        <f t="shared" ca="1" si="6"/>
        <v>sehr gut sichtbar</v>
      </c>
      <c r="BF55" s="215">
        <v>42</v>
      </c>
      <c r="BG55" s="214">
        <f t="shared" si="23"/>
        <v>42</v>
      </c>
      <c r="BH55" s="257">
        <f t="shared" ref="BH55:BI55" si="520">IF(BH57&lt;BH52,(BH52-BH57)/5+BH56,(BH57-BH52)/5+BH54)</f>
        <v>0.99805555555555536</v>
      </c>
      <c r="BI55" s="254">
        <f t="shared" si="520"/>
        <v>0.99819444444444438</v>
      </c>
      <c r="BJ55" s="254">
        <f t="shared" ref="BJ55:BQ55" si="521">IF(BJ57&lt;BJ52,(BJ52-BJ57)/5+BJ56,(BJ57-BJ52)/5+BJ54)</f>
        <v>0.99722222222222223</v>
      </c>
      <c r="BK55" s="254">
        <f t="shared" si="521"/>
        <v>0.99694444444444452</v>
      </c>
      <c r="BL55" s="254">
        <f t="shared" si="521"/>
        <v>0.99583333333333324</v>
      </c>
      <c r="BM55" s="254">
        <f t="shared" si="521"/>
        <v>0.99583333333333324</v>
      </c>
      <c r="BN55" s="254">
        <f t="shared" si="521"/>
        <v>0.99624999999999997</v>
      </c>
      <c r="BO55" s="254">
        <f t="shared" si="521"/>
        <v>0.99583333333333324</v>
      </c>
      <c r="BP55" s="254">
        <f t="shared" si="521"/>
        <v>0.99722222222222223</v>
      </c>
      <c r="BQ55" s="254">
        <f t="shared" si="521"/>
        <v>0.99597222222222237</v>
      </c>
      <c r="BR55" s="254">
        <f t="shared" ref="BR55:DP55" si="522">IF(BR57&lt;BR52,(BR52-BR57)/5+BR56,(BR57-BR52)/5+BR54)</f>
        <v>0.99597222222222237</v>
      </c>
      <c r="BS55" s="254">
        <f t="shared" si="522"/>
        <v>0.99597222222222237</v>
      </c>
      <c r="BT55" s="254">
        <f t="shared" si="522"/>
        <v>0.99555555555555564</v>
      </c>
      <c r="BU55" s="254">
        <f t="shared" si="522"/>
        <v>0.99555555555555564</v>
      </c>
      <c r="BV55" s="254">
        <f t="shared" si="522"/>
        <v>0.99527777777777759</v>
      </c>
      <c r="BW55" s="254">
        <f t="shared" si="522"/>
        <v>0.99555555555555564</v>
      </c>
      <c r="BX55" s="254">
        <f t="shared" si="522"/>
        <v>0.99527777777777759</v>
      </c>
      <c r="BY55" s="254">
        <f t="shared" si="522"/>
        <v>0.9948611111111112</v>
      </c>
      <c r="BZ55" s="254">
        <f t="shared" si="522"/>
        <v>0.9948611111111112</v>
      </c>
      <c r="CA55" s="254">
        <f t="shared" si="522"/>
        <v>0.9948611111111112</v>
      </c>
      <c r="CB55" s="254">
        <f t="shared" si="522"/>
        <v>0.9948611111111112</v>
      </c>
      <c r="CC55" s="254">
        <f t="shared" si="522"/>
        <v>0.99416666666666675</v>
      </c>
      <c r="CD55" s="254">
        <f t="shared" si="522"/>
        <v>0.99222222222222212</v>
      </c>
      <c r="CE55" s="254">
        <f t="shared" si="522"/>
        <v>0.99249999999999983</v>
      </c>
      <c r="CF55" s="254">
        <f t="shared" si="522"/>
        <v>0.993611111111111</v>
      </c>
      <c r="CG55" s="254">
        <f t="shared" si="522"/>
        <v>0.9915277777777779</v>
      </c>
      <c r="CH55" s="254">
        <f t="shared" si="522"/>
        <v>0.9884722222222222</v>
      </c>
      <c r="CI55" s="254">
        <f t="shared" si="522"/>
        <v>0.98875000000000013</v>
      </c>
      <c r="CJ55" s="254">
        <f t="shared" si="522"/>
        <v>0.9884722222222222</v>
      </c>
      <c r="CK55" s="254">
        <f t="shared" si="522"/>
        <v>0.98638888888888876</v>
      </c>
      <c r="CL55" s="254">
        <f t="shared" si="522"/>
        <v>0.98569444444444443</v>
      </c>
      <c r="CM55" s="254">
        <f t="shared" si="522"/>
        <v>0.97652777777777788</v>
      </c>
      <c r="CN55" s="254">
        <f t="shared" si="522"/>
        <v>0.97347222222222218</v>
      </c>
      <c r="CO55" s="254">
        <f t="shared" si="522"/>
        <v>0.97152777777777766</v>
      </c>
      <c r="CP55" s="254">
        <f t="shared" si="522"/>
        <v>0.96541666666666681</v>
      </c>
      <c r="CQ55" s="254">
        <f t="shared" si="522"/>
        <v>0.96472222222222237</v>
      </c>
      <c r="CR55" s="254">
        <f t="shared" si="522"/>
        <v>0.95972222222222214</v>
      </c>
      <c r="CS55" s="254">
        <f t="shared" si="522"/>
        <v>0.95194444444444437</v>
      </c>
      <c r="CT55" s="254">
        <f t="shared" si="522"/>
        <v>0.9506944444444444</v>
      </c>
      <c r="CU55" s="254">
        <f t="shared" si="522"/>
        <v>0.93625000000000014</v>
      </c>
      <c r="CV55" s="254">
        <f t="shared" si="522"/>
        <v>0.92222222222222217</v>
      </c>
      <c r="CW55" s="254">
        <f t="shared" si="522"/>
        <v>0.91958333333333331</v>
      </c>
      <c r="CX55" s="254">
        <f t="shared" si="522"/>
        <v>0.91861111111111093</v>
      </c>
      <c r="CY55" s="254">
        <f t="shared" si="522"/>
        <v>0.91486111111111124</v>
      </c>
      <c r="CZ55" s="254">
        <f t="shared" si="522"/>
        <v>0.91138888888888869</v>
      </c>
      <c r="DA55" s="254">
        <f t="shared" si="522"/>
        <v>0.9029166666666667</v>
      </c>
      <c r="DB55" s="254">
        <f t="shared" si="522"/>
        <v>0.89791666666666681</v>
      </c>
      <c r="DC55" s="254">
        <f t="shared" si="522"/>
        <v>0.87361111111111101</v>
      </c>
      <c r="DD55" s="254">
        <f t="shared" si="522"/>
        <v>0.87222222222222223</v>
      </c>
      <c r="DE55" s="254">
        <f t="shared" si="522"/>
        <v>0.84444444444444444</v>
      </c>
      <c r="DF55" s="254">
        <f t="shared" si="522"/>
        <v>0.52208333333333334</v>
      </c>
      <c r="DG55" s="254">
        <f t="shared" si="522"/>
        <v>0.50166666666666671</v>
      </c>
      <c r="DH55" s="254">
        <f t="shared" si="522"/>
        <v>0</v>
      </c>
      <c r="DI55" s="254">
        <f t="shared" si="522"/>
        <v>0</v>
      </c>
      <c r="DJ55" s="254">
        <f t="shared" si="522"/>
        <v>0</v>
      </c>
      <c r="DK55" s="254">
        <f t="shared" si="522"/>
        <v>0</v>
      </c>
      <c r="DL55" s="254">
        <f t="shared" si="522"/>
        <v>0</v>
      </c>
      <c r="DM55" s="254">
        <f t="shared" si="522"/>
        <v>0</v>
      </c>
      <c r="DN55" s="254">
        <f t="shared" si="522"/>
        <v>0</v>
      </c>
      <c r="DO55" s="254">
        <f t="shared" si="522"/>
        <v>0</v>
      </c>
      <c r="DP55" s="254">
        <f t="shared" si="522"/>
        <v>0</v>
      </c>
      <c r="DQ55" s="220">
        <f t="shared" si="24"/>
        <v>42</v>
      </c>
      <c r="DR55" s="254">
        <f t="shared" ref="DR55:DS55" si="523">IF(DR57&lt;DR52,(DR52-DR57)/5+DR56,(DR57-DR52)/5+DR54)</f>
        <v>3.5555555555555556E-2</v>
      </c>
      <c r="DS55" s="254">
        <f t="shared" si="523"/>
        <v>2.7222222222222221E-2</v>
      </c>
      <c r="DT55" s="254">
        <f t="shared" ref="DT55:EC55" si="524">IF(DT57&lt;DT52,(DT52-DT57)/5+DT56,(DT57-DT52)/5+DT54)</f>
        <v>2.7222222222222221E-2</v>
      </c>
      <c r="DU55" s="254">
        <f t="shared" si="524"/>
        <v>2.75E-2</v>
      </c>
      <c r="DV55" s="254">
        <f t="shared" si="524"/>
        <v>2.3055555555555555E-2</v>
      </c>
      <c r="DW55" s="254">
        <f t="shared" si="524"/>
        <v>2.1250000000000002E-2</v>
      </c>
      <c r="DX55" s="254">
        <f t="shared" si="524"/>
        <v>2.0972222222222222E-2</v>
      </c>
      <c r="DY55" s="254">
        <f t="shared" si="524"/>
        <v>1.861111111111111E-2</v>
      </c>
      <c r="DZ55" s="254">
        <f t="shared" si="524"/>
        <v>1.2222222222222223E-2</v>
      </c>
      <c r="EA55" s="254">
        <f t="shared" si="524"/>
        <v>1.4305555555555556E-2</v>
      </c>
      <c r="EB55" s="254">
        <f t="shared" si="524"/>
        <v>1.361111111111111E-2</v>
      </c>
      <c r="EC55" s="254">
        <f t="shared" si="524"/>
        <v>1.1249999999999998E-2</v>
      </c>
      <c r="ED55" s="254">
        <f t="shared" ref="ED55:ER55" si="525">IF(ED57&lt;ED52,(ED52-ED57)/5+ED56,(ED57-ED52)/5+ED54)</f>
        <v>8.8888888888888889E-3</v>
      </c>
      <c r="EE55" s="254">
        <f t="shared" si="525"/>
        <v>1.0277777777777778E-2</v>
      </c>
      <c r="EF55" s="254">
        <f t="shared" si="525"/>
        <v>9.166666666666665E-3</v>
      </c>
      <c r="EG55" s="254">
        <f t="shared" si="525"/>
        <v>8.1944444444444452E-3</v>
      </c>
      <c r="EH55" s="254">
        <f t="shared" si="525"/>
        <v>8.1944444444444452E-3</v>
      </c>
      <c r="EI55" s="254">
        <f t="shared" si="525"/>
        <v>7.2222222222222228E-3</v>
      </c>
      <c r="EJ55" s="254">
        <f t="shared" si="525"/>
        <v>8.4722222222222213E-3</v>
      </c>
      <c r="EK55" s="254">
        <f t="shared" si="525"/>
        <v>7.9166666666666656E-3</v>
      </c>
      <c r="EL55" s="254">
        <f t="shared" si="525"/>
        <v>7.2222222222222219E-3</v>
      </c>
      <c r="EM55" s="254">
        <f t="shared" si="525"/>
        <v>4.4444444444444444E-3</v>
      </c>
      <c r="EN55" s="254">
        <f t="shared" si="525"/>
        <v>4.4444444444444444E-3</v>
      </c>
      <c r="EO55" s="254">
        <f t="shared" si="525"/>
        <v>4.4444444444444444E-3</v>
      </c>
      <c r="EP55" s="254">
        <f t="shared" si="525"/>
        <v>3.7499999999999999E-3</v>
      </c>
      <c r="EQ55" s="254">
        <f t="shared" si="525"/>
        <v>3.7499999999999999E-3</v>
      </c>
      <c r="ER55" s="254">
        <f t="shared" si="525"/>
        <v>2.3611111111111111E-3</v>
      </c>
      <c r="ES55" s="254">
        <f t="shared" ref="ES55:EV55" si="526">IF(ES57&lt;ES52,(ES52-ES57)/5+ES56,(ES57-ES52)/5+ES54)</f>
        <v>2.0833333333333333E-3</v>
      </c>
      <c r="ET55" s="254">
        <f t="shared" si="526"/>
        <v>0</v>
      </c>
      <c r="EU55" s="254">
        <f t="shared" si="526"/>
        <v>0</v>
      </c>
      <c r="EV55" s="254">
        <f t="shared" si="526"/>
        <v>9.722222222222223E-4</v>
      </c>
      <c r="EW55" s="254">
        <v>0.99972222222222218</v>
      </c>
      <c r="EX55" s="254">
        <f t="shared" ref="EX55" si="527">IF(EX57&lt;EX52,(EX52-EX57)/5+EX56,(EX57-EX52)/5+EX54)</f>
        <v>0</v>
      </c>
      <c r="EY55" s="254">
        <v>1.3888888888888889E-4</v>
      </c>
      <c r="EZ55" s="254">
        <f t="shared" ref="EZ55" si="528">IF(EZ57&lt;EZ52,(EZ52-EZ57)/5+EZ56,(EZ57-EZ52)/5+EZ54)</f>
        <v>0.99833333333333341</v>
      </c>
      <c r="FA55" s="254">
        <v>0.99972222222222196</v>
      </c>
      <c r="FB55" s="254">
        <f t="shared" ref="FB55:FJ55" si="529">IF(FB57&lt;FB52,(FB52-FB57)/5+FB56,(FB57-FB52)/5+FB54)</f>
        <v>0.99861111111111101</v>
      </c>
      <c r="FC55" s="254">
        <f t="shared" si="529"/>
        <v>0.99930555555555556</v>
      </c>
      <c r="FD55" s="254">
        <f t="shared" si="529"/>
        <v>0.99791666666666667</v>
      </c>
      <c r="FE55" s="254">
        <f t="shared" si="529"/>
        <v>0.99833333333333341</v>
      </c>
      <c r="FF55" s="254">
        <f t="shared" si="529"/>
        <v>0.99791666666666667</v>
      </c>
      <c r="FG55" s="254">
        <f t="shared" si="529"/>
        <v>0.99930555555555556</v>
      </c>
      <c r="FH55" s="254">
        <f t="shared" si="529"/>
        <v>0.99930555555555556</v>
      </c>
      <c r="FI55" s="254">
        <f t="shared" si="529"/>
        <v>0.99930555555555556</v>
      </c>
      <c r="FJ55" s="254">
        <f t="shared" si="529"/>
        <v>0.99875000000000014</v>
      </c>
      <c r="FK55" s="255">
        <f t="shared" ref="FK55" si="530">IF(FK57&lt;FK52,(FK52-FK57)/5+FK56,(FK57-FK52)/5+FK54)</f>
        <v>0.99833333333333341</v>
      </c>
      <c r="FL55" s="214">
        <f t="shared" si="31"/>
        <v>42</v>
      </c>
      <c r="FM55" s="238" t="s">
        <v>174</v>
      </c>
      <c r="FN55" s="222">
        <f>HE11</f>
        <v>0.89444444444444438</v>
      </c>
      <c r="FO55" s="221"/>
      <c r="FP55" s="221"/>
      <c r="FQ55" s="214"/>
      <c r="FR55" s="216"/>
      <c r="FS55" s="216"/>
      <c r="FT55" s="225"/>
      <c r="FU55" s="225"/>
      <c r="FV55" s="225"/>
      <c r="FW55" s="225"/>
      <c r="FX55" s="225"/>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c r="HI55" s="216"/>
      <c r="HJ55" s="216"/>
      <c r="HK55" s="216"/>
      <c r="HL55" s="216"/>
      <c r="HM55" s="216"/>
      <c r="HN55" s="216"/>
      <c r="HO55" s="216"/>
      <c r="HP55" s="216"/>
      <c r="HQ55" s="216"/>
      <c r="HR55" s="216"/>
      <c r="HS55" s="216"/>
      <c r="HT55" s="216"/>
      <c r="HU55" s="216"/>
      <c r="HV55" s="216"/>
      <c r="HW55" s="216"/>
      <c r="HX55" s="216"/>
      <c r="HY55" s="216"/>
      <c r="HZ55" s="216"/>
      <c r="IA55" s="216"/>
      <c r="IB55" s="216"/>
      <c r="IC55" s="216"/>
      <c r="ID55" s="216"/>
      <c r="IE55" s="216"/>
      <c r="IF55" s="216"/>
      <c r="IG55" s="216"/>
      <c r="IH55" s="216"/>
      <c r="II55" s="216"/>
      <c r="IJ55" s="216"/>
      <c r="IK55" s="216"/>
      <c r="IL55" s="216"/>
      <c r="IM55" s="216"/>
      <c r="IN55" s="216"/>
      <c r="IO55" s="216"/>
      <c r="IP55" s="216"/>
      <c r="IQ55" s="216"/>
      <c r="IR55" s="216"/>
      <c r="IS55" s="216"/>
      <c r="IT55" s="216"/>
      <c r="IU55" s="216"/>
      <c r="IV55" s="216"/>
      <c r="IW55" s="216"/>
      <c r="IX55" s="216"/>
      <c r="IY55" s="216"/>
      <c r="IZ55" s="216"/>
      <c r="JA55" s="216"/>
      <c r="JB55" s="216"/>
      <c r="JC55" s="216"/>
      <c r="JD55" s="216"/>
      <c r="JE55" s="216"/>
      <c r="JF55" s="216"/>
      <c r="JG55" s="216"/>
      <c r="JH55" s="216"/>
      <c r="JI55" s="216"/>
      <c r="JJ55" s="216"/>
      <c r="JK55" s="216"/>
      <c r="JL55" s="216"/>
      <c r="JM55" s="216"/>
      <c r="JN55" s="216"/>
      <c r="JO55" s="216"/>
      <c r="JP55" s="216"/>
      <c r="JQ55" s="216"/>
      <c r="JR55" s="216"/>
    </row>
    <row r="56" spans="1:278" ht="15.75" thickBot="1">
      <c r="A56" s="404">
        <v>47</v>
      </c>
      <c r="B56" s="399" t="str">
        <f t="shared" ca="1" si="441"/>
        <v>gut sichtbar</v>
      </c>
      <c r="C56" s="400">
        <v>16</v>
      </c>
      <c r="D56" s="392" t="s">
        <v>35</v>
      </c>
      <c r="E56" s="400">
        <v>16</v>
      </c>
      <c r="F56" s="399" t="s">
        <v>414</v>
      </c>
      <c r="G56" s="393">
        <v>0.77277777777777779</v>
      </c>
      <c r="H56" s="402" t="s">
        <v>415</v>
      </c>
      <c r="I56" s="403">
        <v>20.9</v>
      </c>
      <c r="J56" s="399" t="s">
        <v>401</v>
      </c>
      <c r="K56" s="399" t="s">
        <v>11</v>
      </c>
      <c r="L56" s="396">
        <v>4</v>
      </c>
      <c r="M56" s="397">
        <v>20.399999999999999</v>
      </c>
      <c r="N56" s="1"/>
      <c r="O56" s="1"/>
      <c r="P56" s="1"/>
      <c r="Q56" s="1"/>
      <c r="R56" s="1"/>
      <c r="S56" s="1"/>
      <c r="T56" s="1"/>
      <c r="U56" s="1"/>
      <c r="V56" s="1"/>
      <c r="W56" s="1"/>
      <c r="X56" s="1"/>
      <c r="Y56" s="1"/>
      <c r="Z56" s="1"/>
      <c r="AA56" s="1"/>
      <c r="AB56" s="1"/>
      <c r="AC56" s="1"/>
      <c r="AD56" s="1"/>
      <c r="AE56" s="1"/>
      <c r="AF56" s="1"/>
      <c r="AG56" s="1"/>
      <c r="AH56" s="10">
        <f t="shared" si="7"/>
        <v>18.546666666666667</v>
      </c>
      <c r="AI56" s="10">
        <f t="shared" si="442"/>
        <v>278.2</v>
      </c>
      <c r="AJ56" s="44">
        <f t="shared" si="8"/>
        <v>-0.26666666666666666</v>
      </c>
      <c r="AK56" s="19">
        <f t="shared" si="9"/>
        <v>-0.26666666666666666</v>
      </c>
      <c r="AL56" s="19">
        <f t="shared" si="25"/>
        <v>0.26666666666666666</v>
      </c>
      <c r="AM56" s="19">
        <f t="shared" ca="1" si="443"/>
        <v>0.62481727298073542</v>
      </c>
      <c r="AN56" s="45">
        <f t="shared" ca="1" si="10"/>
        <v>38.668777032882772</v>
      </c>
      <c r="AO56" s="55" t="str">
        <f t="shared" ca="1" si="4"/>
        <v>38°40'8"</v>
      </c>
      <c r="AP56" s="46">
        <f t="shared" ca="1" si="11"/>
        <v>42406.949834437881</v>
      </c>
      <c r="AQ56" s="20">
        <f t="shared" ca="1" si="14"/>
        <v>42406.949834437881</v>
      </c>
      <c r="AR56" s="10">
        <f t="shared" ca="1" si="15"/>
        <v>15266501.940397637</v>
      </c>
      <c r="AT56" s="64">
        <v>47</v>
      </c>
      <c r="AU56" s="58">
        <f t="shared" si="16"/>
        <v>-0.26666666666666666</v>
      </c>
      <c r="AV56" s="59" t="str">
        <f t="shared" si="12"/>
        <v/>
      </c>
      <c r="AW56" s="60" t="str">
        <f t="shared" si="13"/>
        <v/>
      </c>
      <c r="AX56" s="61" t="str">
        <f t="shared" si="5"/>
        <v/>
      </c>
      <c r="AY56" s="62" t="str">
        <f t="shared" si="17"/>
        <v/>
      </c>
      <c r="AZ56" s="61" t="str">
        <f t="shared" si="18"/>
        <v/>
      </c>
      <c r="BA56" s="58" t="str">
        <f t="shared" si="19"/>
        <v/>
      </c>
      <c r="BB56" s="58" t="str">
        <f t="shared" si="20"/>
        <v/>
      </c>
      <c r="BC56" s="58" t="str">
        <f t="shared" si="21"/>
        <v/>
      </c>
      <c r="BD56" s="58" t="str">
        <f t="shared" ca="1" si="22"/>
        <v>gut sichtbar</v>
      </c>
      <c r="BE56" s="63" t="str">
        <f t="shared" ca="1" si="6"/>
        <v>gut sichtbar</v>
      </c>
      <c r="BF56" s="215">
        <v>41</v>
      </c>
      <c r="BG56" s="214">
        <f t="shared" si="23"/>
        <v>41</v>
      </c>
      <c r="BH56" s="271">
        <f>IF(BH57&lt;BH52,(BH52-BH57)/5+BH57,(BH57-BH52)/5+BH55)</f>
        <v>0.99833333333333307</v>
      </c>
      <c r="BI56" s="272">
        <f>IF(BI57&lt;BI52,(BI52-BI57)/5+BI57,(BI57-BI52)/5+BI55)</f>
        <v>0.99874999999999992</v>
      </c>
      <c r="BJ56" s="272">
        <f t="shared" ref="BJ56:BQ56" si="531">IF(BJ57&lt;BJ52,(BJ52-BJ57)/5+BJ57,(BJ57-BJ52)/5+BJ55)</f>
        <v>0.99722222222222223</v>
      </c>
      <c r="BK56" s="272">
        <f t="shared" si="531"/>
        <v>0.99708333333333343</v>
      </c>
      <c r="BL56" s="272">
        <f t="shared" si="531"/>
        <v>0.99583333333333324</v>
      </c>
      <c r="BM56" s="272">
        <f t="shared" si="531"/>
        <v>0.99583333333333324</v>
      </c>
      <c r="BN56" s="272">
        <f t="shared" si="531"/>
        <v>0.99638888888888888</v>
      </c>
      <c r="BO56" s="272">
        <f t="shared" si="531"/>
        <v>0.99583333333333324</v>
      </c>
      <c r="BP56" s="272">
        <f t="shared" si="531"/>
        <v>0.99722222222222223</v>
      </c>
      <c r="BQ56" s="272">
        <f t="shared" si="531"/>
        <v>0.99625000000000019</v>
      </c>
      <c r="BR56" s="272">
        <f t="shared" ref="BR56" si="532">IF(BR57&lt;BR52,(BR52-BR57)/5+BR57,(BR57-BR52)/5+BR55)</f>
        <v>0.99625000000000019</v>
      </c>
      <c r="BS56" s="272">
        <f t="shared" ref="BS56" si="533">IF(BS57&lt;BS52,(BS52-BS57)/5+BS57,(BS57-BS52)/5+BS55)</f>
        <v>0.99625000000000019</v>
      </c>
      <c r="BT56" s="272">
        <f t="shared" ref="BT56" si="534">IF(BT57&lt;BT52,(BT52-BT57)/5+BT57,(BT57-BT52)/5+BT55)</f>
        <v>0.99569444444444455</v>
      </c>
      <c r="BU56" s="272">
        <f t="shared" ref="BU56" si="535">IF(BU57&lt;BU52,(BU52-BU57)/5+BU57,(BU57-BU52)/5+BU55)</f>
        <v>0.99569444444444455</v>
      </c>
      <c r="BV56" s="272">
        <f t="shared" ref="BV56" si="536">IF(BV57&lt;BV52,(BV52-BV57)/5+BV57,(BV57-BV52)/5+BV55)</f>
        <v>0.9955555555555553</v>
      </c>
      <c r="BW56" s="272">
        <f t="shared" ref="BW56" si="537">IF(BW57&lt;BW52,(BW52-BW57)/5+BW57,(BW57-BW52)/5+BW55)</f>
        <v>0.99569444444444455</v>
      </c>
      <c r="BX56" s="272">
        <f t="shared" ref="BX56:BY56" si="538">IF(BX57&lt;BX52,(BX52-BX57)/5+BX57,(BX57-BX52)/5+BX55)</f>
        <v>0.9955555555555553</v>
      </c>
      <c r="BY56" s="272">
        <f t="shared" si="538"/>
        <v>0.99500000000000011</v>
      </c>
      <c r="BZ56" s="272">
        <f t="shared" ref="BZ56" si="539">IF(BZ57&lt;BZ52,(BZ52-BZ57)/5+BZ57,(BZ57-BZ52)/5+BZ55)</f>
        <v>0.99500000000000011</v>
      </c>
      <c r="CA56" s="272">
        <f t="shared" ref="CA56" si="540">IF(CA57&lt;CA52,(CA52-CA57)/5+CA57,(CA57-CA52)/5+CA55)</f>
        <v>0.99500000000000011</v>
      </c>
      <c r="CB56" s="272">
        <f t="shared" ref="CB56" si="541">IF(CB57&lt;CB52,(CB52-CB57)/5+CB57,(CB57-CB52)/5+CB55)</f>
        <v>0.99500000000000011</v>
      </c>
      <c r="CC56" s="272">
        <f t="shared" ref="CC56" si="542">IF(CC57&lt;CC52,(CC52-CC57)/5+CC57,(CC57-CC52)/5+CC55)</f>
        <v>0.99430555555555566</v>
      </c>
      <c r="CD56" s="272">
        <f t="shared" ref="CD56" si="543">IF(CD57&lt;CD52,(CD52-CD57)/5+CD57,(CD57-CD52)/5+CD55)</f>
        <v>0.99263888888888874</v>
      </c>
      <c r="CE56" s="272">
        <f t="shared" ref="CE56" si="544">IF(CE57&lt;CE52,(CE52-CE57)/5+CE57,(CE57-CE52)/5+CE55)</f>
        <v>0.99277777777777754</v>
      </c>
      <c r="CF56" s="272">
        <f t="shared" ref="CF56:CG56" si="545">IF(CF57&lt;CF52,(CF52-CF57)/5+CF57,(CF57-CF52)/5+CF55)</f>
        <v>0.99402777777777762</v>
      </c>
      <c r="CG56" s="272">
        <f t="shared" si="545"/>
        <v>0.99194444444444463</v>
      </c>
      <c r="CH56" s="272">
        <f t="shared" ref="CH56" si="546">IF(CH57&lt;CH52,(CH52-CH57)/5+CH57,(CH57-CH52)/5+CH55)</f>
        <v>0.98902777777777773</v>
      </c>
      <c r="CI56" s="272">
        <f t="shared" ref="CI56" si="547">IF(CI57&lt;CI52,(CI52-CI57)/5+CI57,(CI57-CI52)/5+CI55)</f>
        <v>0.98916666666666686</v>
      </c>
      <c r="CJ56" s="272">
        <f t="shared" ref="CJ56" si="548">IF(CJ57&lt;CJ52,(CJ52-CJ57)/5+CJ57,(CJ57-CJ52)/5+CJ55)</f>
        <v>0.98902777777777773</v>
      </c>
      <c r="CK56" s="272">
        <f t="shared" ref="CK56" si="549">IF(CK57&lt;CK52,(CK52-CK57)/5+CK57,(CK57-CK52)/5+CK55)</f>
        <v>0.98694444444444429</v>
      </c>
      <c r="CL56" s="272">
        <f t="shared" ref="CL56" si="550">IF(CL57&lt;CL52,(CL52-CL57)/5+CL57,(CL57-CL52)/5+CL55)</f>
        <v>0.98624999999999996</v>
      </c>
      <c r="CM56" s="272">
        <f t="shared" ref="CM56" si="551">IF(CM57&lt;CM52,(CM52-CM57)/5+CM57,(CM57-CM52)/5+CM55)</f>
        <v>0.97750000000000015</v>
      </c>
      <c r="CN56" s="272">
        <f t="shared" ref="CN56:CO56" si="552">IF(CN57&lt;CN52,(CN52-CN57)/5+CN57,(CN57-CN52)/5+CN55)</f>
        <v>0.97458333333333325</v>
      </c>
      <c r="CO56" s="272">
        <f t="shared" si="552"/>
        <v>0.97291666666666654</v>
      </c>
      <c r="CP56" s="272">
        <f t="shared" ref="CP56" si="553">IF(CP57&lt;CP52,(CP52-CP57)/5+CP57,(CP57-CP52)/5+CP55)</f>
        <v>0.96708333333333352</v>
      </c>
      <c r="CQ56" s="272">
        <f t="shared" ref="CQ56" si="554">IF(CQ57&lt;CQ52,(CQ52-CQ57)/5+CQ57,(CQ57-CQ52)/5+CQ55)</f>
        <v>0.96638888888888907</v>
      </c>
      <c r="CR56" s="272">
        <f t="shared" ref="CR56" si="555">IF(CR57&lt;CR52,(CR52-CR57)/5+CR57,(CR57-CR52)/5+CR55)</f>
        <v>0.96180555555555547</v>
      </c>
      <c r="CS56" s="272">
        <f t="shared" ref="CS56" si="556">IF(CS57&lt;CS52,(CS52-CS57)/5+CS57,(CS57-CS52)/5+CS55)</f>
        <v>0.95444444444444432</v>
      </c>
      <c r="CT56" s="272">
        <f t="shared" ref="CT56" si="557">IF(CT57&lt;CT52,(CT52-CT57)/5+CT57,(CT57-CT52)/5+CT55)</f>
        <v>0.95347222222222217</v>
      </c>
      <c r="CU56" s="272">
        <f t="shared" ref="CU56" si="558">IF(CU57&lt;CU52,(CU52-CU57)/5+CU57,(CU57-CU52)/5+CU55)</f>
        <v>0.94138888888888905</v>
      </c>
      <c r="CV56" s="272">
        <f t="shared" ref="CV56:CW56" si="559">IF(CV57&lt;CV52,(CV52-CV57)/5+CV57,(CV57-CV52)/5+CV55)</f>
        <v>0.9277777777777777</v>
      </c>
      <c r="CW56" s="272">
        <f t="shared" si="559"/>
        <v>0.92541666666666667</v>
      </c>
      <c r="CX56" s="272">
        <f t="shared" ref="CX56" si="560">IF(CX57&lt;CX52,(CX52-CX57)/5+CX57,(CX57-CX52)/5+CX55)</f>
        <v>0.92458333333333309</v>
      </c>
      <c r="CY56" s="272">
        <f t="shared" ref="CY56" si="561">IF(CY57&lt;CY52,(CY52-CY57)/5+CY57,(CY57-CY52)/5+CY55)</f>
        <v>0.92166666666666686</v>
      </c>
      <c r="CZ56" s="272">
        <f t="shared" ref="CZ56" si="562">IF(CZ57&lt;CZ52,(CZ52-CZ57)/5+CZ57,(CZ57-CZ52)/5+CZ55)</f>
        <v>0.9181944444444442</v>
      </c>
      <c r="DA56" s="272">
        <f t="shared" ref="DA56" si="563">IF(DA57&lt;DA52,(DA52-DA57)/5+DA57,(DA57-DA52)/5+DA55)</f>
        <v>0.91152777777777783</v>
      </c>
      <c r="DB56" s="272">
        <f t="shared" ref="DB56" si="564">IF(DB57&lt;DB52,(DB52-DB57)/5+DB57,(DB57-DB52)/5+DB55)</f>
        <v>0.90694444444444466</v>
      </c>
      <c r="DC56" s="272">
        <f t="shared" ref="DC56" si="565">IF(DC57&lt;DC52,(DC52-DC57)/5+DC57,(DC57-DC52)/5+DC55)</f>
        <v>0.87361111111111101</v>
      </c>
      <c r="DD56" s="272">
        <f t="shared" ref="DD56:DE56" si="566">IF(DD57&lt;DD52,(DD52-DD57)/5+DD57,(DD57-DD52)/5+DD55)</f>
        <v>0.87222222222222223</v>
      </c>
      <c r="DE56" s="272">
        <f t="shared" si="566"/>
        <v>0.84444444444444444</v>
      </c>
      <c r="DF56" s="272">
        <f t="shared" ref="DF56" si="567">IF(DF57&lt;DF52,(DF52-DF57)/5+DF57,(DF57-DF52)/5+DF55)</f>
        <v>0.69611111111111112</v>
      </c>
      <c r="DG56" s="272">
        <f t="shared" ref="DG56" si="568">IF(DG57&lt;DG52,(DG52-DG57)/5+DG57,(DG57-DG52)/5+DG55)</f>
        <v>0.66888888888888887</v>
      </c>
      <c r="DH56" s="272">
        <f t="shared" ref="DH56" si="569">IF(DH57&lt;DH52,(DH52-DH57)/5+DH57,(DH57-DH52)/5+DH55)</f>
        <v>0</v>
      </c>
      <c r="DI56" s="272">
        <f t="shared" ref="DI56" si="570">IF(DI57&lt;DI52,(DI52-DI57)/5+DI57,(DI57-DI52)/5+DI55)</f>
        <v>0</v>
      </c>
      <c r="DJ56" s="272">
        <f t="shared" ref="DJ56" si="571">IF(DJ57&lt;DJ52,(DJ52-DJ57)/5+DJ57,(DJ57-DJ52)/5+DJ55)</f>
        <v>0</v>
      </c>
      <c r="DK56" s="272">
        <f t="shared" ref="DK56" si="572">IF(DK57&lt;DK52,(DK52-DK57)/5+DK57,(DK57-DK52)/5+DK55)</f>
        <v>0</v>
      </c>
      <c r="DL56" s="272">
        <f t="shared" ref="DL56:DM56" si="573">IF(DL57&lt;DL52,(DL52-DL57)/5+DL57,(DL57-DL52)/5+DL55)</f>
        <v>0</v>
      </c>
      <c r="DM56" s="272">
        <f t="shared" si="573"/>
        <v>0</v>
      </c>
      <c r="DN56" s="272">
        <f t="shared" ref="DN56" si="574">IF(DN57&lt;DN52,(DN52-DN57)/5+DN57,(DN57-DN52)/5+DN55)</f>
        <v>0</v>
      </c>
      <c r="DO56" s="272">
        <f t="shared" ref="DO56" si="575">IF(DO57&lt;DO52,(DO52-DO57)/5+DO57,(DO57-DO52)/5+DO55)</f>
        <v>0</v>
      </c>
      <c r="DP56" s="272">
        <f t="shared" ref="DP56" si="576">IF(DP57&lt;DP52,(DP52-DP57)/5+DP57,(DP57-DP52)/5+DP55)</f>
        <v>0</v>
      </c>
      <c r="DQ56" s="220">
        <f t="shared" si="24"/>
        <v>41</v>
      </c>
      <c r="DR56" s="272">
        <f t="shared" ref="DR56:DS56" si="577">IF(DR57&lt;DR52,(DR52-DR57)/5+DR57,(DR57-DR52)/5+DR55)</f>
        <v>3.3750000000000002E-2</v>
      </c>
      <c r="DS56" s="272">
        <f t="shared" si="577"/>
        <v>2.6111111111111109E-2</v>
      </c>
      <c r="DT56" s="272">
        <f t="shared" ref="DT56:EC56" si="578">IF(DT57&lt;DT52,(DT52-DT57)/5+DT57,(DT57-DT52)/5+DT55)</f>
        <v>2.6111111111111109E-2</v>
      </c>
      <c r="DU56" s="272">
        <f t="shared" si="578"/>
        <v>2.6249999999999999E-2</v>
      </c>
      <c r="DV56" s="272">
        <f t="shared" si="578"/>
        <v>2.1944444444444444E-2</v>
      </c>
      <c r="DW56" s="272">
        <f t="shared" si="578"/>
        <v>0.02</v>
      </c>
      <c r="DX56" s="272">
        <f t="shared" si="578"/>
        <v>2.0555555555555556E-2</v>
      </c>
      <c r="DY56" s="272">
        <f t="shared" si="578"/>
        <v>1.7638888888888888E-2</v>
      </c>
      <c r="DZ56" s="272">
        <f t="shared" si="578"/>
        <v>1.1666666666666667E-2</v>
      </c>
      <c r="EA56" s="272">
        <f t="shared" si="578"/>
        <v>1.375E-2</v>
      </c>
      <c r="EB56" s="272">
        <f t="shared" si="578"/>
        <v>1.3055555555555555E-2</v>
      </c>
      <c r="EC56" s="272">
        <f t="shared" si="578"/>
        <v>1.0833333333333332E-2</v>
      </c>
      <c r="ED56" s="272">
        <f t="shared" ref="ED56:ER56" si="579">IF(ED57&lt;ED52,(ED52-ED57)/5+ED57,(ED57-ED52)/5+ED55)</f>
        <v>8.611111111111111E-3</v>
      </c>
      <c r="EE56" s="272">
        <f t="shared" si="579"/>
        <v>0.01</v>
      </c>
      <c r="EF56" s="272">
        <f t="shared" si="579"/>
        <v>8.7499999999999991E-3</v>
      </c>
      <c r="EG56" s="272">
        <f t="shared" si="579"/>
        <v>7.9166666666666673E-3</v>
      </c>
      <c r="EH56" s="272">
        <f t="shared" si="579"/>
        <v>7.9166666666666673E-3</v>
      </c>
      <c r="EI56" s="272">
        <f t="shared" si="579"/>
        <v>6.3888888888888893E-3</v>
      </c>
      <c r="EJ56" s="272">
        <f t="shared" si="579"/>
        <v>8.0555555555555554E-3</v>
      </c>
      <c r="EK56" s="272">
        <f t="shared" si="579"/>
        <v>7.7777777777777776E-3</v>
      </c>
      <c r="EL56" s="272">
        <f t="shared" si="579"/>
        <v>7.083333333333333E-3</v>
      </c>
      <c r="EM56" s="272">
        <f t="shared" si="579"/>
        <v>4.3055555555555555E-3</v>
      </c>
      <c r="EN56" s="272">
        <f t="shared" si="579"/>
        <v>4.3055555555555555E-3</v>
      </c>
      <c r="EO56" s="272">
        <f t="shared" si="579"/>
        <v>4.3055555555555555E-3</v>
      </c>
      <c r="EP56" s="272">
        <f t="shared" si="579"/>
        <v>3.6111111111111109E-3</v>
      </c>
      <c r="EQ56" s="272">
        <f t="shared" si="579"/>
        <v>3.6111111111111109E-3</v>
      </c>
      <c r="ER56" s="272">
        <f t="shared" si="579"/>
        <v>2.2222222222222222E-3</v>
      </c>
      <c r="ES56" s="272">
        <f t="shared" ref="ES56:EV56" si="580">IF(ES57&lt;ES52,(ES52-ES57)/5+ES57,(ES57-ES52)/5+ES55)</f>
        <v>2.0833333333333333E-3</v>
      </c>
      <c r="ET56" s="272">
        <f t="shared" si="580"/>
        <v>0</v>
      </c>
      <c r="EU56" s="272">
        <f t="shared" si="580"/>
        <v>0</v>
      </c>
      <c r="EV56" s="272">
        <f t="shared" si="580"/>
        <v>8.3333333333333339E-4</v>
      </c>
      <c r="EW56" s="283">
        <v>0.99916666666666665</v>
      </c>
      <c r="EX56" s="272">
        <f t="shared" ref="EX56" si="581">IF(EX57&lt;EX52,(EX52-EX57)/5+EX57,(EX57-EX52)/5+EX55)</f>
        <v>0</v>
      </c>
      <c r="EY56" s="283">
        <v>4.1666666666666669E-4</v>
      </c>
      <c r="EZ56" s="272">
        <f t="shared" ref="EZ56" si="582">IF(EZ57&lt;EZ52,(EZ52-EZ57)/5+EZ57,(EZ57-EZ52)/5+EZ55)</f>
        <v>0.99847222222222232</v>
      </c>
      <c r="FA56" s="283">
        <v>0.99986111111111098</v>
      </c>
      <c r="FB56" s="272">
        <f t="shared" ref="FB56:FJ56" si="583">IF(FB57&lt;FB52,(FB52-FB57)/5+FB57,(FB57-FB52)/5+FB55)</f>
        <v>0.99861111111111101</v>
      </c>
      <c r="FC56" s="272">
        <f t="shared" si="583"/>
        <v>0.99930555555555556</v>
      </c>
      <c r="FD56" s="272">
        <f t="shared" si="583"/>
        <v>0.99791666666666667</v>
      </c>
      <c r="FE56" s="272">
        <f t="shared" si="583"/>
        <v>0.99847222222222232</v>
      </c>
      <c r="FF56" s="272">
        <f t="shared" si="583"/>
        <v>0.99791666666666667</v>
      </c>
      <c r="FG56" s="272">
        <f t="shared" si="583"/>
        <v>0.99930555555555556</v>
      </c>
      <c r="FH56" s="272">
        <f t="shared" si="583"/>
        <v>0.99930555555555556</v>
      </c>
      <c r="FI56" s="272">
        <f t="shared" si="583"/>
        <v>0.99930555555555556</v>
      </c>
      <c r="FJ56" s="272">
        <f t="shared" si="583"/>
        <v>0.99902777777777796</v>
      </c>
      <c r="FK56" s="275">
        <f t="shared" ref="FK56" si="584">IF(FK57&lt;FK52,(FK52-FK57)/5+FK57,(FK57-FK52)/5+FK55)</f>
        <v>0.99847222222222232</v>
      </c>
      <c r="FL56" s="214">
        <f t="shared" si="31"/>
        <v>41</v>
      </c>
      <c r="FM56" s="238" t="s">
        <v>131</v>
      </c>
      <c r="FN56" s="222">
        <f>HF11</f>
        <v>0.89097222222222217</v>
      </c>
      <c r="FO56" s="221"/>
      <c r="FP56" s="221"/>
      <c r="FQ56" s="214"/>
      <c r="FR56" s="225"/>
      <c r="FS56" s="225"/>
      <c r="FT56" s="225"/>
      <c r="FU56" s="225"/>
      <c r="FV56" s="225"/>
      <c r="FW56" s="225"/>
      <c r="FX56" s="225"/>
      <c r="FY56" s="216"/>
      <c r="FZ56" s="216"/>
      <c r="GA56" s="216"/>
      <c r="GB56" s="216"/>
      <c r="GC56" s="216"/>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c r="HI56" s="216"/>
      <c r="HJ56" s="216"/>
      <c r="HK56" s="216"/>
      <c r="HL56" s="216"/>
      <c r="HM56" s="216"/>
      <c r="HN56" s="216"/>
      <c r="HO56" s="216"/>
      <c r="HP56" s="216"/>
      <c r="HQ56" s="216"/>
      <c r="HR56" s="216"/>
      <c r="HS56" s="216"/>
      <c r="HT56" s="216"/>
      <c r="HU56" s="216"/>
      <c r="HV56" s="216"/>
      <c r="HW56" s="216"/>
      <c r="HX56" s="216"/>
      <c r="HY56" s="216"/>
      <c r="HZ56" s="216"/>
      <c r="IA56" s="216"/>
      <c r="IB56" s="216"/>
      <c r="IC56" s="216"/>
      <c r="ID56" s="216"/>
      <c r="IE56" s="216"/>
      <c r="IF56" s="216"/>
      <c r="IG56" s="216"/>
      <c r="IH56" s="216"/>
      <c r="II56" s="216"/>
      <c r="IJ56" s="216"/>
      <c r="IK56" s="216"/>
      <c r="IL56" s="216"/>
      <c r="IM56" s="216"/>
      <c r="IN56" s="216"/>
      <c r="IO56" s="216"/>
      <c r="IP56" s="216"/>
      <c r="IQ56" s="216"/>
      <c r="IR56" s="216"/>
      <c r="IS56" s="216"/>
      <c r="IT56" s="216"/>
      <c r="IU56" s="216"/>
      <c r="IV56" s="216"/>
      <c r="IW56" s="216"/>
      <c r="IX56" s="216"/>
      <c r="IY56" s="216"/>
      <c r="IZ56" s="216"/>
      <c r="JA56" s="216"/>
      <c r="JB56" s="216"/>
      <c r="JC56" s="216"/>
      <c r="JD56" s="216"/>
      <c r="JE56" s="216"/>
      <c r="JF56" s="216"/>
      <c r="JG56" s="216"/>
      <c r="JH56" s="216"/>
      <c r="JI56" s="216"/>
      <c r="JJ56" s="216"/>
      <c r="JK56" s="216"/>
      <c r="JL56" s="216"/>
      <c r="JM56" s="216"/>
      <c r="JN56" s="216"/>
      <c r="JO56" s="216"/>
      <c r="JP56" s="216"/>
      <c r="JQ56" s="216"/>
      <c r="JR56" s="216"/>
    </row>
    <row r="57" spans="1:278" ht="15.75" thickBot="1">
      <c r="A57" s="404">
        <v>48</v>
      </c>
      <c r="B57" s="399" t="str">
        <f t="shared" ca="1" si="441"/>
        <v>gut sichtbar</v>
      </c>
      <c r="C57" s="400">
        <v>40</v>
      </c>
      <c r="D57" s="392" t="s">
        <v>35</v>
      </c>
      <c r="E57" s="400">
        <v>40</v>
      </c>
      <c r="F57" s="399" t="s">
        <v>416</v>
      </c>
      <c r="G57" s="393">
        <v>0.7779166666666667</v>
      </c>
      <c r="H57" s="402" t="s">
        <v>417</v>
      </c>
      <c r="I57" s="403">
        <v>18.7</v>
      </c>
      <c r="J57" s="399" t="s">
        <v>418</v>
      </c>
      <c r="K57" s="399" t="s">
        <v>11</v>
      </c>
      <c r="L57" s="396">
        <v>4</v>
      </c>
      <c r="M57" s="397"/>
      <c r="N57" s="1"/>
      <c r="O57" s="1"/>
      <c r="P57" s="1"/>
      <c r="Q57" s="1"/>
      <c r="R57" s="1"/>
      <c r="S57" s="1"/>
      <c r="T57" s="1"/>
      <c r="U57" s="1"/>
      <c r="V57" s="1"/>
      <c r="W57" s="1"/>
      <c r="X57" s="1"/>
      <c r="Y57" s="1"/>
      <c r="Z57" s="1"/>
      <c r="AA57" s="1"/>
      <c r="AB57" s="1"/>
      <c r="AC57" s="1"/>
      <c r="AD57" s="1"/>
      <c r="AE57" s="1"/>
      <c r="AF57" s="1"/>
      <c r="AG57" s="1"/>
      <c r="AH57" s="10">
        <f t="shared" si="7"/>
        <v>18.670000000000002</v>
      </c>
      <c r="AI57" s="10">
        <f t="shared" si="442"/>
        <v>280.05</v>
      </c>
      <c r="AJ57" s="44">
        <f t="shared" si="8"/>
        <v>-3.2666666666666666</v>
      </c>
      <c r="AK57" s="19">
        <f t="shared" si="9"/>
        <v>-3.2666666666666666</v>
      </c>
      <c r="AL57" s="19">
        <f t="shared" si="25"/>
        <v>3.2666666666666666</v>
      </c>
      <c r="AM57" s="19">
        <f t="shared" ca="1" si="443"/>
        <v>0.57760024308760161</v>
      </c>
      <c r="AN57" s="45">
        <f t="shared" ca="1" si="10"/>
        <v>35.281932928526082</v>
      </c>
      <c r="AO57" s="55" t="str">
        <f t="shared" ca="1" si="4"/>
        <v>35°16'55"</v>
      </c>
      <c r="AP57" s="46">
        <f t="shared" ca="1" si="11"/>
        <v>42406.944695548991</v>
      </c>
      <c r="AQ57" s="20">
        <f t="shared" ca="1" si="14"/>
        <v>42406.944695548991</v>
      </c>
      <c r="AR57" s="10">
        <f t="shared" ca="1" si="15"/>
        <v>15266500.090397635</v>
      </c>
      <c r="AT57" s="64">
        <v>48</v>
      </c>
      <c r="AU57" s="58">
        <f t="shared" si="16"/>
        <v>-3.2666666666666666</v>
      </c>
      <c r="AV57" s="59" t="str">
        <f t="shared" si="12"/>
        <v/>
      </c>
      <c r="AW57" s="60" t="str">
        <f t="shared" si="13"/>
        <v/>
      </c>
      <c r="AX57" s="61" t="str">
        <f t="shared" si="5"/>
        <v/>
      </c>
      <c r="AY57" s="62" t="str">
        <f t="shared" si="17"/>
        <v/>
      </c>
      <c r="AZ57" s="61" t="str">
        <f t="shared" si="18"/>
        <v/>
      </c>
      <c r="BA57" s="58" t="str">
        <f t="shared" si="19"/>
        <v/>
      </c>
      <c r="BB57" s="58" t="str">
        <f t="shared" si="20"/>
        <v/>
      </c>
      <c r="BC57" s="58" t="str">
        <f t="shared" si="21"/>
        <v/>
      </c>
      <c r="BD57" s="58" t="str">
        <f t="shared" ca="1" si="22"/>
        <v>gut sichtbar</v>
      </c>
      <c r="BE57" s="63" t="str">
        <f t="shared" ca="1" si="6"/>
        <v>gut sichtbar</v>
      </c>
      <c r="BF57" s="215">
        <v>40</v>
      </c>
      <c r="BG57" s="214">
        <f t="shared" si="23"/>
        <v>40</v>
      </c>
      <c r="BH57" s="258">
        <v>0.99861111111111101</v>
      </c>
      <c r="BI57" s="259">
        <v>0.99930555555555556</v>
      </c>
      <c r="BJ57" s="259">
        <v>0.99722222222222223</v>
      </c>
      <c r="BK57" s="259">
        <v>0.99722222222222223</v>
      </c>
      <c r="BL57" s="259">
        <v>0.99583333333333324</v>
      </c>
      <c r="BM57" s="259">
        <v>0.99583333333333324</v>
      </c>
      <c r="BN57" s="259">
        <v>0.99652777777777779</v>
      </c>
      <c r="BO57" s="259">
        <v>0.99583333333333324</v>
      </c>
      <c r="BP57" s="259">
        <v>0.99722222222222223</v>
      </c>
      <c r="BQ57" s="259">
        <v>0.99652777777777779</v>
      </c>
      <c r="BR57" s="259">
        <v>0.99652777777777779</v>
      </c>
      <c r="BS57" s="259">
        <v>0.99652777777777779</v>
      </c>
      <c r="BT57" s="259">
        <v>0.99583333333333324</v>
      </c>
      <c r="BU57" s="259">
        <v>0.99583333333333324</v>
      </c>
      <c r="BV57" s="259">
        <v>0.99583333333333324</v>
      </c>
      <c r="BW57" s="259">
        <v>0.99583333333333324</v>
      </c>
      <c r="BX57" s="259">
        <v>0.99583333333333324</v>
      </c>
      <c r="BY57" s="259">
        <v>0.99513888888888891</v>
      </c>
      <c r="BZ57" s="259">
        <v>0.99513888888888891</v>
      </c>
      <c r="CA57" s="259">
        <v>0.99513888888888891</v>
      </c>
      <c r="CB57" s="259">
        <v>0.99513888888888891</v>
      </c>
      <c r="CC57" s="259">
        <v>0.99444444444444446</v>
      </c>
      <c r="CD57" s="259">
        <v>0.99305555555555547</v>
      </c>
      <c r="CE57" s="259">
        <v>0.99305555555555547</v>
      </c>
      <c r="CF57" s="259">
        <v>0.99444444444444446</v>
      </c>
      <c r="CG57" s="259">
        <v>0.99236111111111114</v>
      </c>
      <c r="CH57" s="259">
        <v>0.98958333333333337</v>
      </c>
      <c r="CI57" s="259">
        <v>0.98958333333333337</v>
      </c>
      <c r="CJ57" s="259">
        <v>0.98958333333333337</v>
      </c>
      <c r="CK57" s="259">
        <v>0.98749999999999993</v>
      </c>
      <c r="CL57" s="259">
        <v>0.9868055555555556</v>
      </c>
      <c r="CM57" s="259">
        <v>0.9784722222222223</v>
      </c>
      <c r="CN57" s="259">
        <v>0.97569444444444453</v>
      </c>
      <c r="CO57" s="259">
        <v>0.97430555555555554</v>
      </c>
      <c r="CP57" s="259">
        <v>0.96875</v>
      </c>
      <c r="CQ57" s="259">
        <v>0.96805555555555556</v>
      </c>
      <c r="CR57" s="259">
        <v>0.96388888888888891</v>
      </c>
      <c r="CS57" s="259">
        <v>0.95694444444444438</v>
      </c>
      <c r="CT57" s="259">
        <v>0.95624999999999993</v>
      </c>
      <c r="CU57" s="259">
        <v>0.94652777777777775</v>
      </c>
      <c r="CV57" s="259">
        <v>0.93333333333333324</v>
      </c>
      <c r="CW57" s="259">
        <v>0.93125000000000002</v>
      </c>
      <c r="CX57" s="259">
        <v>0.93055555555555547</v>
      </c>
      <c r="CY57" s="259">
        <v>0.92847222222222225</v>
      </c>
      <c r="CZ57" s="259">
        <v>0.92499999999999993</v>
      </c>
      <c r="DA57" s="259">
        <v>0.92013888888888884</v>
      </c>
      <c r="DB57" s="259">
        <v>0.9159722222222223</v>
      </c>
      <c r="DC57" s="259">
        <v>0.87361111111111101</v>
      </c>
      <c r="DD57" s="259">
        <v>0.87222222222222223</v>
      </c>
      <c r="DE57" s="259">
        <v>0.84444444444444444</v>
      </c>
      <c r="DF57" s="259">
        <v>0.87013888888888891</v>
      </c>
      <c r="DG57" s="259">
        <v>0.83611111111111114</v>
      </c>
      <c r="DH57" s="259"/>
      <c r="DI57" s="259"/>
      <c r="DJ57" s="259"/>
      <c r="DK57" s="259"/>
      <c r="DL57" s="259"/>
      <c r="DM57" s="259"/>
      <c r="DN57" s="259"/>
      <c r="DO57" s="259"/>
      <c r="DP57" s="273"/>
      <c r="DQ57" s="220">
        <f t="shared" si="24"/>
        <v>40</v>
      </c>
      <c r="DR57" s="258">
        <v>3.1944444444444449E-2</v>
      </c>
      <c r="DS57" s="259">
        <v>2.4999999999999998E-2</v>
      </c>
      <c r="DT57" s="259">
        <v>2.4999999999999998E-2</v>
      </c>
      <c r="DU57" s="259">
        <v>2.4999999999999998E-2</v>
      </c>
      <c r="DV57" s="259">
        <v>2.0833333333333332E-2</v>
      </c>
      <c r="DW57" s="259">
        <v>1.8749999999999999E-2</v>
      </c>
      <c r="DX57" s="259">
        <v>2.013888888888889E-2</v>
      </c>
      <c r="DY57" s="259">
        <v>1.6666666666666666E-2</v>
      </c>
      <c r="DZ57" s="259">
        <v>1.1111111111111112E-2</v>
      </c>
      <c r="EA57" s="259">
        <v>1.3194444444444444E-2</v>
      </c>
      <c r="EB57" s="259">
        <v>1.2499999999999999E-2</v>
      </c>
      <c r="EC57" s="259">
        <v>1.0416666666666666E-2</v>
      </c>
      <c r="ED57" s="259">
        <v>8.3333333333333332E-3</v>
      </c>
      <c r="EE57" s="259">
        <v>9.7222222222222224E-3</v>
      </c>
      <c r="EF57" s="259">
        <v>8.3333333333333332E-3</v>
      </c>
      <c r="EG57" s="259">
        <v>7.6388888888888886E-3</v>
      </c>
      <c r="EH57" s="259">
        <v>7.6388888888888886E-3</v>
      </c>
      <c r="EI57" s="259">
        <v>5.5555555555555558E-3</v>
      </c>
      <c r="EJ57" s="259">
        <v>7.6388888888888886E-3</v>
      </c>
      <c r="EK57" s="259">
        <v>7.6388888888888886E-3</v>
      </c>
      <c r="EL57" s="259">
        <v>6.9444444444444441E-3</v>
      </c>
      <c r="EM57" s="259">
        <v>4.1666666666666666E-3</v>
      </c>
      <c r="EN57" s="259">
        <v>4.1666666666666666E-3</v>
      </c>
      <c r="EO57" s="259">
        <v>4.1666666666666666E-3</v>
      </c>
      <c r="EP57" s="259">
        <v>3.472222222222222E-3</v>
      </c>
      <c r="EQ57" s="259">
        <v>3.472222222222222E-3</v>
      </c>
      <c r="ER57" s="259">
        <v>2.0833333333333333E-3</v>
      </c>
      <c r="ES57" s="259">
        <v>2.0833333333333333E-3</v>
      </c>
      <c r="ET57" s="259">
        <v>0</v>
      </c>
      <c r="EU57" s="259">
        <v>0</v>
      </c>
      <c r="EV57" s="259">
        <v>6.9444444444444447E-4</v>
      </c>
      <c r="EW57" s="259">
        <v>0.99861111111111101</v>
      </c>
      <c r="EX57" s="259">
        <v>0</v>
      </c>
      <c r="EY57" s="259">
        <v>6.9444444444444447E-4</v>
      </c>
      <c r="EZ57" s="259">
        <v>0.99861111111111101</v>
      </c>
      <c r="FA57" s="259">
        <v>0</v>
      </c>
      <c r="FB57" s="259">
        <v>0.99861111111111101</v>
      </c>
      <c r="FC57" s="259">
        <v>0.99930555555555556</v>
      </c>
      <c r="FD57" s="259">
        <v>0.99791666666666667</v>
      </c>
      <c r="FE57" s="259">
        <v>0.99861111111111101</v>
      </c>
      <c r="FF57" s="259">
        <v>0.99791666666666667</v>
      </c>
      <c r="FG57" s="259">
        <v>0.99930555555555556</v>
      </c>
      <c r="FH57" s="259">
        <v>0.99930555555555556</v>
      </c>
      <c r="FI57" s="259">
        <v>0.99930555555555556</v>
      </c>
      <c r="FJ57" s="259">
        <v>0.99930555555555556</v>
      </c>
      <c r="FK57" s="273">
        <v>0.99861111111111101</v>
      </c>
      <c r="FL57" s="214">
        <f t="shared" si="31"/>
        <v>40</v>
      </c>
      <c r="FM57" s="238" t="s">
        <v>101</v>
      </c>
      <c r="FN57" s="222">
        <f>HG11</f>
        <v>0.87708333333333333</v>
      </c>
      <c r="FO57" s="221"/>
      <c r="FP57" s="221"/>
      <c r="FQ57" s="214"/>
      <c r="FR57" s="225"/>
      <c r="FS57" s="225"/>
      <c r="FT57" s="225"/>
      <c r="FU57" s="225"/>
      <c r="FV57" s="225"/>
      <c r="FW57" s="225"/>
      <c r="FX57" s="225"/>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c r="HI57" s="216"/>
      <c r="HJ57" s="216"/>
      <c r="HK57" s="216"/>
      <c r="HL57" s="216"/>
      <c r="HM57" s="216"/>
      <c r="HN57" s="216"/>
      <c r="HO57" s="216"/>
      <c r="HP57" s="216"/>
      <c r="HQ57" s="216"/>
      <c r="HR57" s="216"/>
      <c r="HS57" s="216"/>
      <c r="HT57" s="216"/>
      <c r="HU57" s="216"/>
      <c r="HV57" s="216"/>
      <c r="HW57" s="216"/>
      <c r="HX57" s="216"/>
      <c r="HY57" s="216"/>
      <c r="HZ57" s="216"/>
      <c r="IA57" s="216"/>
      <c r="IB57" s="216"/>
      <c r="IC57" s="216"/>
      <c r="ID57" s="216"/>
      <c r="IE57" s="216"/>
      <c r="IF57" s="216"/>
      <c r="IG57" s="216"/>
      <c r="IH57" s="216"/>
      <c r="II57" s="216"/>
      <c r="IJ57" s="216"/>
      <c r="IK57" s="216"/>
      <c r="IL57" s="216"/>
      <c r="IM57" s="216"/>
      <c r="IN57" s="216"/>
      <c r="IO57" s="216"/>
      <c r="IP57" s="216"/>
      <c r="IQ57" s="216"/>
      <c r="IR57" s="216"/>
      <c r="IS57" s="216"/>
      <c r="IT57" s="216"/>
      <c r="IU57" s="216"/>
      <c r="IV57" s="216"/>
      <c r="IW57" s="216"/>
      <c r="IX57" s="216"/>
      <c r="IY57" s="216"/>
      <c r="IZ57" s="216"/>
      <c r="JA57" s="216"/>
      <c r="JB57" s="216"/>
      <c r="JC57" s="216"/>
      <c r="JD57" s="216"/>
      <c r="JE57" s="216"/>
      <c r="JF57" s="216"/>
      <c r="JG57" s="216"/>
      <c r="JH57" s="216"/>
      <c r="JI57" s="216"/>
      <c r="JJ57" s="216"/>
      <c r="JK57" s="216"/>
      <c r="JL57" s="216"/>
      <c r="JM57" s="216"/>
      <c r="JN57" s="216"/>
      <c r="JO57" s="216"/>
      <c r="JP57" s="216"/>
      <c r="JQ57" s="216"/>
      <c r="JR57" s="216"/>
    </row>
    <row r="58" spans="1:278">
      <c r="A58" s="404">
        <v>49</v>
      </c>
      <c r="B58" s="399" t="str">
        <f t="shared" ca="1" si="441"/>
        <v>gut sichtbar</v>
      </c>
      <c r="C58" s="400">
        <v>35</v>
      </c>
      <c r="D58" s="392" t="s">
        <v>35</v>
      </c>
      <c r="E58" s="400">
        <v>35</v>
      </c>
      <c r="F58" s="399" t="s">
        <v>419</v>
      </c>
      <c r="G58" s="393">
        <v>0.78527777777777785</v>
      </c>
      <c r="H58" s="402" t="s">
        <v>420</v>
      </c>
      <c r="I58" s="403">
        <v>16.7</v>
      </c>
      <c r="J58" s="399" t="s">
        <v>410</v>
      </c>
      <c r="K58" s="399" t="s">
        <v>11</v>
      </c>
      <c r="L58" s="396">
        <v>2</v>
      </c>
      <c r="M58" s="397" t="s">
        <v>365</v>
      </c>
      <c r="N58" s="1"/>
      <c r="O58" s="1"/>
      <c r="P58" s="1"/>
      <c r="Q58" s="1"/>
      <c r="R58" s="1"/>
      <c r="S58" s="1"/>
      <c r="T58" s="1"/>
      <c r="U58" s="1"/>
      <c r="V58" s="1"/>
      <c r="W58" s="1"/>
      <c r="X58" s="1"/>
      <c r="Y58" s="1"/>
      <c r="Z58" s="1"/>
      <c r="AA58" s="1"/>
      <c r="AB58" s="1"/>
      <c r="AC58" s="1"/>
      <c r="AD58" s="1"/>
      <c r="AE58" s="1"/>
      <c r="AF58" s="1"/>
      <c r="AG58" s="1"/>
      <c r="AH58" s="10">
        <f t="shared" si="7"/>
        <v>18.846666666666668</v>
      </c>
      <c r="AI58" s="10">
        <f t="shared" si="442"/>
        <v>282.7</v>
      </c>
      <c r="AJ58" s="44">
        <f t="shared" si="8"/>
        <v>-6.5499999999999989</v>
      </c>
      <c r="AK58" s="19">
        <f t="shared" si="9"/>
        <v>-6.5499999999999989</v>
      </c>
      <c r="AL58" s="19">
        <f t="shared" si="25"/>
        <v>6.5499999999999989</v>
      </c>
      <c r="AM58" s="19">
        <f t="shared" ca="1" si="443"/>
        <v>0.52071293058291201</v>
      </c>
      <c r="AN58" s="45">
        <f t="shared" ca="1" si="10"/>
        <v>31.380085629220932</v>
      </c>
      <c r="AO58" s="55" t="str">
        <f t="shared" ca="1" si="4"/>
        <v>31°22'48"</v>
      </c>
      <c r="AP58" s="46">
        <f t="shared" ca="1" si="11"/>
        <v>42406.937334437876</v>
      </c>
      <c r="AQ58" s="20">
        <f t="shared" ca="1" si="14"/>
        <v>42406.937334437876</v>
      </c>
      <c r="AR58" s="10">
        <f t="shared" ca="1" si="15"/>
        <v>15266497.440397635</v>
      </c>
      <c r="AT58" s="64">
        <v>49</v>
      </c>
      <c r="AU58" s="58">
        <f t="shared" si="16"/>
        <v>-6.5499999999999989</v>
      </c>
      <c r="AV58" s="59" t="str">
        <f t="shared" si="12"/>
        <v/>
      </c>
      <c r="AW58" s="60" t="str">
        <f t="shared" si="13"/>
        <v/>
      </c>
      <c r="AX58" s="61" t="str">
        <f t="shared" si="5"/>
        <v/>
      </c>
      <c r="AY58" s="62" t="str">
        <f t="shared" si="17"/>
        <v/>
      </c>
      <c r="AZ58" s="61" t="str">
        <f t="shared" si="18"/>
        <v/>
      </c>
      <c r="BA58" s="58" t="str">
        <f t="shared" si="19"/>
        <v/>
      </c>
      <c r="BB58" s="58" t="str">
        <f t="shared" si="20"/>
        <v/>
      </c>
      <c r="BC58" s="58" t="str">
        <f t="shared" si="21"/>
        <v/>
      </c>
      <c r="BD58" s="58" t="str">
        <f t="shared" ca="1" si="22"/>
        <v>gut sichtbar</v>
      </c>
      <c r="BE58" s="63" t="str">
        <f t="shared" ca="1" si="6"/>
        <v>gut sichtbar</v>
      </c>
      <c r="BF58" s="215">
        <v>39</v>
      </c>
      <c r="BG58" s="214">
        <f t="shared" si="23"/>
        <v>39</v>
      </c>
      <c r="BH58" s="269">
        <f t="shared" ref="BH58:BI58" si="585">IF(BH62&lt;BH57,(BH57-BH62)/5+BH59,(BH62-BH57)/5+BH57)</f>
        <v>0.99861111111111101</v>
      </c>
      <c r="BI58" s="270">
        <f t="shared" si="585"/>
        <v>0.99888888888888872</v>
      </c>
      <c r="BJ58" s="270">
        <f t="shared" ref="BJ58:BK58" si="586">IF(BJ62&lt;BJ57,(BJ57-BJ62)/5+BJ59,(BJ62-BJ57)/5+BJ57)</f>
        <v>0.99736111111111114</v>
      </c>
      <c r="BK58" s="270">
        <f t="shared" si="586"/>
        <v>0.99736111111111114</v>
      </c>
      <c r="BL58" s="270">
        <f t="shared" ref="BL58:DP58" si="587">IF(BL62&lt;BL57,(BL57-BL62)/5+BL59,(BL62-BL57)/5+BL57)</f>
        <v>0.99597222222222215</v>
      </c>
      <c r="BM58" s="270">
        <f t="shared" si="587"/>
        <v>0.99611111111111106</v>
      </c>
      <c r="BN58" s="270">
        <f t="shared" si="587"/>
        <v>0.9966666666666667</v>
      </c>
      <c r="BO58" s="270">
        <f t="shared" si="587"/>
        <v>0.99611111111111106</v>
      </c>
      <c r="BP58" s="270">
        <f t="shared" si="587"/>
        <v>0.99736111111111114</v>
      </c>
      <c r="BQ58" s="270">
        <f t="shared" si="587"/>
        <v>0.99652777777777779</v>
      </c>
      <c r="BR58" s="270">
        <f t="shared" si="587"/>
        <v>0.99652777777777779</v>
      </c>
      <c r="BS58" s="270">
        <f t="shared" si="587"/>
        <v>0.9966666666666667</v>
      </c>
      <c r="BT58" s="270">
        <f t="shared" si="587"/>
        <v>0.99597222222222215</v>
      </c>
      <c r="BU58" s="270">
        <f t="shared" si="587"/>
        <v>0.99597222222222215</v>
      </c>
      <c r="BV58" s="270">
        <f t="shared" si="587"/>
        <v>0.99597222222222215</v>
      </c>
      <c r="BW58" s="270">
        <f t="shared" si="587"/>
        <v>0.99597222222222215</v>
      </c>
      <c r="BX58" s="270">
        <f t="shared" si="587"/>
        <v>0.99597222222222215</v>
      </c>
      <c r="BY58" s="270">
        <f t="shared" si="587"/>
        <v>0.99527777777777782</v>
      </c>
      <c r="BZ58" s="270">
        <f t="shared" si="587"/>
        <v>0.99527777777777782</v>
      </c>
      <c r="CA58" s="270">
        <f t="shared" si="587"/>
        <v>0.99541666666666673</v>
      </c>
      <c r="CB58" s="270">
        <f t="shared" si="587"/>
        <v>0.99541666666666673</v>
      </c>
      <c r="CC58" s="270">
        <f t="shared" si="587"/>
        <v>0.99472222222222217</v>
      </c>
      <c r="CD58" s="270">
        <f t="shared" si="587"/>
        <v>0.99319444444444438</v>
      </c>
      <c r="CE58" s="270">
        <f t="shared" si="587"/>
        <v>0.99333333333333329</v>
      </c>
      <c r="CF58" s="270">
        <f t="shared" si="587"/>
        <v>0.99458333333333337</v>
      </c>
      <c r="CG58" s="270">
        <f t="shared" si="587"/>
        <v>0.99263888888888896</v>
      </c>
      <c r="CH58" s="270">
        <f t="shared" si="587"/>
        <v>0.98986111111111119</v>
      </c>
      <c r="CI58" s="270">
        <f t="shared" si="587"/>
        <v>0.99</v>
      </c>
      <c r="CJ58" s="270">
        <f t="shared" si="587"/>
        <v>0.99</v>
      </c>
      <c r="CK58" s="270">
        <f t="shared" si="587"/>
        <v>0.98791666666666667</v>
      </c>
      <c r="CL58" s="270">
        <f t="shared" si="587"/>
        <v>0.98722222222222222</v>
      </c>
      <c r="CM58" s="270">
        <f t="shared" si="587"/>
        <v>0.97930555555555565</v>
      </c>
      <c r="CN58" s="270">
        <f t="shared" si="587"/>
        <v>0.97680555555555559</v>
      </c>
      <c r="CO58" s="270">
        <f t="shared" si="587"/>
        <v>0.9752777777777778</v>
      </c>
      <c r="CP58" s="270">
        <f t="shared" si="587"/>
        <v>0.97</v>
      </c>
      <c r="CQ58" s="270">
        <f t="shared" si="587"/>
        <v>0.96958333333333335</v>
      </c>
      <c r="CR58" s="270">
        <f t="shared" si="587"/>
        <v>0.9654166666666667</v>
      </c>
      <c r="CS58" s="270">
        <f t="shared" si="587"/>
        <v>0.95888888888888879</v>
      </c>
      <c r="CT58" s="270">
        <f t="shared" si="587"/>
        <v>0.95763888888888882</v>
      </c>
      <c r="CU58" s="270">
        <f t="shared" si="587"/>
        <v>0.94888888888888889</v>
      </c>
      <c r="CV58" s="270">
        <f t="shared" si="587"/>
        <v>0.93652777777777774</v>
      </c>
      <c r="CW58" s="270">
        <f t="shared" si="587"/>
        <v>0.93472222222222223</v>
      </c>
      <c r="CX58" s="270">
        <f t="shared" si="587"/>
        <v>0.93388888888888888</v>
      </c>
      <c r="CY58" s="270">
        <f t="shared" si="587"/>
        <v>0.93194444444444446</v>
      </c>
      <c r="CZ58" s="270">
        <f t="shared" si="587"/>
        <v>0.92861111111111105</v>
      </c>
      <c r="DA58" s="270">
        <f t="shared" si="587"/>
        <v>0.92416666666666658</v>
      </c>
      <c r="DB58" s="270">
        <f t="shared" si="587"/>
        <v>0.92013888888888895</v>
      </c>
      <c r="DC58" s="270">
        <f t="shared" si="587"/>
        <v>0.88152777777777769</v>
      </c>
      <c r="DD58" s="270">
        <f t="shared" si="587"/>
        <v>0.88027777777777783</v>
      </c>
      <c r="DE58" s="270">
        <f t="shared" si="587"/>
        <v>0.85652777777777778</v>
      </c>
      <c r="DF58" s="270">
        <f t="shared" si="587"/>
        <v>0.87013888888888891</v>
      </c>
      <c r="DG58" s="270">
        <f t="shared" si="587"/>
        <v>0.83611111111111114</v>
      </c>
      <c r="DH58" s="270">
        <f t="shared" si="587"/>
        <v>0.17708333333333331</v>
      </c>
      <c r="DI58" s="270">
        <f t="shared" si="587"/>
        <v>0.17583333333333334</v>
      </c>
      <c r="DJ58" s="270">
        <f t="shared" si="587"/>
        <v>0.17444444444444446</v>
      </c>
      <c r="DK58" s="270">
        <f t="shared" si="587"/>
        <v>0.17527777777777781</v>
      </c>
      <c r="DL58" s="270">
        <f t="shared" si="587"/>
        <v>0.16694444444444445</v>
      </c>
      <c r="DM58" s="270">
        <f t="shared" si="587"/>
        <v>0</v>
      </c>
      <c r="DN58" s="270">
        <f t="shared" si="587"/>
        <v>0</v>
      </c>
      <c r="DO58" s="270">
        <f t="shared" si="587"/>
        <v>0</v>
      </c>
      <c r="DP58" s="270">
        <f t="shared" si="587"/>
        <v>0</v>
      </c>
      <c r="DQ58" s="220">
        <f t="shared" si="24"/>
        <v>39</v>
      </c>
      <c r="DR58" s="270">
        <f t="shared" ref="DR58:DS58" si="588">IF(DR62&lt;DR57,(DR57-DR62)/5+DR59,(DR62-DR57)/5+DR57)</f>
        <v>3.0833333333333334E-2</v>
      </c>
      <c r="DS58" s="270">
        <f t="shared" si="588"/>
        <v>2.4027777777777776E-2</v>
      </c>
      <c r="DT58" s="270">
        <f t="shared" ref="DT58:ED58" si="589">IF(DT62&lt;DT57,(DT57-DT62)/5+DT59,(DT62-DT57)/5+DT57)</f>
        <v>2.4027777777777776E-2</v>
      </c>
      <c r="DU58" s="270">
        <f t="shared" si="589"/>
        <v>2.4027777777777776E-2</v>
      </c>
      <c r="DV58" s="270">
        <f t="shared" si="589"/>
        <v>1.9999999999999993E-2</v>
      </c>
      <c r="DW58" s="270">
        <f t="shared" si="589"/>
        <v>1.833333333333333E-2</v>
      </c>
      <c r="DX58" s="270">
        <f t="shared" si="589"/>
        <v>1.8750000000000003E-2</v>
      </c>
      <c r="DY58" s="270">
        <f t="shared" si="589"/>
        <v>1.6111111111111111E-2</v>
      </c>
      <c r="DZ58" s="270">
        <f t="shared" si="589"/>
        <v>1.0833333333333334E-2</v>
      </c>
      <c r="EA58" s="270">
        <f t="shared" si="589"/>
        <v>1.2222222222222219E-2</v>
      </c>
      <c r="EB58" s="270">
        <f t="shared" si="589"/>
        <v>1.1527777777777776E-2</v>
      </c>
      <c r="EC58" s="270">
        <f t="shared" si="589"/>
        <v>1.013888888888889E-2</v>
      </c>
      <c r="ED58" s="270">
        <f t="shared" si="589"/>
        <v>8.0555555555555554E-3</v>
      </c>
      <c r="EE58" s="270">
        <f t="shared" ref="EE58:EQ58" si="590">IF(EE62&lt;EE57,(EE57-EE62)/5+EE59,(EE62-EE57)/5+EE57)</f>
        <v>9.305555555555553E-3</v>
      </c>
      <c r="EF58" s="270">
        <f t="shared" si="590"/>
        <v>8.1944444444444452E-3</v>
      </c>
      <c r="EG58" s="270">
        <f t="shared" si="590"/>
        <v>7.3611111111111108E-3</v>
      </c>
      <c r="EH58" s="270">
        <f t="shared" si="590"/>
        <v>7.3611111111111108E-3</v>
      </c>
      <c r="EI58" s="270">
        <f t="shared" si="590"/>
        <v>5.2777777777777779E-3</v>
      </c>
      <c r="EJ58" s="270">
        <f t="shared" si="590"/>
        <v>7.4999999999999997E-3</v>
      </c>
      <c r="EK58" s="270">
        <f t="shared" si="590"/>
        <v>7.3611111111111108E-3</v>
      </c>
      <c r="EL58" s="270">
        <f t="shared" si="590"/>
        <v>6.6666666666666671E-3</v>
      </c>
      <c r="EM58" s="270">
        <f t="shared" si="590"/>
        <v>4.0277777777777777E-3</v>
      </c>
      <c r="EN58" s="270">
        <f t="shared" si="590"/>
        <v>4.0277777777777777E-3</v>
      </c>
      <c r="EO58" s="270">
        <f t="shared" si="590"/>
        <v>4.0277777777777777E-3</v>
      </c>
      <c r="EP58" s="270">
        <f t="shared" si="590"/>
        <v>3.472222222222222E-3</v>
      </c>
      <c r="EQ58" s="270">
        <f t="shared" si="590"/>
        <v>3.3333333333333335E-3</v>
      </c>
      <c r="ER58" s="270">
        <f t="shared" ref="ER58:FB58" si="591">IF(ER62&lt;ER57,(ER57-ER62)/5+ER59,(ER62-ER57)/5+ER57)</f>
        <v>2.2222222222222222E-3</v>
      </c>
      <c r="ES58" s="270">
        <f t="shared" si="591"/>
        <v>2.0833333333333333E-3</v>
      </c>
      <c r="ET58" s="270">
        <f t="shared" si="591"/>
        <v>0</v>
      </c>
      <c r="EU58" s="270">
        <f t="shared" si="591"/>
        <v>0</v>
      </c>
      <c r="EV58" s="270">
        <f t="shared" si="591"/>
        <v>8.3333333333333339E-4</v>
      </c>
      <c r="EW58" s="270">
        <f t="shared" si="591"/>
        <v>0.99874999999999992</v>
      </c>
      <c r="EX58" s="270">
        <f t="shared" si="591"/>
        <v>1.3888888888888889E-4</v>
      </c>
      <c r="EY58" s="270">
        <f t="shared" si="591"/>
        <v>6.9444444444444447E-4</v>
      </c>
      <c r="EZ58" s="270">
        <f t="shared" si="591"/>
        <v>0.99874999999999992</v>
      </c>
      <c r="FA58" s="270">
        <f t="shared" si="591"/>
        <v>0</v>
      </c>
      <c r="FB58" s="270">
        <f t="shared" si="591"/>
        <v>0.99874999999999992</v>
      </c>
      <c r="FC58" s="270">
        <v>0.99944444444444447</v>
      </c>
      <c r="FD58" s="270">
        <f t="shared" ref="FD58:FK58" si="592">IF(FD62&lt;FD57,(FD57-FD62)/5+FD59,(FD62-FD57)/5+FD57)</f>
        <v>0.99805555555555558</v>
      </c>
      <c r="FE58" s="270">
        <f t="shared" si="592"/>
        <v>0.99861111111111101</v>
      </c>
      <c r="FF58" s="270">
        <f t="shared" si="592"/>
        <v>0.99805555555555558</v>
      </c>
      <c r="FG58" s="270">
        <f t="shared" si="592"/>
        <v>0.99902777777777796</v>
      </c>
      <c r="FH58" s="270">
        <f t="shared" si="592"/>
        <v>0.99930555555555556</v>
      </c>
      <c r="FI58" s="270">
        <f t="shared" si="592"/>
        <v>0.99888888888888872</v>
      </c>
      <c r="FJ58" s="270">
        <f t="shared" si="592"/>
        <v>0.99930555555555556</v>
      </c>
      <c r="FK58" s="274">
        <f t="shared" si="592"/>
        <v>0.99874999999999992</v>
      </c>
      <c r="FL58" s="214">
        <f t="shared" si="31"/>
        <v>39</v>
      </c>
      <c r="FM58" s="238" t="s">
        <v>158</v>
      </c>
      <c r="FN58" s="222">
        <f>HH11</f>
        <v>0.87083333333333324</v>
      </c>
      <c r="FO58" s="221"/>
      <c r="FP58" s="215"/>
      <c r="FQ58" s="215"/>
      <c r="FR58" s="215"/>
      <c r="FS58" s="215"/>
      <c r="FT58" s="215"/>
      <c r="FU58" s="215"/>
      <c r="FV58" s="215"/>
      <c r="FW58" s="215"/>
      <c r="FX58" s="215"/>
      <c r="FY58" s="215"/>
      <c r="FZ58" s="215"/>
      <c r="GA58" s="215"/>
      <c r="GB58" s="215"/>
      <c r="GC58" s="215"/>
      <c r="GD58" s="216"/>
      <c r="GE58" s="216"/>
      <c r="GF58" s="216"/>
      <c r="GG58" s="216"/>
      <c r="GH58" s="216"/>
      <c r="GI58" s="216"/>
      <c r="GJ58" s="216"/>
      <c r="GK58" s="216"/>
      <c r="GL58" s="216"/>
      <c r="GM58" s="216"/>
      <c r="GN58" s="216"/>
      <c r="GO58" s="216"/>
      <c r="GP58" s="216"/>
      <c r="GQ58" s="216"/>
      <c r="GR58" s="216"/>
      <c r="GS58" s="216"/>
      <c r="GT58" s="216"/>
      <c r="GU58" s="216"/>
      <c r="GV58" s="216"/>
      <c r="GW58" s="216"/>
      <c r="GX58" s="216"/>
      <c r="GY58" s="216"/>
      <c r="GZ58" s="216"/>
      <c r="HA58" s="216"/>
      <c r="HB58" s="216"/>
      <c r="HC58" s="216"/>
      <c r="HD58" s="216"/>
      <c r="HE58" s="216"/>
      <c r="HF58" s="216"/>
      <c r="HG58" s="216"/>
      <c r="HH58" s="216"/>
      <c r="HI58" s="216"/>
      <c r="HJ58" s="216"/>
      <c r="HK58" s="216"/>
      <c r="HL58" s="216"/>
      <c r="HM58" s="216"/>
      <c r="HN58" s="216"/>
      <c r="HO58" s="216"/>
      <c r="HP58" s="216"/>
      <c r="HQ58" s="216"/>
      <c r="HR58" s="216"/>
      <c r="HS58" s="216"/>
      <c r="HT58" s="216"/>
      <c r="HU58" s="216"/>
      <c r="HV58" s="216"/>
      <c r="HW58" s="216"/>
      <c r="HX58" s="216"/>
      <c r="HY58" s="216"/>
      <c r="HZ58" s="216"/>
      <c r="IA58" s="216"/>
      <c r="IB58" s="216"/>
      <c r="IC58" s="216"/>
      <c r="ID58" s="216"/>
      <c r="IE58" s="216"/>
      <c r="IF58" s="216"/>
      <c r="IG58" s="216"/>
      <c r="IH58" s="216"/>
      <c r="II58" s="216"/>
      <c r="IJ58" s="216"/>
      <c r="IK58" s="216"/>
      <c r="IL58" s="216"/>
      <c r="IM58" s="216"/>
      <c r="IN58" s="216"/>
      <c r="IO58" s="216"/>
      <c r="IP58" s="216"/>
      <c r="IQ58" s="216"/>
      <c r="IR58" s="216"/>
      <c r="IS58" s="216"/>
      <c r="IT58" s="216"/>
      <c r="IU58" s="216"/>
      <c r="IV58" s="216"/>
      <c r="IW58" s="216"/>
      <c r="IX58" s="216"/>
      <c r="IY58" s="216"/>
      <c r="IZ58" s="216"/>
      <c r="JA58" s="216"/>
      <c r="JB58" s="216"/>
      <c r="JC58" s="216"/>
      <c r="JD58" s="216"/>
      <c r="JE58" s="216"/>
      <c r="JF58" s="216"/>
      <c r="JG58" s="216"/>
      <c r="JH58" s="216"/>
      <c r="JI58" s="216"/>
      <c r="JJ58" s="216"/>
      <c r="JK58" s="216"/>
      <c r="JL58" s="216"/>
      <c r="JM58" s="216"/>
      <c r="JN58" s="216"/>
      <c r="JO58" s="216"/>
      <c r="JP58" s="216"/>
      <c r="JQ58" s="216"/>
      <c r="JR58" s="216"/>
    </row>
    <row r="59" spans="1:278">
      <c r="A59" s="404">
        <v>50</v>
      </c>
      <c r="B59" s="399" t="str">
        <f t="shared" si="441"/>
        <v>zirkumpolar</v>
      </c>
      <c r="C59" s="400">
        <v>27</v>
      </c>
      <c r="D59" s="392" t="s">
        <v>35</v>
      </c>
      <c r="E59" s="400">
        <v>27</v>
      </c>
      <c r="F59" s="392" t="s">
        <v>421</v>
      </c>
      <c r="G59" s="393">
        <v>0.79027777777777775</v>
      </c>
      <c r="H59" s="402" t="s">
        <v>422</v>
      </c>
      <c r="I59" s="403">
        <v>15</v>
      </c>
      <c r="J59" s="392" t="s">
        <v>423</v>
      </c>
      <c r="K59" s="392" t="s">
        <v>11</v>
      </c>
      <c r="L59" s="396">
        <v>2</v>
      </c>
      <c r="M59" s="397">
        <v>19.399999999999999</v>
      </c>
      <c r="N59" s="1"/>
      <c r="O59" s="1"/>
      <c r="P59" s="1"/>
      <c r="Q59" s="1"/>
      <c r="R59" s="1"/>
      <c r="S59" s="1"/>
      <c r="T59" s="1"/>
      <c r="U59" s="1"/>
      <c r="V59" s="1"/>
      <c r="W59" s="1"/>
      <c r="X59" s="1"/>
      <c r="Y59" s="1"/>
      <c r="Z59" s="1"/>
      <c r="AA59" s="1"/>
      <c r="AB59" s="1"/>
      <c r="AC59" s="1"/>
      <c r="AD59" s="1"/>
      <c r="AE59" s="1"/>
      <c r="AF59" s="1"/>
      <c r="AG59" s="1"/>
      <c r="AH59" s="10">
        <f t="shared" si="7"/>
        <v>18.966666666666665</v>
      </c>
      <c r="AI59" s="10">
        <f t="shared" si="442"/>
        <v>284.5</v>
      </c>
      <c r="AJ59" s="44">
        <f t="shared" si="8"/>
        <v>48.4</v>
      </c>
      <c r="AK59" s="19">
        <f t="shared" si="9"/>
        <v>48.4</v>
      </c>
      <c r="AL59" s="19">
        <f t="shared" si="25"/>
        <v>48.4</v>
      </c>
      <c r="AM59" s="19">
        <f t="shared" ca="1" si="443"/>
        <v>0.96092985783339202</v>
      </c>
      <c r="AN59" s="45">
        <f t="shared" ca="1" si="10"/>
        <v>73.931166146079335</v>
      </c>
      <c r="AO59" s="55" t="str">
        <f t="shared" ca="1" si="4"/>
        <v>73°55'52"</v>
      </c>
      <c r="AP59" s="46">
        <f t="shared" ca="1" si="11"/>
        <v>42406.932334437879</v>
      </c>
      <c r="AQ59" s="20">
        <f t="shared" ca="1" si="14"/>
        <v>42406.932334437879</v>
      </c>
      <c r="AR59" s="10">
        <f t="shared" ca="1" si="15"/>
        <v>15266495.640397636</v>
      </c>
      <c r="AT59" s="64">
        <v>50</v>
      </c>
      <c r="AU59" s="58">
        <f t="shared" si="16"/>
        <v>48.4</v>
      </c>
      <c r="AV59" s="59" t="str">
        <f t="shared" si="12"/>
        <v/>
      </c>
      <c r="AW59" s="60" t="str">
        <f t="shared" si="13"/>
        <v/>
      </c>
      <c r="AX59" s="61" t="str">
        <f t="shared" si="5"/>
        <v/>
      </c>
      <c r="AY59" s="62" t="str">
        <f t="shared" si="17"/>
        <v>zirkumpolar</v>
      </c>
      <c r="AZ59" s="61" t="str">
        <f t="shared" si="18"/>
        <v/>
      </c>
      <c r="BA59" s="58" t="str">
        <f t="shared" si="19"/>
        <v>zirkumpolar</v>
      </c>
      <c r="BB59" s="58" t="str">
        <f t="shared" si="20"/>
        <v>zirkumpolar</v>
      </c>
      <c r="BC59" s="58" t="str">
        <f t="shared" si="21"/>
        <v>zirkumpolar</v>
      </c>
      <c r="BD59" s="58" t="str">
        <f t="shared" ca="1" si="22"/>
        <v>sehr gut sichtbar</v>
      </c>
      <c r="BE59" s="63" t="str">
        <f t="shared" si="6"/>
        <v>zirkumpolar</v>
      </c>
      <c r="BF59" s="215">
        <v>38</v>
      </c>
      <c r="BG59" s="214">
        <f t="shared" si="23"/>
        <v>38</v>
      </c>
      <c r="BH59" s="257">
        <f t="shared" ref="BH59:BI59" si="593">IF(BH62&lt;BH57,(BH57-BH62)/5+BH60,(BH62-BH57)/5+BH58)</f>
        <v>0.99861111111111101</v>
      </c>
      <c r="BI59" s="254">
        <f t="shared" si="593"/>
        <v>0.99847222222222209</v>
      </c>
      <c r="BJ59" s="254">
        <f t="shared" ref="BJ59:BK59" si="594">IF(BJ62&lt;BJ57,(BJ57-BJ62)/5+BJ60,(BJ62-BJ57)/5+BJ58)</f>
        <v>0.99750000000000005</v>
      </c>
      <c r="BK59" s="254">
        <f t="shared" si="594"/>
        <v>0.99750000000000005</v>
      </c>
      <c r="BL59" s="254">
        <f t="shared" ref="BL59:DP59" si="595">IF(BL62&lt;BL57,(BL57-BL62)/5+BL60,(BL62-BL57)/5+BL58)</f>
        <v>0.99611111111111106</v>
      </c>
      <c r="BM59" s="254">
        <f t="shared" si="595"/>
        <v>0.99638888888888888</v>
      </c>
      <c r="BN59" s="254">
        <f t="shared" si="595"/>
        <v>0.99680555555555561</v>
      </c>
      <c r="BO59" s="254">
        <f t="shared" si="595"/>
        <v>0.99638888888888888</v>
      </c>
      <c r="BP59" s="254">
        <f t="shared" si="595"/>
        <v>0.99750000000000005</v>
      </c>
      <c r="BQ59" s="254">
        <f t="shared" si="595"/>
        <v>0.99652777777777779</v>
      </c>
      <c r="BR59" s="254">
        <f t="shared" si="595"/>
        <v>0.99652777777777779</v>
      </c>
      <c r="BS59" s="254">
        <f t="shared" si="595"/>
        <v>0.99680555555555561</v>
      </c>
      <c r="BT59" s="254">
        <f t="shared" si="595"/>
        <v>0.99611111111111106</v>
      </c>
      <c r="BU59" s="254">
        <f t="shared" si="595"/>
        <v>0.99611111111111106</v>
      </c>
      <c r="BV59" s="254">
        <f t="shared" si="595"/>
        <v>0.99611111111111106</v>
      </c>
      <c r="BW59" s="254">
        <f t="shared" si="595"/>
        <v>0.99611111111111106</v>
      </c>
      <c r="BX59" s="254">
        <f t="shared" si="595"/>
        <v>0.99611111111111106</v>
      </c>
      <c r="BY59" s="254">
        <f t="shared" si="595"/>
        <v>0.99541666666666673</v>
      </c>
      <c r="BZ59" s="254">
        <f t="shared" si="595"/>
        <v>0.99541666666666673</v>
      </c>
      <c r="CA59" s="254">
        <f t="shared" si="595"/>
        <v>0.99569444444444455</v>
      </c>
      <c r="CB59" s="254">
        <f t="shared" si="595"/>
        <v>0.99569444444444455</v>
      </c>
      <c r="CC59" s="254">
        <f t="shared" si="595"/>
        <v>0.99499999999999988</v>
      </c>
      <c r="CD59" s="254">
        <f t="shared" si="595"/>
        <v>0.99333333333333329</v>
      </c>
      <c r="CE59" s="254">
        <f t="shared" si="595"/>
        <v>0.99361111111111111</v>
      </c>
      <c r="CF59" s="254">
        <f t="shared" si="595"/>
        <v>0.99472222222222229</v>
      </c>
      <c r="CG59" s="254">
        <f t="shared" si="595"/>
        <v>0.99291666666666678</v>
      </c>
      <c r="CH59" s="254">
        <f t="shared" si="595"/>
        <v>0.99013888888888901</v>
      </c>
      <c r="CI59" s="254">
        <f t="shared" si="595"/>
        <v>0.99041666666666661</v>
      </c>
      <c r="CJ59" s="254">
        <f t="shared" si="595"/>
        <v>0.99041666666666661</v>
      </c>
      <c r="CK59" s="254">
        <f t="shared" si="595"/>
        <v>0.9883333333333334</v>
      </c>
      <c r="CL59" s="254">
        <f t="shared" si="595"/>
        <v>0.98763888888888884</v>
      </c>
      <c r="CM59" s="254">
        <f t="shared" si="595"/>
        <v>0.980138888888889</v>
      </c>
      <c r="CN59" s="254">
        <f t="shared" si="595"/>
        <v>0.97791666666666666</v>
      </c>
      <c r="CO59" s="254">
        <f t="shared" si="595"/>
        <v>0.97625000000000006</v>
      </c>
      <c r="CP59" s="254">
        <f t="shared" si="595"/>
        <v>0.97124999999999995</v>
      </c>
      <c r="CQ59" s="254">
        <f t="shared" si="595"/>
        <v>0.97111111111111115</v>
      </c>
      <c r="CR59" s="254">
        <f t="shared" si="595"/>
        <v>0.9669444444444445</v>
      </c>
      <c r="CS59" s="254">
        <f t="shared" si="595"/>
        <v>0.96083333333333321</v>
      </c>
      <c r="CT59" s="254">
        <f t="shared" si="595"/>
        <v>0.9590277777777777</v>
      </c>
      <c r="CU59" s="254">
        <f t="shared" si="595"/>
        <v>0.95125000000000004</v>
      </c>
      <c r="CV59" s="254">
        <f t="shared" si="595"/>
        <v>0.93972222222222224</v>
      </c>
      <c r="CW59" s="254">
        <f t="shared" si="595"/>
        <v>0.93819444444444444</v>
      </c>
      <c r="CX59" s="254">
        <f t="shared" si="595"/>
        <v>0.93722222222222229</v>
      </c>
      <c r="CY59" s="254">
        <f t="shared" si="595"/>
        <v>0.93541666666666667</v>
      </c>
      <c r="CZ59" s="254">
        <f t="shared" si="595"/>
        <v>0.93222222222222217</v>
      </c>
      <c r="DA59" s="254">
        <f t="shared" si="595"/>
        <v>0.92819444444444432</v>
      </c>
      <c r="DB59" s="254">
        <f t="shared" si="595"/>
        <v>0.9243055555555556</v>
      </c>
      <c r="DC59" s="254">
        <f t="shared" si="595"/>
        <v>0.88944444444444437</v>
      </c>
      <c r="DD59" s="254">
        <f t="shared" si="595"/>
        <v>0.88833333333333342</v>
      </c>
      <c r="DE59" s="254">
        <f t="shared" si="595"/>
        <v>0.86861111111111111</v>
      </c>
      <c r="DF59" s="254">
        <f t="shared" si="595"/>
        <v>0.87013888888888891</v>
      </c>
      <c r="DG59" s="254">
        <f t="shared" si="595"/>
        <v>0.83611111111111114</v>
      </c>
      <c r="DH59" s="254">
        <f t="shared" si="595"/>
        <v>0.35416666666666663</v>
      </c>
      <c r="DI59" s="254">
        <f t="shared" si="595"/>
        <v>0.35166666666666668</v>
      </c>
      <c r="DJ59" s="254">
        <f t="shared" si="595"/>
        <v>0.34888888888888892</v>
      </c>
      <c r="DK59" s="254">
        <f t="shared" si="595"/>
        <v>0.35055555555555562</v>
      </c>
      <c r="DL59" s="254">
        <f t="shared" si="595"/>
        <v>0.3338888888888889</v>
      </c>
      <c r="DM59" s="254">
        <f t="shared" si="595"/>
        <v>0</v>
      </c>
      <c r="DN59" s="254">
        <f t="shared" si="595"/>
        <v>0</v>
      </c>
      <c r="DO59" s="254">
        <f t="shared" si="595"/>
        <v>0</v>
      </c>
      <c r="DP59" s="254">
        <f t="shared" si="595"/>
        <v>0</v>
      </c>
      <c r="DQ59" s="220">
        <f t="shared" si="24"/>
        <v>38</v>
      </c>
      <c r="DR59" s="254">
        <f t="shared" ref="DR59:DS59" si="596">IF(DR62&lt;DR57,(DR57-DR62)/5+DR60,(DR62-DR57)/5+DR58)</f>
        <v>2.9722222222222223E-2</v>
      </c>
      <c r="DS59" s="254">
        <f t="shared" si="596"/>
        <v>2.3055555555555555E-2</v>
      </c>
      <c r="DT59" s="254">
        <f t="shared" ref="DT59:ED59" si="597">IF(DT62&lt;DT57,(DT57-DT62)/5+DT60,(DT62-DT57)/5+DT58)</f>
        <v>2.3055555555555555E-2</v>
      </c>
      <c r="DU59" s="254">
        <f t="shared" si="597"/>
        <v>2.3055555555555555E-2</v>
      </c>
      <c r="DV59" s="254">
        <f t="shared" si="597"/>
        <v>1.9166666666666662E-2</v>
      </c>
      <c r="DW59" s="254">
        <f t="shared" si="597"/>
        <v>1.7916666666666664E-2</v>
      </c>
      <c r="DX59" s="254">
        <f t="shared" si="597"/>
        <v>1.7361111111111112E-2</v>
      </c>
      <c r="DY59" s="254">
        <f t="shared" si="597"/>
        <v>1.5555555555555555E-2</v>
      </c>
      <c r="DZ59" s="254">
        <f t="shared" si="597"/>
        <v>1.0555555555555556E-2</v>
      </c>
      <c r="EA59" s="254">
        <f t="shared" si="597"/>
        <v>1.1249999999999998E-2</v>
      </c>
      <c r="EB59" s="254">
        <f t="shared" si="597"/>
        <v>1.0555555555555554E-2</v>
      </c>
      <c r="EC59" s="254">
        <f t="shared" si="597"/>
        <v>9.8611111111111122E-3</v>
      </c>
      <c r="ED59" s="254">
        <f t="shared" si="597"/>
        <v>7.7777777777777776E-3</v>
      </c>
      <c r="EE59" s="254">
        <f t="shared" ref="EE59:EQ59" si="598">IF(EE62&lt;EE57,(EE57-EE62)/5+EE60,(EE62-EE57)/5+EE58)</f>
        <v>8.8888888888888871E-3</v>
      </c>
      <c r="EF59" s="254">
        <f t="shared" si="598"/>
        <v>8.0555555555555554E-3</v>
      </c>
      <c r="EG59" s="254">
        <f t="shared" si="598"/>
        <v>7.083333333333333E-3</v>
      </c>
      <c r="EH59" s="254">
        <f t="shared" si="598"/>
        <v>7.083333333333333E-3</v>
      </c>
      <c r="EI59" s="254">
        <f t="shared" si="598"/>
        <v>5.0000000000000001E-3</v>
      </c>
      <c r="EJ59" s="254">
        <f t="shared" si="598"/>
        <v>7.3611111111111108E-3</v>
      </c>
      <c r="EK59" s="254">
        <f t="shared" si="598"/>
        <v>7.083333333333333E-3</v>
      </c>
      <c r="EL59" s="254">
        <f t="shared" si="598"/>
        <v>6.3888888888888893E-3</v>
      </c>
      <c r="EM59" s="254">
        <f t="shared" si="598"/>
        <v>3.8888888888888888E-3</v>
      </c>
      <c r="EN59" s="254">
        <f t="shared" si="598"/>
        <v>3.8888888888888888E-3</v>
      </c>
      <c r="EO59" s="254">
        <f t="shared" si="598"/>
        <v>3.8888888888888888E-3</v>
      </c>
      <c r="EP59" s="254">
        <f t="shared" si="598"/>
        <v>3.472222222222222E-3</v>
      </c>
      <c r="EQ59" s="254">
        <f t="shared" si="598"/>
        <v>3.1944444444444446E-3</v>
      </c>
      <c r="ER59" s="254">
        <f t="shared" ref="ER59:FB59" si="599">IF(ER62&lt;ER57,(ER57-ER62)/5+ER60,(ER62-ER57)/5+ER58)</f>
        <v>2.3611111111111111E-3</v>
      </c>
      <c r="ES59" s="254">
        <f t="shared" si="599"/>
        <v>2.0833333333333333E-3</v>
      </c>
      <c r="ET59" s="254">
        <f t="shared" si="599"/>
        <v>0</v>
      </c>
      <c r="EU59" s="254">
        <f t="shared" si="599"/>
        <v>0</v>
      </c>
      <c r="EV59" s="254">
        <f t="shared" si="599"/>
        <v>9.722222222222223E-4</v>
      </c>
      <c r="EW59" s="254">
        <f t="shared" si="599"/>
        <v>0.99888888888888883</v>
      </c>
      <c r="EX59" s="254">
        <f t="shared" si="599"/>
        <v>2.7777777777777778E-4</v>
      </c>
      <c r="EY59" s="254">
        <f t="shared" si="599"/>
        <v>6.9444444444444447E-4</v>
      </c>
      <c r="EZ59" s="254">
        <f t="shared" si="599"/>
        <v>0.99888888888888883</v>
      </c>
      <c r="FA59" s="254">
        <f t="shared" si="599"/>
        <v>0</v>
      </c>
      <c r="FB59" s="254">
        <f t="shared" si="599"/>
        <v>0.99888888888888883</v>
      </c>
      <c r="FC59" s="254">
        <v>0.99958333333333327</v>
      </c>
      <c r="FD59" s="254">
        <f t="shared" ref="FD59:FK59" si="600">IF(FD62&lt;FD57,(FD57-FD62)/5+FD60,(FD62-FD57)/5+FD58)</f>
        <v>0.9981944444444445</v>
      </c>
      <c r="FE59" s="254">
        <f t="shared" si="600"/>
        <v>0.99861111111111101</v>
      </c>
      <c r="FF59" s="254">
        <f t="shared" si="600"/>
        <v>0.9981944444444445</v>
      </c>
      <c r="FG59" s="254">
        <f t="shared" si="600"/>
        <v>0.99875000000000014</v>
      </c>
      <c r="FH59" s="254">
        <f t="shared" si="600"/>
        <v>0.99930555555555556</v>
      </c>
      <c r="FI59" s="254">
        <f t="shared" si="600"/>
        <v>0.99847222222222209</v>
      </c>
      <c r="FJ59" s="254">
        <f t="shared" si="600"/>
        <v>0.99930555555555556</v>
      </c>
      <c r="FK59" s="255">
        <f t="shared" si="600"/>
        <v>0.99888888888888883</v>
      </c>
      <c r="FL59" s="214">
        <f t="shared" si="31"/>
        <v>38</v>
      </c>
      <c r="FM59" s="238" t="s">
        <v>119</v>
      </c>
      <c r="FN59" s="222">
        <f>HI11</f>
        <v>0.1747222222222222</v>
      </c>
      <c r="FO59" s="221"/>
      <c r="FP59" s="221"/>
      <c r="FQ59" s="214"/>
      <c r="FR59" s="225"/>
      <c r="FS59" s="225"/>
      <c r="FT59" s="225"/>
      <c r="FU59" s="225"/>
      <c r="FV59" s="225"/>
      <c r="FW59" s="225"/>
      <c r="FX59" s="225"/>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c r="GY59" s="216"/>
      <c r="GZ59" s="216"/>
      <c r="HA59" s="216"/>
      <c r="HB59" s="216"/>
      <c r="HC59" s="216"/>
      <c r="HD59" s="216"/>
      <c r="HE59" s="216"/>
      <c r="HF59" s="216"/>
      <c r="HG59" s="216"/>
      <c r="HH59" s="216"/>
      <c r="HI59" s="216"/>
      <c r="HJ59" s="216"/>
      <c r="HK59" s="216"/>
      <c r="HL59" s="216"/>
      <c r="HM59" s="216"/>
      <c r="HN59" s="216"/>
      <c r="HO59" s="216"/>
      <c r="HP59" s="216"/>
      <c r="HQ59" s="216"/>
      <c r="HR59" s="216"/>
      <c r="HS59" s="216"/>
      <c r="HT59" s="216"/>
      <c r="HU59" s="216"/>
      <c r="HV59" s="216"/>
      <c r="HW59" s="216"/>
      <c r="HX59" s="216"/>
      <c r="HY59" s="216"/>
      <c r="HZ59" s="216"/>
      <c r="IA59" s="216"/>
      <c r="IB59" s="216"/>
      <c r="IC59" s="216"/>
      <c r="ID59" s="216"/>
      <c r="IE59" s="216"/>
      <c r="IF59" s="216"/>
      <c r="IG59" s="216"/>
      <c r="IH59" s="216"/>
      <c r="II59" s="216"/>
      <c r="IJ59" s="216"/>
      <c r="IK59" s="216"/>
      <c r="IL59" s="216"/>
      <c r="IM59" s="216"/>
      <c r="IN59" s="216"/>
      <c r="IO59" s="216"/>
      <c r="IP59" s="216"/>
      <c r="IQ59" s="216"/>
      <c r="IR59" s="216"/>
      <c r="IS59" s="216"/>
      <c r="IT59" s="216"/>
      <c r="IU59" s="216"/>
      <c r="IV59" s="216"/>
      <c r="IW59" s="216"/>
      <c r="IX59" s="216"/>
      <c r="IY59" s="216"/>
      <c r="IZ59" s="216"/>
      <c r="JA59" s="216"/>
      <c r="JB59" s="216"/>
      <c r="JC59" s="216"/>
      <c r="JD59" s="216"/>
      <c r="JE59" s="216"/>
      <c r="JF59" s="216"/>
      <c r="JG59" s="216"/>
      <c r="JH59" s="216"/>
      <c r="JI59" s="216"/>
      <c r="JJ59" s="216"/>
      <c r="JK59" s="216"/>
      <c r="JL59" s="216"/>
      <c r="JM59" s="216"/>
      <c r="JN59" s="216"/>
      <c r="JO59" s="216"/>
      <c r="JP59" s="216"/>
      <c r="JQ59" s="216"/>
      <c r="JR59" s="216"/>
    </row>
    <row r="60" spans="1:278">
      <c r="A60" s="404">
        <v>51</v>
      </c>
      <c r="B60" s="399" t="str">
        <f t="shared" ca="1" si="441"/>
        <v>sichtbar</v>
      </c>
      <c r="C60" s="400">
        <v>67</v>
      </c>
      <c r="D60" s="392" t="s">
        <v>35</v>
      </c>
      <c r="E60" s="400">
        <v>67</v>
      </c>
      <c r="F60" s="399" t="s">
        <v>424</v>
      </c>
      <c r="G60" s="393">
        <v>0.7903472222222222</v>
      </c>
      <c r="H60" s="402" t="s">
        <v>425</v>
      </c>
      <c r="I60" s="403">
        <v>15.4</v>
      </c>
      <c r="J60" s="399" t="s">
        <v>408</v>
      </c>
      <c r="K60" s="399" t="s">
        <v>11</v>
      </c>
      <c r="L60" s="396">
        <v>4</v>
      </c>
      <c r="M60" s="397">
        <v>15.4</v>
      </c>
      <c r="N60" s="1"/>
      <c r="O60" s="1"/>
      <c r="P60" s="1"/>
      <c r="Q60" s="1"/>
      <c r="R60" s="1"/>
      <c r="S60" s="1"/>
      <c r="T60" s="1"/>
      <c r="U60" s="1"/>
      <c r="V60" s="1"/>
      <c r="W60" s="1"/>
      <c r="X60" s="1"/>
      <c r="Y60" s="1"/>
      <c r="Z60" s="1"/>
      <c r="AA60" s="1"/>
      <c r="AB60" s="1"/>
      <c r="AC60" s="1"/>
      <c r="AD60" s="1"/>
      <c r="AE60" s="1"/>
      <c r="AF60" s="1"/>
      <c r="AG60" s="1"/>
      <c r="AH60" s="10">
        <f t="shared" si="7"/>
        <v>18.968333333333334</v>
      </c>
      <c r="AI60" s="10">
        <f t="shared" si="442"/>
        <v>284.52499999999998</v>
      </c>
      <c r="AJ60" s="44">
        <f t="shared" si="8"/>
        <v>-18.266666666666666</v>
      </c>
      <c r="AK60" s="19">
        <f t="shared" si="9"/>
        <v>-18.266666666666666</v>
      </c>
      <c r="AL60" s="19">
        <f t="shared" si="25"/>
        <v>18.266666666666666</v>
      </c>
      <c r="AM60" s="19">
        <f t="shared" ca="1" si="443"/>
        <v>0.33635428747953011</v>
      </c>
      <c r="AN60" s="45">
        <f t="shared" ca="1" si="10"/>
        <v>19.654912522462698</v>
      </c>
      <c r="AO60" s="55" t="str">
        <f t="shared" ca="1" si="4"/>
        <v>19°39'18"</v>
      </c>
      <c r="AP60" s="46">
        <f t="shared" ca="1" si="11"/>
        <v>42406.932264993433</v>
      </c>
      <c r="AQ60" s="20">
        <f t="shared" ca="1" si="14"/>
        <v>42406.932264993433</v>
      </c>
      <c r="AR60" s="10">
        <f t="shared" ca="1" si="15"/>
        <v>15266495.615397636</v>
      </c>
      <c r="AT60" s="64">
        <v>51</v>
      </c>
      <c r="AU60" s="58">
        <f t="shared" si="16"/>
        <v>-18.266666666666666</v>
      </c>
      <c r="AV60" s="59" t="str">
        <f t="shared" si="12"/>
        <v/>
      </c>
      <c r="AW60" s="60" t="str">
        <f t="shared" si="13"/>
        <v/>
      </c>
      <c r="AX60" s="61" t="str">
        <f t="shared" si="5"/>
        <v/>
      </c>
      <c r="AY60" s="62" t="str">
        <f t="shared" si="17"/>
        <v/>
      </c>
      <c r="AZ60" s="61" t="str">
        <f t="shared" si="18"/>
        <v/>
      </c>
      <c r="BA60" s="58" t="str">
        <f t="shared" si="19"/>
        <v/>
      </c>
      <c r="BB60" s="58" t="str">
        <f t="shared" si="20"/>
        <v/>
      </c>
      <c r="BC60" s="58" t="str">
        <f t="shared" si="21"/>
        <v/>
      </c>
      <c r="BD60" s="58" t="str">
        <f t="shared" ca="1" si="22"/>
        <v>sichtbar</v>
      </c>
      <c r="BE60" s="63" t="str">
        <f t="shared" ca="1" si="6"/>
        <v>sichtbar</v>
      </c>
      <c r="BF60" s="215">
        <v>37</v>
      </c>
      <c r="BG60" s="214">
        <f t="shared" si="23"/>
        <v>37</v>
      </c>
      <c r="BH60" s="257">
        <f t="shared" ref="BH60:BI60" si="601">IF(BH62&lt;BH57,(BH57-BH62)/5+BH61,(BH62-BH57)/5+BH59)</f>
        <v>0.99861111111111101</v>
      </c>
      <c r="BI60" s="254">
        <f t="shared" si="601"/>
        <v>0.99805555555555547</v>
      </c>
      <c r="BJ60" s="254">
        <f t="shared" ref="BJ60:BK60" si="602">IF(BJ62&lt;BJ57,(BJ57-BJ62)/5+BJ61,(BJ62-BJ57)/5+BJ59)</f>
        <v>0.99763888888888896</v>
      </c>
      <c r="BK60" s="254">
        <f t="shared" si="602"/>
        <v>0.99763888888888896</v>
      </c>
      <c r="BL60" s="254">
        <f t="shared" ref="BL60:DP60" si="603">IF(BL62&lt;BL57,(BL57-BL62)/5+BL61,(BL62-BL57)/5+BL59)</f>
        <v>0.99624999999999997</v>
      </c>
      <c r="BM60" s="254">
        <f t="shared" si="603"/>
        <v>0.9966666666666667</v>
      </c>
      <c r="BN60" s="254">
        <f t="shared" si="603"/>
        <v>0.99694444444444452</v>
      </c>
      <c r="BO60" s="254">
        <f t="shared" si="603"/>
        <v>0.9966666666666667</v>
      </c>
      <c r="BP60" s="254">
        <f t="shared" si="603"/>
        <v>0.99763888888888896</v>
      </c>
      <c r="BQ60" s="254">
        <f t="shared" si="603"/>
        <v>0.99652777777777779</v>
      </c>
      <c r="BR60" s="254">
        <f t="shared" si="603"/>
        <v>0.99652777777777779</v>
      </c>
      <c r="BS60" s="254">
        <f t="shared" si="603"/>
        <v>0.99694444444444452</v>
      </c>
      <c r="BT60" s="254">
        <f t="shared" si="603"/>
        <v>0.99624999999999997</v>
      </c>
      <c r="BU60" s="254">
        <f t="shared" si="603"/>
        <v>0.99624999999999997</v>
      </c>
      <c r="BV60" s="254">
        <f t="shared" si="603"/>
        <v>0.99624999999999997</v>
      </c>
      <c r="BW60" s="254">
        <f t="shared" si="603"/>
        <v>0.99624999999999997</v>
      </c>
      <c r="BX60" s="254">
        <f t="shared" si="603"/>
        <v>0.99624999999999997</v>
      </c>
      <c r="BY60" s="254">
        <f t="shared" si="603"/>
        <v>0.99555555555555564</v>
      </c>
      <c r="BZ60" s="254">
        <f t="shared" si="603"/>
        <v>0.99555555555555564</v>
      </c>
      <c r="CA60" s="254">
        <f t="shared" si="603"/>
        <v>0.99597222222222237</v>
      </c>
      <c r="CB60" s="254">
        <f t="shared" si="603"/>
        <v>0.99597222222222237</v>
      </c>
      <c r="CC60" s="254">
        <f t="shared" si="603"/>
        <v>0.99527777777777759</v>
      </c>
      <c r="CD60" s="254">
        <f t="shared" si="603"/>
        <v>0.9934722222222222</v>
      </c>
      <c r="CE60" s="254">
        <f t="shared" si="603"/>
        <v>0.99388888888888893</v>
      </c>
      <c r="CF60" s="254">
        <f t="shared" si="603"/>
        <v>0.9948611111111112</v>
      </c>
      <c r="CG60" s="254">
        <f t="shared" si="603"/>
        <v>0.9931944444444446</v>
      </c>
      <c r="CH60" s="254">
        <f t="shared" si="603"/>
        <v>0.99041666666666683</v>
      </c>
      <c r="CI60" s="254">
        <f t="shared" si="603"/>
        <v>0.99083333333333323</v>
      </c>
      <c r="CJ60" s="254">
        <f t="shared" si="603"/>
        <v>0.99083333333333323</v>
      </c>
      <c r="CK60" s="254">
        <f t="shared" si="603"/>
        <v>0.98875000000000013</v>
      </c>
      <c r="CL60" s="254">
        <f t="shared" si="603"/>
        <v>0.98805555555555546</v>
      </c>
      <c r="CM60" s="254">
        <f t="shared" si="603"/>
        <v>0.98097222222222236</v>
      </c>
      <c r="CN60" s="254">
        <f t="shared" si="603"/>
        <v>0.97902777777777772</v>
      </c>
      <c r="CO60" s="254">
        <f t="shared" si="603"/>
        <v>0.97722222222222233</v>
      </c>
      <c r="CP60" s="254">
        <f t="shared" si="603"/>
        <v>0.97249999999999992</v>
      </c>
      <c r="CQ60" s="254">
        <f t="shared" si="603"/>
        <v>0.97263888888888894</v>
      </c>
      <c r="CR60" s="254">
        <f t="shared" si="603"/>
        <v>0.96847222222222229</v>
      </c>
      <c r="CS60" s="254">
        <f t="shared" si="603"/>
        <v>0.96277777777777762</v>
      </c>
      <c r="CT60" s="254">
        <f t="shared" si="603"/>
        <v>0.96041666666666659</v>
      </c>
      <c r="CU60" s="254">
        <f t="shared" si="603"/>
        <v>0.95361111111111119</v>
      </c>
      <c r="CV60" s="254">
        <f t="shared" si="603"/>
        <v>0.94291666666666674</v>
      </c>
      <c r="CW60" s="254">
        <f t="shared" si="603"/>
        <v>0.94166666666666665</v>
      </c>
      <c r="CX60" s="254">
        <f t="shared" si="603"/>
        <v>0.9405555555555557</v>
      </c>
      <c r="CY60" s="254">
        <f t="shared" si="603"/>
        <v>0.93888888888888888</v>
      </c>
      <c r="CZ60" s="254">
        <f t="shared" si="603"/>
        <v>0.93583333333333329</v>
      </c>
      <c r="DA60" s="254">
        <f t="shared" si="603"/>
        <v>0.93222222222222206</v>
      </c>
      <c r="DB60" s="254">
        <f t="shared" si="603"/>
        <v>0.92847222222222225</v>
      </c>
      <c r="DC60" s="254">
        <f t="shared" si="603"/>
        <v>0.89736111111111105</v>
      </c>
      <c r="DD60" s="254">
        <f t="shared" si="603"/>
        <v>0.89638888888888901</v>
      </c>
      <c r="DE60" s="254">
        <f t="shared" si="603"/>
        <v>0.88069444444444445</v>
      </c>
      <c r="DF60" s="254">
        <f t="shared" si="603"/>
        <v>0.87013888888888891</v>
      </c>
      <c r="DG60" s="254">
        <f t="shared" si="603"/>
        <v>0.83611111111111114</v>
      </c>
      <c r="DH60" s="254">
        <f t="shared" si="603"/>
        <v>0.53125</v>
      </c>
      <c r="DI60" s="254">
        <f t="shared" si="603"/>
        <v>0.52750000000000008</v>
      </c>
      <c r="DJ60" s="254">
        <f t="shared" si="603"/>
        <v>0.52333333333333343</v>
      </c>
      <c r="DK60" s="254">
        <f t="shared" si="603"/>
        <v>0.52583333333333337</v>
      </c>
      <c r="DL60" s="254">
        <f t="shared" si="603"/>
        <v>0.50083333333333335</v>
      </c>
      <c r="DM60" s="254">
        <f t="shared" si="603"/>
        <v>0</v>
      </c>
      <c r="DN60" s="254">
        <f t="shared" si="603"/>
        <v>0</v>
      </c>
      <c r="DO60" s="254">
        <f t="shared" si="603"/>
        <v>0</v>
      </c>
      <c r="DP60" s="254">
        <f t="shared" si="603"/>
        <v>0</v>
      </c>
      <c r="DQ60" s="220">
        <f t="shared" si="24"/>
        <v>37</v>
      </c>
      <c r="DR60" s="254">
        <f t="shared" ref="DR60:DS60" si="604">IF(DR62&lt;DR57,(DR57-DR62)/5+DR61,(DR62-DR57)/5+DR59)</f>
        <v>2.8611111111111111E-2</v>
      </c>
      <c r="DS60" s="254">
        <f t="shared" si="604"/>
        <v>2.2083333333333333E-2</v>
      </c>
      <c r="DT60" s="254">
        <f t="shared" ref="DT60:ED60" si="605">IF(DT62&lt;DT57,(DT57-DT62)/5+DT61,(DT62-DT57)/5+DT59)</f>
        <v>2.2083333333333333E-2</v>
      </c>
      <c r="DU60" s="254">
        <f t="shared" si="605"/>
        <v>2.2083333333333333E-2</v>
      </c>
      <c r="DV60" s="254">
        <f t="shared" si="605"/>
        <v>1.833333333333333E-2</v>
      </c>
      <c r="DW60" s="254">
        <f t="shared" si="605"/>
        <v>1.7499999999999998E-2</v>
      </c>
      <c r="DX60" s="254">
        <f t="shared" si="605"/>
        <v>1.5972222222222221E-2</v>
      </c>
      <c r="DY60" s="254">
        <f t="shared" si="605"/>
        <v>1.4999999999999999E-2</v>
      </c>
      <c r="DZ60" s="254">
        <f t="shared" si="605"/>
        <v>1.0277777777777778E-2</v>
      </c>
      <c r="EA60" s="254">
        <f t="shared" si="605"/>
        <v>1.0277777777777776E-2</v>
      </c>
      <c r="EB60" s="254">
        <f t="shared" si="605"/>
        <v>9.5833333333333326E-3</v>
      </c>
      <c r="EC60" s="254">
        <f t="shared" si="605"/>
        <v>9.5833333333333343E-3</v>
      </c>
      <c r="ED60" s="254">
        <f t="shared" si="605"/>
        <v>7.4999999999999997E-3</v>
      </c>
      <c r="EE60" s="254">
        <f t="shared" ref="EE60:EQ60" si="606">IF(EE62&lt;EE57,(EE57-EE62)/5+EE61,(EE62-EE57)/5+EE59)</f>
        <v>8.4722222222222213E-3</v>
      </c>
      <c r="EF60" s="254">
        <f t="shared" si="606"/>
        <v>7.9166666666666656E-3</v>
      </c>
      <c r="EG60" s="254">
        <f t="shared" si="606"/>
        <v>6.8055555555555551E-3</v>
      </c>
      <c r="EH60" s="254">
        <f t="shared" si="606"/>
        <v>6.8055555555555551E-3</v>
      </c>
      <c r="EI60" s="254">
        <f t="shared" si="606"/>
        <v>4.7222222222222223E-3</v>
      </c>
      <c r="EJ60" s="254">
        <f t="shared" si="606"/>
        <v>7.2222222222222219E-3</v>
      </c>
      <c r="EK60" s="254">
        <f t="shared" si="606"/>
        <v>6.8055555555555551E-3</v>
      </c>
      <c r="EL60" s="254">
        <f t="shared" si="606"/>
        <v>6.1111111111111114E-3</v>
      </c>
      <c r="EM60" s="254">
        <f t="shared" si="606"/>
        <v>3.7499999999999999E-3</v>
      </c>
      <c r="EN60" s="254">
        <f t="shared" si="606"/>
        <v>3.7499999999999999E-3</v>
      </c>
      <c r="EO60" s="254">
        <f t="shared" si="606"/>
        <v>3.7499999999999999E-3</v>
      </c>
      <c r="EP60" s="254">
        <f t="shared" si="606"/>
        <v>3.472222222222222E-3</v>
      </c>
      <c r="EQ60" s="254">
        <f t="shared" si="606"/>
        <v>3.0555555555555557E-3</v>
      </c>
      <c r="ER60" s="254">
        <f t="shared" ref="ER60:FB60" si="607">IF(ER62&lt;ER57,(ER57-ER62)/5+ER61,(ER62-ER57)/5+ER59)</f>
        <v>2.5000000000000001E-3</v>
      </c>
      <c r="ES60" s="254">
        <f t="shared" si="607"/>
        <v>2.0833333333333333E-3</v>
      </c>
      <c r="ET60" s="254">
        <f t="shared" si="607"/>
        <v>0</v>
      </c>
      <c r="EU60" s="254">
        <f t="shared" si="607"/>
        <v>0</v>
      </c>
      <c r="EV60" s="254">
        <f t="shared" si="607"/>
        <v>1.1111111111111111E-3</v>
      </c>
      <c r="EW60" s="254">
        <f t="shared" si="607"/>
        <v>0.99902777777777774</v>
      </c>
      <c r="EX60" s="254">
        <f t="shared" si="607"/>
        <v>4.1666666666666664E-4</v>
      </c>
      <c r="EY60" s="254">
        <f t="shared" si="607"/>
        <v>6.9444444444444447E-4</v>
      </c>
      <c r="EZ60" s="254">
        <f t="shared" si="607"/>
        <v>0.99902777777777774</v>
      </c>
      <c r="FA60" s="254">
        <f t="shared" si="607"/>
        <v>0</v>
      </c>
      <c r="FB60" s="254">
        <f t="shared" si="607"/>
        <v>0.99902777777777774</v>
      </c>
      <c r="FC60" s="254">
        <v>0.99972222222222218</v>
      </c>
      <c r="FD60" s="254">
        <f t="shared" ref="FD60:FK60" si="608">IF(FD62&lt;FD57,(FD57-FD62)/5+FD61,(FD62-FD57)/5+FD59)</f>
        <v>0.99833333333333341</v>
      </c>
      <c r="FE60" s="254">
        <f t="shared" si="608"/>
        <v>0.99861111111111101</v>
      </c>
      <c r="FF60" s="254">
        <f t="shared" si="608"/>
        <v>0.99833333333333341</v>
      </c>
      <c r="FG60" s="254">
        <f t="shared" si="608"/>
        <v>0.99847222222222232</v>
      </c>
      <c r="FH60" s="254">
        <f t="shared" si="608"/>
        <v>0.99930555555555556</v>
      </c>
      <c r="FI60" s="254">
        <f t="shared" si="608"/>
        <v>0.99805555555555547</v>
      </c>
      <c r="FJ60" s="254">
        <f t="shared" si="608"/>
        <v>0.99930555555555556</v>
      </c>
      <c r="FK60" s="255">
        <f t="shared" si="608"/>
        <v>0.99902777777777774</v>
      </c>
      <c r="FL60" s="214">
        <f t="shared" si="31"/>
        <v>37</v>
      </c>
      <c r="FM60" s="238" t="s">
        <v>170</v>
      </c>
      <c r="FN60" s="222">
        <f>HJ11</f>
        <v>0.17444444444444446</v>
      </c>
      <c r="FO60" s="221"/>
      <c r="FP60" s="221"/>
      <c r="FQ60" s="214"/>
      <c r="FR60" s="225"/>
      <c r="FS60" s="225"/>
      <c r="FT60" s="225"/>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c r="HX60" s="216"/>
      <c r="HY60" s="216"/>
      <c r="HZ60" s="216"/>
      <c r="IA60" s="216"/>
      <c r="IB60" s="216"/>
      <c r="IC60" s="216"/>
      <c r="ID60" s="216"/>
      <c r="IE60" s="216"/>
      <c r="IF60" s="216"/>
      <c r="IG60" s="216"/>
      <c r="IH60" s="216"/>
      <c r="II60" s="216"/>
      <c r="IJ60" s="216"/>
      <c r="IK60" s="216"/>
      <c r="IL60" s="216"/>
      <c r="IM60" s="216"/>
      <c r="IN60" s="216"/>
      <c r="IO60" s="216"/>
      <c r="IP60" s="216"/>
      <c r="IQ60" s="216"/>
      <c r="IR60" s="216"/>
      <c r="IS60" s="216"/>
      <c r="IT60" s="216"/>
      <c r="IU60" s="216"/>
      <c r="IV60" s="216"/>
      <c r="IW60" s="216"/>
      <c r="IX60" s="216"/>
      <c r="IY60" s="216"/>
      <c r="IZ60" s="216"/>
      <c r="JA60" s="216"/>
      <c r="JB60" s="216"/>
      <c r="JC60" s="216"/>
      <c r="JD60" s="216"/>
      <c r="JE60" s="216"/>
      <c r="JF60" s="216"/>
      <c r="JG60" s="216"/>
      <c r="JH60" s="216"/>
      <c r="JI60" s="216"/>
      <c r="JJ60" s="216"/>
      <c r="JK60" s="216"/>
      <c r="JL60" s="216"/>
      <c r="JM60" s="216"/>
      <c r="JN60" s="216"/>
      <c r="JO60" s="216"/>
      <c r="JP60" s="216"/>
      <c r="JQ60" s="216"/>
      <c r="JR60" s="216"/>
    </row>
    <row r="61" spans="1:278" ht="15.75" thickBot="1">
      <c r="A61" s="404">
        <v>52</v>
      </c>
      <c r="B61" s="399" t="str">
        <f t="shared" ca="1" si="441"/>
        <v>gut sichtbar</v>
      </c>
      <c r="C61" s="400">
        <v>37</v>
      </c>
      <c r="D61" s="392" t="s">
        <v>35</v>
      </c>
      <c r="E61" s="400">
        <v>37</v>
      </c>
      <c r="F61" s="399" t="s">
        <v>426</v>
      </c>
      <c r="G61" s="393">
        <v>0.79327546296296303</v>
      </c>
      <c r="H61" s="402" t="s">
        <v>427</v>
      </c>
      <c r="I61" s="403">
        <v>16.5</v>
      </c>
      <c r="J61" s="399" t="s">
        <v>418</v>
      </c>
      <c r="K61" s="399" t="s">
        <v>11</v>
      </c>
      <c r="L61" s="396">
        <v>3</v>
      </c>
      <c r="M61" s="397">
        <v>17.2</v>
      </c>
      <c r="N61" s="1"/>
      <c r="O61" s="1"/>
      <c r="P61" s="1"/>
      <c r="Q61" s="1"/>
      <c r="R61" s="1"/>
      <c r="S61" s="1"/>
      <c r="T61" s="1"/>
      <c r="U61" s="1"/>
      <c r="V61" s="1"/>
      <c r="W61" s="1"/>
      <c r="X61" s="1"/>
      <c r="Y61" s="1"/>
      <c r="Z61" s="1"/>
      <c r="AA61" s="1"/>
      <c r="AB61" s="1"/>
      <c r="AC61" s="1"/>
      <c r="AD61" s="1"/>
      <c r="AE61" s="1"/>
      <c r="AF61" s="1"/>
      <c r="AG61" s="1"/>
      <c r="AH61" s="10">
        <f t="shared" si="7"/>
        <v>19.038611111111113</v>
      </c>
      <c r="AI61" s="10">
        <f t="shared" si="442"/>
        <v>285.57916666666671</v>
      </c>
      <c r="AJ61" s="44">
        <f t="shared" si="8"/>
        <v>17.866666666666667</v>
      </c>
      <c r="AK61" s="19">
        <f t="shared" si="9"/>
        <v>17.866666666666667</v>
      </c>
      <c r="AL61" s="19">
        <f t="shared" si="25"/>
        <v>17.866666666666667</v>
      </c>
      <c r="AM61" s="19">
        <f t="shared" ca="1" si="443"/>
        <v>0.79827253009552823</v>
      </c>
      <c r="AN61" s="45">
        <f t="shared" ca="1" si="10"/>
        <v>52.965456322313827</v>
      </c>
      <c r="AO61" s="55" t="str">
        <f t="shared" ca="1" si="4"/>
        <v>52°57'56"</v>
      </c>
      <c r="AP61" s="46">
        <f t="shared" ca="1" si="11"/>
        <v>42406.929336752692</v>
      </c>
      <c r="AQ61" s="20">
        <f t="shared" ca="1" si="14"/>
        <v>42406.929336752692</v>
      </c>
      <c r="AR61" s="10">
        <f t="shared" ca="1" si="15"/>
        <v>15266494.561230971</v>
      </c>
      <c r="AT61" s="64">
        <v>52</v>
      </c>
      <c r="AU61" s="58">
        <f t="shared" si="16"/>
        <v>17.866666666666667</v>
      </c>
      <c r="AV61" s="59" t="str">
        <f t="shared" si="12"/>
        <v/>
      </c>
      <c r="AW61" s="60" t="str">
        <f t="shared" si="13"/>
        <v/>
      </c>
      <c r="AX61" s="61" t="str">
        <f t="shared" si="5"/>
        <v/>
      </c>
      <c r="AY61" s="62" t="str">
        <f t="shared" si="17"/>
        <v/>
      </c>
      <c r="AZ61" s="61" t="str">
        <f t="shared" si="18"/>
        <v/>
      </c>
      <c r="BA61" s="58" t="str">
        <f t="shared" si="19"/>
        <v/>
      </c>
      <c r="BB61" s="58" t="str">
        <f t="shared" si="20"/>
        <v/>
      </c>
      <c r="BC61" s="58" t="str">
        <f t="shared" si="21"/>
        <v/>
      </c>
      <c r="BD61" s="58" t="str">
        <f t="shared" ca="1" si="22"/>
        <v>gut sichtbar</v>
      </c>
      <c r="BE61" s="63" t="str">
        <f t="shared" ca="1" si="6"/>
        <v>gut sichtbar</v>
      </c>
      <c r="BF61" s="215">
        <v>36</v>
      </c>
      <c r="BG61" s="214">
        <f t="shared" si="23"/>
        <v>36</v>
      </c>
      <c r="BH61" s="271">
        <f>IF(BH62&lt;BH57,(BH57-BH62)/5+BH62,(BH62-BH57)/5+BH60)</f>
        <v>0.99861111111111101</v>
      </c>
      <c r="BI61" s="272">
        <f>IF(BI62&lt;BI57,(BI57-BI62)/5+BI62,(BI62-BI57)/5+BI60)</f>
        <v>0.99763888888888885</v>
      </c>
      <c r="BJ61" s="272">
        <f>IF(BJ62&lt;BJ57,(BJ57-BJ62)/5+BJ62,(BJ62-BJ57)/5+BJ60)</f>
        <v>0.99777777777777787</v>
      </c>
      <c r="BK61" s="272">
        <f t="shared" ref="BK61:DP61" si="609">IF(BK62&lt;BK57,(BK57-BK62)/5+BK62,(BK62-BK57)/5+BK60)</f>
        <v>0.99777777777777787</v>
      </c>
      <c r="BL61" s="272">
        <f t="shared" si="609"/>
        <v>0.99638888888888888</v>
      </c>
      <c r="BM61" s="272">
        <f t="shared" si="609"/>
        <v>0.99694444444444452</v>
      </c>
      <c r="BN61" s="272">
        <f t="shared" si="609"/>
        <v>0.99708333333333343</v>
      </c>
      <c r="BO61" s="272">
        <f t="shared" si="609"/>
        <v>0.99694444444444452</v>
      </c>
      <c r="BP61" s="272">
        <f t="shared" si="609"/>
        <v>0.99777777777777787</v>
      </c>
      <c r="BQ61" s="272">
        <f t="shared" si="609"/>
        <v>0.99652777777777779</v>
      </c>
      <c r="BR61" s="272">
        <f t="shared" si="609"/>
        <v>0.99652777777777779</v>
      </c>
      <c r="BS61" s="272">
        <f t="shared" si="609"/>
        <v>0.99708333333333343</v>
      </c>
      <c r="BT61" s="272">
        <f t="shared" si="609"/>
        <v>0.99638888888888888</v>
      </c>
      <c r="BU61" s="272">
        <f t="shared" si="609"/>
        <v>0.99638888888888888</v>
      </c>
      <c r="BV61" s="272">
        <f t="shared" si="609"/>
        <v>0.99638888888888888</v>
      </c>
      <c r="BW61" s="272">
        <f t="shared" si="609"/>
        <v>0.99638888888888888</v>
      </c>
      <c r="BX61" s="272">
        <f t="shared" si="609"/>
        <v>0.99638888888888888</v>
      </c>
      <c r="BY61" s="272">
        <f t="shared" si="609"/>
        <v>0.99569444444444455</v>
      </c>
      <c r="BZ61" s="272">
        <f t="shared" si="609"/>
        <v>0.99569444444444455</v>
      </c>
      <c r="CA61" s="272">
        <f t="shared" si="609"/>
        <v>0.99625000000000019</v>
      </c>
      <c r="CB61" s="272">
        <f t="shared" si="609"/>
        <v>0.99625000000000019</v>
      </c>
      <c r="CC61" s="272">
        <f t="shared" si="609"/>
        <v>0.9955555555555553</v>
      </c>
      <c r="CD61" s="272">
        <f t="shared" si="609"/>
        <v>0.99361111111111111</v>
      </c>
      <c r="CE61" s="272">
        <f t="shared" si="609"/>
        <v>0.99416666666666675</v>
      </c>
      <c r="CF61" s="272">
        <f t="shared" si="609"/>
        <v>0.99500000000000011</v>
      </c>
      <c r="CG61" s="272">
        <f t="shared" si="609"/>
        <v>0.99347222222222242</v>
      </c>
      <c r="CH61" s="272">
        <f t="shared" si="609"/>
        <v>0.99069444444444466</v>
      </c>
      <c r="CI61" s="272">
        <f t="shared" si="609"/>
        <v>0.99124999999999985</v>
      </c>
      <c r="CJ61" s="272">
        <f t="shared" si="609"/>
        <v>0.99124999999999985</v>
      </c>
      <c r="CK61" s="272">
        <f t="shared" si="609"/>
        <v>0.98916666666666686</v>
      </c>
      <c r="CL61" s="272">
        <f t="shared" si="609"/>
        <v>0.98847222222222209</v>
      </c>
      <c r="CM61" s="272">
        <f t="shared" si="609"/>
        <v>0.98180555555555571</v>
      </c>
      <c r="CN61" s="272">
        <f t="shared" si="609"/>
        <v>0.98013888888888878</v>
      </c>
      <c r="CO61" s="272">
        <f t="shared" si="609"/>
        <v>0.97819444444444459</v>
      </c>
      <c r="CP61" s="272">
        <f t="shared" si="609"/>
        <v>0.97374999999999989</v>
      </c>
      <c r="CQ61" s="272">
        <f t="shared" si="609"/>
        <v>0.97416666666666674</v>
      </c>
      <c r="CR61" s="272">
        <f t="shared" si="609"/>
        <v>0.97000000000000008</v>
      </c>
      <c r="CS61" s="272">
        <f t="shared" si="609"/>
        <v>0.96472222222222204</v>
      </c>
      <c r="CT61" s="272">
        <f t="shared" si="609"/>
        <v>0.96180555555555547</v>
      </c>
      <c r="CU61" s="272">
        <f t="shared" si="609"/>
        <v>0.95597222222222233</v>
      </c>
      <c r="CV61" s="272">
        <f t="shared" si="609"/>
        <v>0.94611111111111124</v>
      </c>
      <c r="CW61" s="272">
        <f t="shared" si="609"/>
        <v>0.94513888888888886</v>
      </c>
      <c r="CX61" s="272">
        <f t="shared" si="609"/>
        <v>0.94388888888888911</v>
      </c>
      <c r="CY61" s="272">
        <f t="shared" si="609"/>
        <v>0.94236111111111109</v>
      </c>
      <c r="CZ61" s="272">
        <f t="shared" si="609"/>
        <v>0.93944444444444442</v>
      </c>
      <c r="DA61" s="272">
        <f t="shared" si="609"/>
        <v>0.9362499999999998</v>
      </c>
      <c r="DB61" s="272">
        <f t="shared" si="609"/>
        <v>0.93263888888888891</v>
      </c>
      <c r="DC61" s="272">
        <f t="shared" si="609"/>
        <v>0.90527777777777774</v>
      </c>
      <c r="DD61" s="272">
        <f t="shared" si="609"/>
        <v>0.90444444444444461</v>
      </c>
      <c r="DE61" s="272">
        <f t="shared" si="609"/>
        <v>0.89277777777777778</v>
      </c>
      <c r="DF61" s="272">
        <f t="shared" si="609"/>
        <v>0.87013888888888891</v>
      </c>
      <c r="DG61" s="272">
        <f t="shared" si="609"/>
        <v>0.83611111111111114</v>
      </c>
      <c r="DH61" s="272">
        <f t="shared" si="609"/>
        <v>0.70833333333333326</v>
      </c>
      <c r="DI61" s="272">
        <f t="shared" si="609"/>
        <v>0.70333333333333337</v>
      </c>
      <c r="DJ61" s="272">
        <f t="shared" si="609"/>
        <v>0.69777777777777783</v>
      </c>
      <c r="DK61" s="272">
        <f t="shared" si="609"/>
        <v>0.70111111111111124</v>
      </c>
      <c r="DL61" s="272">
        <f t="shared" si="609"/>
        <v>0.6677777777777778</v>
      </c>
      <c r="DM61" s="272">
        <f t="shared" si="609"/>
        <v>0</v>
      </c>
      <c r="DN61" s="272">
        <f t="shared" si="609"/>
        <v>0</v>
      </c>
      <c r="DO61" s="272">
        <f t="shared" si="609"/>
        <v>0</v>
      </c>
      <c r="DP61" s="272">
        <f t="shared" si="609"/>
        <v>0</v>
      </c>
      <c r="DQ61" s="220">
        <f t="shared" si="24"/>
        <v>36</v>
      </c>
      <c r="DR61" s="272">
        <f t="shared" ref="DR61:DS61" si="610">IF(DR62&lt;DR57,(DR57-DR62)/5+DR62,(DR62-DR57)/5+DR60)</f>
        <v>2.75E-2</v>
      </c>
      <c r="DS61" s="272">
        <f t="shared" si="610"/>
        <v>2.1111111111111112E-2</v>
      </c>
      <c r="DT61" s="272">
        <f t="shared" ref="DT61:ED61" si="611">IF(DT62&lt;DT57,(DT57-DT62)/5+DT62,(DT62-DT57)/5+DT60)</f>
        <v>2.1111111111111112E-2</v>
      </c>
      <c r="DU61" s="272">
        <f t="shared" si="611"/>
        <v>2.1111111111111112E-2</v>
      </c>
      <c r="DV61" s="272">
        <f t="shared" si="611"/>
        <v>1.7499999999999998E-2</v>
      </c>
      <c r="DW61" s="272">
        <f t="shared" si="611"/>
        <v>1.7083333333333332E-2</v>
      </c>
      <c r="DX61" s="272">
        <f t="shared" si="611"/>
        <v>1.4583333333333334E-2</v>
      </c>
      <c r="DY61" s="272">
        <f t="shared" si="611"/>
        <v>1.4444444444444444E-2</v>
      </c>
      <c r="DZ61" s="272">
        <f t="shared" si="611"/>
        <v>0.01</v>
      </c>
      <c r="EA61" s="272">
        <f t="shared" si="611"/>
        <v>9.3055555555555548E-3</v>
      </c>
      <c r="EB61" s="272">
        <f t="shared" si="611"/>
        <v>8.611111111111111E-3</v>
      </c>
      <c r="EC61" s="272">
        <f t="shared" si="611"/>
        <v>9.3055555555555565E-3</v>
      </c>
      <c r="ED61" s="272">
        <f t="shared" si="611"/>
        <v>7.2222222222222219E-3</v>
      </c>
      <c r="EE61" s="272">
        <f t="shared" ref="EE61:EQ61" si="612">IF(EE62&lt;EE57,(EE57-EE62)/5+EE62,(EE62-EE57)/5+EE60)</f>
        <v>8.0555555555555554E-3</v>
      </c>
      <c r="EF61" s="272">
        <f t="shared" si="612"/>
        <v>7.7777777777777776E-3</v>
      </c>
      <c r="EG61" s="272">
        <f t="shared" si="612"/>
        <v>6.5277777777777773E-3</v>
      </c>
      <c r="EH61" s="272">
        <f t="shared" si="612"/>
        <v>6.5277777777777773E-3</v>
      </c>
      <c r="EI61" s="272">
        <f t="shared" si="612"/>
        <v>4.4444444444444444E-3</v>
      </c>
      <c r="EJ61" s="272">
        <f t="shared" si="612"/>
        <v>7.083333333333333E-3</v>
      </c>
      <c r="EK61" s="272">
        <f t="shared" si="612"/>
        <v>6.5277777777777773E-3</v>
      </c>
      <c r="EL61" s="272">
        <f t="shared" si="612"/>
        <v>5.8333333333333336E-3</v>
      </c>
      <c r="EM61" s="272">
        <f t="shared" si="612"/>
        <v>3.6111111111111109E-3</v>
      </c>
      <c r="EN61" s="272">
        <f t="shared" si="612"/>
        <v>3.6111111111111109E-3</v>
      </c>
      <c r="EO61" s="272">
        <f t="shared" si="612"/>
        <v>3.6111111111111109E-3</v>
      </c>
      <c r="EP61" s="272">
        <f t="shared" si="612"/>
        <v>3.472222222222222E-3</v>
      </c>
      <c r="EQ61" s="272">
        <f t="shared" si="612"/>
        <v>2.9166666666666668E-3</v>
      </c>
      <c r="ER61" s="272">
        <f t="shared" ref="ER61:FB61" si="613">IF(ER62&lt;ER57,(ER57-ER62)/5+ER62,(ER62-ER57)/5+ER60)</f>
        <v>2.638888888888889E-3</v>
      </c>
      <c r="ES61" s="272">
        <f t="shared" si="613"/>
        <v>2.0833333333333333E-3</v>
      </c>
      <c r="ET61" s="272">
        <f t="shared" si="613"/>
        <v>0</v>
      </c>
      <c r="EU61" s="272">
        <f t="shared" si="613"/>
        <v>0</v>
      </c>
      <c r="EV61" s="272">
        <f t="shared" si="613"/>
        <v>1.25E-3</v>
      </c>
      <c r="EW61" s="272">
        <f t="shared" si="613"/>
        <v>0.99916666666666665</v>
      </c>
      <c r="EX61" s="272">
        <f t="shared" si="613"/>
        <v>5.5555555555555556E-4</v>
      </c>
      <c r="EY61" s="272">
        <f t="shared" si="613"/>
        <v>6.9444444444444447E-4</v>
      </c>
      <c r="EZ61" s="272">
        <f t="shared" si="613"/>
        <v>0.99916666666666665</v>
      </c>
      <c r="FA61" s="272">
        <f t="shared" si="613"/>
        <v>0</v>
      </c>
      <c r="FB61" s="272">
        <f t="shared" si="613"/>
        <v>0.99916666666666665</v>
      </c>
      <c r="FC61" s="283">
        <v>0.99986111111111109</v>
      </c>
      <c r="FD61" s="272">
        <f t="shared" ref="FD61:FK61" si="614">IF(FD62&lt;FD57,(FD57-FD62)/5+FD62,(FD62-FD57)/5+FD60)</f>
        <v>0.99847222222222232</v>
      </c>
      <c r="FE61" s="272">
        <f t="shared" si="614"/>
        <v>0.99861111111111101</v>
      </c>
      <c r="FF61" s="272">
        <f t="shared" si="614"/>
        <v>0.99847222222222232</v>
      </c>
      <c r="FG61" s="272">
        <f t="shared" si="614"/>
        <v>0.9981944444444445</v>
      </c>
      <c r="FH61" s="272">
        <f t="shared" si="614"/>
        <v>0.99930555555555556</v>
      </c>
      <c r="FI61" s="272">
        <f t="shared" si="614"/>
        <v>0.99763888888888885</v>
      </c>
      <c r="FJ61" s="272">
        <f t="shared" si="614"/>
        <v>0.99930555555555556</v>
      </c>
      <c r="FK61" s="275">
        <f t="shared" si="614"/>
        <v>0.99916666666666665</v>
      </c>
      <c r="FL61" s="214">
        <f t="shared" si="31"/>
        <v>36</v>
      </c>
      <c r="FM61" s="238" t="s">
        <v>107</v>
      </c>
      <c r="FN61" s="222">
        <f>HK11</f>
        <v>0.16888888888888889</v>
      </c>
      <c r="FO61" s="221"/>
      <c r="FP61" s="214"/>
      <c r="FQ61" s="214"/>
      <c r="FR61" s="214"/>
      <c r="FS61" s="214"/>
      <c r="FT61" s="225"/>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6"/>
      <c r="HV61" s="216"/>
      <c r="HW61" s="216"/>
      <c r="HX61" s="216"/>
      <c r="HY61" s="216"/>
      <c r="HZ61" s="216"/>
      <c r="IA61" s="216"/>
      <c r="IB61" s="216"/>
      <c r="IC61" s="216"/>
      <c r="ID61" s="216"/>
      <c r="IE61" s="216"/>
      <c r="IF61" s="216"/>
      <c r="IG61" s="216"/>
      <c r="IH61" s="216"/>
      <c r="II61" s="216"/>
      <c r="IJ61" s="216"/>
      <c r="IK61" s="216"/>
      <c r="IL61" s="216"/>
      <c r="IM61" s="216"/>
      <c r="IN61" s="216"/>
      <c r="IO61" s="216"/>
      <c r="IP61" s="216"/>
      <c r="IQ61" s="216"/>
      <c r="IR61" s="216"/>
      <c r="IS61" s="216"/>
      <c r="IT61" s="216"/>
      <c r="IU61" s="216"/>
      <c r="IV61" s="216"/>
      <c r="IW61" s="216"/>
      <c r="IX61" s="216"/>
      <c r="IY61" s="216"/>
      <c r="IZ61" s="216"/>
      <c r="JA61" s="216"/>
      <c r="JB61" s="216"/>
      <c r="JC61" s="216"/>
      <c r="JD61" s="216"/>
      <c r="JE61" s="216"/>
      <c r="JF61" s="216"/>
      <c r="JG61" s="216"/>
      <c r="JH61" s="216"/>
      <c r="JI61" s="216"/>
      <c r="JJ61" s="216"/>
      <c r="JK61" s="216"/>
      <c r="JL61" s="216"/>
      <c r="JM61" s="216"/>
      <c r="JN61" s="216"/>
      <c r="JO61" s="216"/>
      <c r="JP61" s="216"/>
      <c r="JQ61" s="216"/>
      <c r="JR61" s="216"/>
    </row>
    <row r="62" spans="1:278" ht="15.75" thickBot="1">
      <c r="A62" s="404">
        <v>53</v>
      </c>
      <c r="B62" s="399" t="str">
        <f t="shared" ca="1" si="441"/>
        <v>gut sichtbar</v>
      </c>
      <c r="C62" s="400">
        <v>31</v>
      </c>
      <c r="D62" s="392" t="s">
        <v>35</v>
      </c>
      <c r="E62" s="400">
        <v>31</v>
      </c>
      <c r="F62" s="399" t="s">
        <v>428</v>
      </c>
      <c r="G62" s="393">
        <v>0.7946643518518518</v>
      </c>
      <c r="H62" s="402" t="s">
        <v>429</v>
      </c>
      <c r="I62" s="403">
        <v>16.899999999999999</v>
      </c>
      <c r="J62" s="392" t="s">
        <v>418</v>
      </c>
      <c r="K62" s="399" t="s">
        <v>11</v>
      </c>
      <c r="L62" s="396">
        <v>4</v>
      </c>
      <c r="M62" s="397">
        <v>20.3</v>
      </c>
      <c r="N62" s="1"/>
      <c r="O62" s="1"/>
      <c r="P62" s="1"/>
      <c r="Q62" s="1"/>
      <c r="R62" s="1"/>
      <c r="S62" s="1"/>
      <c r="T62" s="1"/>
      <c r="U62" s="1"/>
      <c r="V62" s="1"/>
      <c r="W62" s="1"/>
      <c r="X62" s="1"/>
      <c r="Y62" s="1"/>
      <c r="Z62" s="1"/>
      <c r="AA62" s="1"/>
      <c r="AB62" s="1"/>
      <c r="AC62" s="1"/>
      <c r="AD62" s="1"/>
      <c r="AE62" s="1"/>
      <c r="AF62" s="1"/>
      <c r="AG62" s="1"/>
      <c r="AH62" s="10">
        <f t="shared" si="7"/>
        <v>19.071944444444444</v>
      </c>
      <c r="AI62" s="10">
        <f t="shared" si="442"/>
        <v>286.07916666666665</v>
      </c>
      <c r="AJ62" s="44">
        <f t="shared" si="8"/>
        <v>6.3166666666666664</v>
      </c>
      <c r="AK62" s="19">
        <f t="shared" si="9"/>
        <v>6.3166666666666664</v>
      </c>
      <c r="AL62" s="19">
        <f t="shared" si="25"/>
        <v>6.3166666666666664</v>
      </c>
      <c r="AM62" s="19">
        <f t="shared" ca="1" si="443"/>
        <v>0.67326421759787403</v>
      </c>
      <c r="AN62" s="45">
        <f t="shared" ca="1" si="10"/>
        <v>42.319501364782617</v>
      </c>
      <c r="AO62" s="55" t="str">
        <f t="shared" ca="1" si="4"/>
        <v>42°19'10"</v>
      </c>
      <c r="AP62" s="46">
        <f t="shared" ca="1" si="11"/>
        <v>42406.927947863805</v>
      </c>
      <c r="AQ62" s="20">
        <f t="shared" ca="1" si="14"/>
        <v>42406.927947863805</v>
      </c>
      <c r="AR62" s="10">
        <f t="shared" ca="1" si="15"/>
        <v>15266494.061230971</v>
      </c>
      <c r="AT62" s="64">
        <v>53</v>
      </c>
      <c r="AU62" s="58">
        <f t="shared" si="16"/>
        <v>6.3166666666666664</v>
      </c>
      <c r="AV62" s="59" t="str">
        <f t="shared" si="12"/>
        <v/>
      </c>
      <c r="AW62" s="60" t="str">
        <f t="shared" si="13"/>
        <v/>
      </c>
      <c r="AX62" s="61" t="str">
        <f t="shared" si="5"/>
        <v/>
      </c>
      <c r="AY62" s="62" t="str">
        <f t="shared" si="17"/>
        <v/>
      </c>
      <c r="AZ62" s="61" t="str">
        <f t="shared" si="18"/>
        <v/>
      </c>
      <c r="BA62" s="58" t="str">
        <f t="shared" si="19"/>
        <v/>
      </c>
      <c r="BB62" s="58" t="str">
        <f t="shared" si="20"/>
        <v/>
      </c>
      <c r="BC62" s="58" t="str">
        <f t="shared" si="21"/>
        <v/>
      </c>
      <c r="BD62" s="58" t="str">
        <f t="shared" ca="1" si="22"/>
        <v>gut sichtbar</v>
      </c>
      <c r="BE62" s="63" t="str">
        <f t="shared" ca="1" si="6"/>
        <v>gut sichtbar</v>
      </c>
      <c r="BF62" s="215">
        <v>35</v>
      </c>
      <c r="BG62" s="214">
        <f t="shared" si="23"/>
        <v>35</v>
      </c>
      <c r="BH62" s="258">
        <v>0.99861111111111101</v>
      </c>
      <c r="BI62" s="259">
        <v>0.99722222222222223</v>
      </c>
      <c r="BJ62" s="259">
        <v>0.99791666666666667</v>
      </c>
      <c r="BK62" s="259">
        <v>0.99791666666666667</v>
      </c>
      <c r="BL62" s="259">
        <v>0.99652777777777779</v>
      </c>
      <c r="BM62" s="259">
        <v>0.99722222222222223</v>
      </c>
      <c r="BN62" s="259">
        <v>0.99722222222222223</v>
      </c>
      <c r="BO62" s="259">
        <v>0.99722222222222223</v>
      </c>
      <c r="BP62" s="259">
        <v>0.99791666666666667</v>
      </c>
      <c r="BQ62" s="259">
        <v>0.99652777777777779</v>
      </c>
      <c r="BR62" s="259">
        <v>0.99652777777777779</v>
      </c>
      <c r="BS62" s="259">
        <v>0.99722222222222223</v>
      </c>
      <c r="BT62" s="259">
        <v>0.99652777777777779</v>
      </c>
      <c r="BU62" s="259">
        <v>0.99652777777777779</v>
      </c>
      <c r="BV62" s="259">
        <v>0.99652777777777779</v>
      </c>
      <c r="BW62" s="259">
        <v>0.99652777777777779</v>
      </c>
      <c r="BX62" s="259">
        <v>0.99652777777777779</v>
      </c>
      <c r="BY62" s="259">
        <v>0.99583333333333324</v>
      </c>
      <c r="BZ62" s="259">
        <v>0.99583333333333324</v>
      </c>
      <c r="CA62" s="259">
        <v>0.99652777777777779</v>
      </c>
      <c r="CB62" s="259">
        <v>0.99652777777777779</v>
      </c>
      <c r="CC62" s="259">
        <v>0.99583333333333324</v>
      </c>
      <c r="CD62" s="259">
        <v>0.99375000000000002</v>
      </c>
      <c r="CE62" s="259">
        <v>0.99444444444444446</v>
      </c>
      <c r="CF62" s="259">
        <v>0.99513888888888891</v>
      </c>
      <c r="CG62" s="259">
        <v>0.99375000000000002</v>
      </c>
      <c r="CH62" s="259">
        <v>0.99097222222222225</v>
      </c>
      <c r="CI62" s="259">
        <v>0.9916666666666667</v>
      </c>
      <c r="CJ62" s="259">
        <v>0.9916666666666667</v>
      </c>
      <c r="CK62" s="259">
        <v>0.98958333333333337</v>
      </c>
      <c r="CL62" s="259">
        <v>0.98888888888888893</v>
      </c>
      <c r="CM62" s="259">
        <v>0.98263888888888884</v>
      </c>
      <c r="CN62" s="259">
        <v>0.98125000000000007</v>
      </c>
      <c r="CO62" s="259">
        <v>0.97916666666666663</v>
      </c>
      <c r="CP62" s="259">
        <v>0.97499999999999998</v>
      </c>
      <c r="CQ62" s="259">
        <v>0.97569444444444453</v>
      </c>
      <c r="CR62" s="259">
        <v>0.97152777777777777</v>
      </c>
      <c r="CS62" s="259">
        <v>0.96666666666666667</v>
      </c>
      <c r="CT62" s="259">
        <v>0.96319444444444446</v>
      </c>
      <c r="CU62" s="259">
        <v>0.95833333333333337</v>
      </c>
      <c r="CV62" s="259">
        <v>0.94930555555555562</v>
      </c>
      <c r="CW62" s="259">
        <v>0.94861111111111107</v>
      </c>
      <c r="CX62" s="259">
        <v>0.9472222222222223</v>
      </c>
      <c r="CY62" s="259">
        <v>0.9458333333333333</v>
      </c>
      <c r="CZ62" s="259">
        <v>0.94305555555555554</v>
      </c>
      <c r="DA62" s="259">
        <v>0.94027777777777777</v>
      </c>
      <c r="DB62" s="259">
        <v>0.93680555555555556</v>
      </c>
      <c r="DC62" s="259">
        <v>0.91319444444444453</v>
      </c>
      <c r="DD62" s="259">
        <v>0.91249999999999998</v>
      </c>
      <c r="DE62" s="259">
        <v>0.90486111111111101</v>
      </c>
      <c r="DF62" s="259">
        <v>0.87013888888888891</v>
      </c>
      <c r="DG62" s="259">
        <v>0.83611111111111114</v>
      </c>
      <c r="DH62" s="259">
        <v>0.88541666666666663</v>
      </c>
      <c r="DI62" s="259">
        <v>0.87916666666666676</v>
      </c>
      <c r="DJ62" s="259">
        <v>0.87222222222222223</v>
      </c>
      <c r="DK62" s="259">
        <v>0.87638888888888899</v>
      </c>
      <c r="DL62" s="259">
        <v>0.83472222222222225</v>
      </c>
      <c r="DM62" s="259"/>
      <c r="DN62" s="259"/>
      <c r="DO62" s="259"/>
      <c r="DP62" s="273"/>
      <c r="DQ62" s="220">
        <f t="shared" si="24"/>
        <v>35</v>
      </c>
      <c r="DR62" s="258">
        <v>2.6388888888888889E-2</v>
      </c>
      <c r="DS62" s="259">
        <v>2.013888888888889E-2</v>
      </c>
      <c r="DT62" s="259">
        <v>2.013888888888889E-2</v>
      </c>
      <c r="DU62" s="259">
        <v>2.013888888888889E-2</v>
      </c>
      <c r="DV62" s="259">
        <v>1.6666666666666666E-2</v>
      </c>
      <c r="DW62" s="259">
        <v>1.6666666666666666E-2</v>
      </c>
      <c r="DX62" s="259">
        <v>1.3194444444444444E-2</v>
      </c>
      <c r="DY62" s="259">
        <v>1.3888888888888888E-2</v>
      </c>
      <c r="DZ62" s="259">
        <v>9.7222222222222224E-3</v>
      </c>
      <c r="EA62" s="259">
        <v>8.3333333333333332E-3</v>
      </c>
      <c r="EB62" s="259">
        <v>7.6388888888888886E-3</v>
      </c>
      <c r="EC62" s="259">
        <v>9.0277777777777787E-3</v>
      </c>
      <c r="ED62" s="259">
        <v>6.9444444444444441E-3</v>
      </c>
      <c r="EE62" s="259">
        <v>7.6388888888888886E-3</v>
      </c>
      <c r="EF62" s="259">
        <v>7.6388888888888886E-3</v>
      </c>
      <c r="EG62" s="259">
        <v>6.2499999999999995E-3</v>
      </c>
      <c r="EH62" s="259">
        <v>6.2499999999999995E-3</v>
      </c>
      <c r="EI62" s="259">
        <v>4.1666666666666666E-3</v>
      </c>
      <c r="EJ62" s="259">
        <v>6.9444444444444441E-3</v>
      </c>
      <c r="EK62" s="259">
        <v>6.2499999999999995E-3</v>
      </c>
      <c r="EL62" s="259">
        <v>5.5555555555555558E-3</v>
      </c>
      <c r="EM62" s="259">
        <v>3.472222222222222E-3</v>
      </c>
      <c r="EN62" s="259">
        <v>3.472222222222222E-3</v>
      </c>
      <c r="EO62" s="259">
        <v>3.472222222222222E-3</v>
      </c>
      <c r="EP62" s="259">
        <v>3.472222222222222E-3</v>
      </c>
      <c r="EQ62" s="259">
        <v>2.7777777777777779E-3</v>
      </c>
      <c r="ER62" s="259">
        <v>2.7777777777777779E-3</v>
      </c>
      <c r="ES62" s="259">
        <v>2.0833333333333333E-3</v>
      </c>
      <c r="ET62" s="259">
        <v>0</v>
      </c>
      <c r="EU62" s="259">
        <v>0</v>
      </c>
      <c r="EV62" s="259">
        <v>1.3888888888888889E-3</v>
      </c>
      <c r="EW62" s="259">
        <v>0.99930555555555556</v>
      </c>
      <c r="EX62" s="259">
        <v>6.9444444444444447E-4</v>
      </c>
      <c r="EY62" s="259">
        <v>6.9444444444444447E-4</v>
      </c>
      <c r="EZ62" s="259">
        <v>0.99930555555555556</v>
      </c>
      <c r="FA62" s="259">
        <v>0</v>
      </c>
      <c r="FB62" s="259">
        <v>0.99930555555555556</v>
      </c>
      <c r="FC62" s="259">
        <v>0</v>
      </c>
      <c r="FD62" s="259">
        <v>0.99861111111111101</v>
      </c>
      <c r="FE62" s="259">
        <v>0.99861111111111101</v>
      </c>
      <c r="FF62" s="259">
        <v>0.99861111111111101</v>
      </c>
      <c r="FG62" s="259">
        <v>0.99791666666666667</v>
      </c>
      <c r="FH62" s="259">
        <v>0.99930555555555556</v>
      </c>
      <c r="FI62" s="259">
        <v>0.99722222222222223</v>
      </c>
      <c r="FJ62" s="259">
        <v>0.99930555555555556</v>
      </c>
      <c r="FK62" s="273">
        <v>0.99930555555555556</v>
      </c>
      <c r="FL62" s="214">
        <f t="shared" si="31"/>
        <v>35</v>
      </c>
      <c r="FM62" s="238" t="s">
        <v>142</v>
      </c>
      <c r="FN62" s="222">
        <f>HL11</f>
        <v>0</v>
      </c>
      <c r="FO62" s="221"/>
      <c r="FP62" s="214"/>
      <c r="FQ62" s="214"/>
      <c r="FR62" s="214"/>
      <c r="FS62" s="214"/>
      <c r="FT62" s="225"/>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6"/>
      <c r="HV62" s="216"/>
      <c r="HW62" s="216"/>
      <c r="HX62" s="216"/>
      <c r="HY62" s="216"/>
      <c r="HZ62" s="216"/>
      <c r="IA62" s="216"/>
      <c r="IB62" s="216"/>
      <c r="IC62" s="216"/>
      <c r="ID62" s="216"/>
      <c r="IE62" s="216"/>
      <c r="IF62" s="216"/>
      <c r="IG62" s="216"/>
      <c r="IH62" s="216"/>
      <c r="II62" s="216"/>
      <c r="IJ62" s="216"/>
      <c r="IK62" s="216"/>
      <c r="IL62" s="216"/>
      <c r="IM62" s="216"/>
      <c r="IN62" s="216"/>
      <c r="IO62" s="216"/>
      <c r="IP62" s="216"/>
      <c r="IQ62" s="216"/>
      <c r="IR62" s="216"/>
      <c r="IS62" s="216"/>
      <c r="IT62" s="216"/>
      <c r="IU62" s="216"/>
      <c r="IV62" s="216"/>
      <c r="IW62" s="216"/>
      <c r="IX62" s="216"/>
      <c r="IY62" s="216"/>
      <c r="IZ62" s="216"/>
      <c r="JA62" s="216"/>
      <c r="JB62" s="216"/>
      <c r="JC62" s="216"/>
      <c r="JD62" s="216"/>
      <c r="JE62" s="216"/>
      <c r="JF62" s="216"/>
      <c r="JG62" s="216"/>
      <c r="JH62" s="216"/>
      <c r="JI62" s="216"/>
      <c r="JJ62" s="216"/>
      <c r="JK62" s="216"/>
      <c r="JL62" s="216"/>
      <c r="JM62" s="216"/>
      <c r="JN62" s="216"/>
      <c r="JO62" s="216"/>
      <c r="JP62" s="216"/>
      <c r="JQ62" s="216"/>
      <c r="JR62" s="216"/>
    </row>
    <row r="63" spans="1:278">
      <c r="A63" s="404">
        <v>54</v>
      </c>
      <c r="B63" s="399" t="str">
        <f t="shared" ca="1" si="441"/>
        <v>gut sichtbar</v>
      </c>
      <c r="C63" s="400">
        <v>56</v>
      </c>
      <c r="D63" s="392" t="s">
        <v>35</v>
      </c>
      <c r="E63" s="400">
        <v>56</v>
      </c>
      <c r="F63" s="399" t="s">
        <v>430</v>
      </c>
      <c r="G63" s="393">
        <v>0.79620370370370364</v>
      </c>
      <c r="H63" s="402" t="s">
        <v>431</v>
      </c>
      <c r="I63" s="403">
        <v>17.100000000000001</v>
      </c>
      <c r="J63" s="399" t="s">
        <v>432</v>
      </c>
      <c r="K63" s="399" t="s">
        <v>11</v>
      </c>
      <c r="L63" s="396">
        <v>2</v>
      </c>
      <c r="M63" s="397"/>
      <c r="N63" s="1"/>
      <c r="O63" s="1"/>
      <c r="P63" s="1"/>
      <c r="Q63" s="1"/>
      <c r="R63" s="1"/>
      <c r="S63" s="1"/>
      <c r="T63" s="1"/>
      <c r="U63" s="1"/>
      <c r="V63" s="1"/>
      <c r="W63" s="1"/>
      <c r="X63" s="1"/>
      <c r="Y63" s="1"/>
      <c r="Z63" s="1"/>
      <c r="AA63" s="1"/>
      <c r="AB63" s="1"/>
      <c r="AC63" s="1"/>
      <c r="AD63" s="1"/>
      <c r="AE63" s="1"/>
      <c r="AF63" s="1"/>
      <c r="AG63" s="1"/>
      <c r="AH63" s="10">
        <f t="shared" si="7"/>
        <v>19.108888888888888</v>
      </c>
      <c r="AI63" s="10">
        <f t="shared" si="442"/>
        <v>286.63333333333333</v>
      </c>
      <c r="AJ63" s="44">
        <f t="shared" si="8"/>
        <v>22.9</v>
      </c>
      <c r="AK63" s="19">
        <f t="shared" si="9"/>
        <v>22.9</v>
      </c>
      <c r="AL63" s="19">
        <f t="shared" si="25"/>
        <v>22.9</v>
      </c>
      <c r="AM63" s="19">
        <f t="shared" ca="1" si="443"/>
        <v>0.83689528712689376</v>
      </c>
      <c r="AN63" s="45">
        <f t="shared" ca="1" si="10"/>
        <v>56.813707294699761</v>
      </c>
      <c r="AO63" s="55" t="str">
        <f t="shared" ca="1" si="4"/>
        <v>56°48'49"</v>
      </c>
      <c r="AP63" s="46">
        <f t="shared" ca="1" si="11"/>
        <v>42406.92640851195</v>
      </c>
      <c r="AQ63" s="20">
        <f t="shared" ca="1" si="14"/>
        <v>42406.92640851195</v>
      </c>
      <c r="AR63" s="10">
        <f t="shared" ca="1" si="15"/>
        <v>15266493.507064302</v>
      </c>
      <c r="AT63" s="64">
        <v>54</v>
      </c>
      <c r="AU63" s="58">
        <f t="shared" si="16"/>
        <v>22.9</v>
      </c>
      <c r="AV63" s="59" t="str">
        <f t="shared" si="12"/>
        <v/>
      </c>
      <c r="AW63" s="60" t="str">
        <f t="shared" si="13"/>
        <v/>
      </c>
      <c r="AX63" s="61" t="str">
        <f t="shared" si="5"/>
        <v/>
      </c>
      <c r="AY63" s="62" t="str">
        <f t="shared" si="17"/>
        <v/>
      </c>
      <c r="AZ63" s="61" t="str">
        <f t="shared" si="18"/>
        <v/>
      </c>
      <c r="BA63" s="58" t="str">
        <f t="shared" si="19"/>
        <v/>
      </c>
      <c r="BB63" s="58" t="str">
        <f t="shared" si="20"/>
        <v/>
      </c>
      <c r="BC63" s="58" t="str">
        <f t="shared" si="21"/>
        <v/>
      </c>
      <c r="BD63" s="58" t="str">
        <f t="shared" ca="1" si="22"/>
        <v>gut sichtbar</v>
      </c>
      <c r="BE63" s="63" t="str">
        <f t="shared" ca="1" si="6"/>
        <v>gut sichtbar</v>
      </c>
      <c r="BF63" s="215">
        <v>34</v>
      </c>
      <c r="BG63" s="214">
        <f t="shared" si="23"/>
        <v>34</v>
      </c>
      <c r="BH63" s="269">
        <f t="shared" ref="BH63:BI63" si="615">IF(BH67&lt;BH62,(BH62-BH67)/5+BH64,(BH67-BH62)/5+BH62)</f>
        <v>0.99861111111111101</v>
      </c>
      <c r="BI63" s="270">
        <f t="shared" si="615"/>
        <v>0.99763888888888885</v>
      </c>
      <c r="BJ63" s="270">
        <v>0.99847222222222232</v>
      </c>
      <c r="BK63" s="270">
        <f t="shared" ref="BK63" si="616">IF(BK67&lt;BK62,(BK62-BK67)/5+BK64,(BK67-BK62)/5+BK62)</f>
        <v>0.99791666666666667</v>
      </c>
      <c r="BL63" s="270">
        <v>0.99722222222222223</v>
      </c>
      <c r="BM63" s="270">
        <f t="shared" ref="BM63" si="617">IF(BM67&lt;BM62,(BM62-BM67)/5+BM64,(BM67-BM62)/5+BM62)</f>
        <v>0.99763888888888885</v>
      </c>
      <c r="BN63" s="270">
        <f t="shared" ref="BN63:BT63" si="618">IF(BN67&lt;BN62,(BN62-BN67)/5+BN64,(BN67-BN62)/5+BN62)</f>
        <v>0.99722222222222223</v>
      </c>
      <c r="BO63" s="270">
        <f t="shared" si="618"/>
        <v>0.99722222222222223</v>
      </c>
      <c r="BP63" s="270">
        <f t="shared" si="618"/>
        <v>0.99791666666666667</v>
      </c>
      <c r="BQ63" s="270">
        <f t="shared" si="618"/>
        <v>0.9966666666666667</v>
      </c>
      <c r="BR63" s="270">
        <f t="shared" si="618"/>
        <v>0.99652777777777779</v>
      </c>
      <c r="BS63" s="270">
        <f t="shared" si="618"/>
        <v>0.99722222222222223</v>
      </c>
      <c r="BT63" s="270">
        <f t="shared" si="618"/>
        <v>0.99652777777777779</v>
      </c>
      <c r="BU63" s="270">
        <f t="shared" ref="BU63:DP63" si="619">IF(BU67&lt;BU62,(BU62-BU67)/5+BU64,(BU67-BU62)/5+BU62)</f>
        <v>0.99652777777777779</v>
      </c>
      <c r="BV63" s="270">
        <f t="shared" si="619"/>
        <v>0.99652777777777779</v>
      </c>
      <c r="BW63" s="270">
        <f t="shared" si="619"/>
        <v>0.99652777777777779</v>
      </c>
      <c r="BX63" s="270">
        <f t="shared" si="619"/>
        <v>0.99652777777777779</v>
      </c>
      <c r="BY63" s="270">
        <f t="shared" si="619"/>
        <v>0.99597222222222215</v>
      </c>
      <c r="BZ63" s="270">
        <f t="shared" si="619"/>
        <v>0.99583333333333324</v>
      </c>
      <c r="CA63" s="270">
        <f t="shared" si="619"/>
        <v>0.99652777777777779</v>
      </c>
      <c r="CB63" s="270">
        <f t="shared" si="619"/>
        <v>0.9966666666666667</v>
      </c>
      <c r="CC63" s="270">
        <f t="shared" si="619"/>
        <v>0.99583333333333324</v>
      </c>
      <c r="CD63" s="270">
        <f t="shared" si="619"/>
        <v>0.99444444444444446</v>
      </c>
      <c r="CE63" s="270">
        <f t="shared" si="619"/>
        <v>0.99458333333333337</v>
      </c>
      <c r="CF63" s="270">
        <f t="shared" si="619"/>
        <v>0.99527777777777782</v>
      </c>
      <c r="CG63" s="270">
        <f t="shared" si="619"/>
        <v>0.99375000000000002</v>
      </c>
      <c r="CH63" s="270">
        <f t="shared" si="619"/>
        <v>0.9916666666666667</v>
      </c>
      <c r="CI63" s="270">
        <f t="shared" si="619"/>
        <v>0.99180555555555561</v>
      </c>
      <c r="CJ63" s="270">
        <f t="shared" si="619"/>
        <v>0.99194444444444441</v>
      </c>
      <c r="CK63" s="270">
        <f t="shared" si="619"/>
        <v>0.98972222222222228</v>
      </c>
      <c r="CL63" s="270">
        <f t="shared" si="619"/>
        <v>0.98916666666666664</v>
      </c>
      <c r="CM63" s="270">
        <f t="shared" si="619"/>
        <v>0.9836111111111111</v>
      </c>
      <c r="CN63" s="270">
        <f t="shared" si="619"/>
        <v>0.98194444444444451</v>
      </c>
      <c r="CO63" s="270">
        <f t="shared" si="619"/>
        <v>0.97986111111111107</v>
      </c>
      <c r="CP63" s="270">
        <f t="shared" si="619"/>
        <v>0.97597222222222224</v>
      </c>
      <c r="CQ63" s="270">
        <f t="shared" si="619"/>
        <v>0.97652777777777788</v>
      </c>
      <c r="CR63" s="270">
        <f t="shared" si="619"/>
        <v>0.97250000000000003</v>
      </c>
      <c r="CS63" s="270">
        <f t="shared" si="619"/>
        <v>0.96791666666666665</v>
      </c>
      <c r="CT63" s="270">
        <f t="shared" si="619"/>
        <v>0.96513888888888888</v>
      </c>
      <c r="CU63" s="270">
        <f t="shared" si="619"/>
        <v>0.96013888888888888</v>
      </c>
      <c r="CV63" s="270">
        <f t="shared" si="619"/>
        <v>0.95138888888888895</v>
      </c>
      <c r="CW63" s="270">
        <f t="shared" si="619"/>
        <v>0.95041666666666669</v>
      </c>
      <c r="CX63" s="270">
        <f t="shared" si="619"/>
        <v>0.94944444444444454</v>
      </c>
      <c r="CY63" s="270">
        <f t="shared" si="619"/>
        <v>0.94805555555555554</v>
      </c>
      <c r="CZ63" s="270">
        <f t="shared" si="619"/>
        <v>0.9458333333333333</v>
      </c>
      <c r="DA63" s="270">
        <f t="shared" si="619"/>
        <v>0.94277777777777783</v>
      </c>
      <c r="DB63" s="270">
        <f t="shared" si="619"/>
        <v>0.94013888888888886</v>
      </c>
      <c r="DC63" s="270">
        <f t="shared" si="619"/>
        <v>0.9177777777777778</v>
      </c>
      <c r="DD63" s="270">
        <f t="shared" si="619"/>
        <v>0.91680555555555554</v>
      </c>
      <c r="DE63" s="270">
        <f t="shared" si="619"/>
        <v>0.9095833333333333</v>
      </c>
      <c r="DF63" s="270">
        <f t="shared" si="619"/>
        <v>0.87791666666666668</v>
      </c>
      <c r="DG63" s="270">
        <f t="shared" si="619"/>
        <v>0.84777777777777774</v>
      </c>
      <c r="DH63" s="270">
        <f t="shared" si="619"/>
        <v>0.88541666666666663</v>
      </c>
      <c r="DI63" s="270">
        <f t="shared" si="619"/>
        <v>0.87916666666666676</v>
      </c>
      <c r="DJ63" s="270">
        <f t="shared" si="619"/>
        <v>0.87222222222222223</v>
      </c>
      <c r="DK63" s="270">
        <f t="shared" si="619"/>
        <v>0.87638888888888899</v>
      </c>
      <c r="DL63" s="270">
        <f t="shared" si="619"/>
        <v>0.83472222222222225</v>
      </c>
      <c r="DM63" s="270">
        <f t="shared" si="619"/>
        <v>0.17291666666666666</v>
      </c>
      <c r="DN63" s="270">
        <f t="shared" si="619"/>
        <v>0.1701388888888889</v>
      </c>
      <c r="DO63" s="270">
        <f t="shared" si="619"/>
        <v>0</v>
      </c>
      <c r="DP63" s="270">
        <f t="shared" si="619"/>
        <v>0</v>
      </c>
      <c r="DQ63" s="220">
        <f t="shared" si="24"/>
        <v>34</v>
      </c>
      <c r="DR63" s="270">
        <f t="shared" ref="DR63:DS63" si="620">IF(DR67&lt;DR62,(DR62-DR67)/5+DR64,(DR67-DR62)/5+DR62)</f>
        <v>2.5277777777777777E-2</v>
      </c>
      <c r="DS63" s="270">
        <f t="shared" si="620"/>
        <v>1.9305555555555552E-2</v>
      </c>
      <c r="DT63" s="270">
        <f t="shared" ref="DT63:EE63" si="621">IF(DT67&lt;DT62,(DT62-DT67)/5+DT64,(DT67-DT62)/5+DT62)</f>
        <v>1.9305555555555552E-2</v>
      </c>
      <c r="DU63" s="270">
        <f t="shared" si="621"/>
        <v>1.9166666666666665E-2</v>
      </c>
      <c r="DV63" s="270">
        <f t="shared" si="621"/>
        <v>1.5972222222222221E-2</v>
      </c>
      <c r="DW63" s="270">
        <f t="shared" si="621"/>
        <v>1.5972222222222221E-2</v>
      </c>
      <c r="DX63" s="270">
        <f t="shared" si="621"/>
        <v>1.3055555555555558E-2</v>
      </c>
      <c r="DY63" s="270">
        <f t="shared" si="621"/>
        <v>1.3194444444444441E-2</v>
      </c>
      <c r="DZ63" s="270">
        <f t="shared" si="621"/>
        <v>9.5833333333333309E-3</v>
      </c>
      <c r="EA63" s="270">
        <f t="shared" si="621"/>
        <v>8.3333333333333332E-3</v>
      </c>
      <c r="EB63" s="270">
        <f t="shared" si="621"/>
        <v>7.7777777777777776E-3</v>
      </c>
      <c r="EC63" s="270">
        <f t="shared" si="621"/>
        <v>8.6111111111111128E-3</v>
      </c>
      <c r="ED63" s="270">
        <f t="shared" si="621"/>
        <v>6.5277777777777782E-3</v>
      </c>
      <c r="EE63" s="270">
        <f t="shared" si="621"/>
        <v>7.3611111111111108E-3</v>
      </c>
      <c r="EF63" s="270">
        <f t="shared" ref="EF63:ES63" si="622">IF(EF67&lt;EF62,(EF62-EF67)/5+EF64,(EF67-EF62)/5+EF62)</f>
        <v>7.2222222222222228E-3</v>
      </c>
      <c r="EG63" s="270">
        <f t="shared" si="622"/>
        <v>5.9722222222222225E-3</v>
      </c>
      <c r="EH63" s="270">
        <f t="shared" si="622"/>
        <v>5.9722222222222225E-3</v>
      </c>
      <c r="EI63" s="270">
        <f t="shared" si="622"/>
        <v>4.4444444444444444E-3</v>
      </c>
      <c r="EJ63" s="270">
        <f t="shared" si="622"/>
        <v>6.6666666666666671E-3</v>
      </c>
      <c r="EK63" s="270">
        <f t="shared" si="622"/>
        <v>5.9722222222222225E-3</v>
      </c>
      <c r="EL63" s="270">
        <f t="shared" si="622"/>
        <v>5.2777777777777779E-3</v>
      </c>
      <c r="EM63" s="270">
        <f t="shared" si="622"/>
        <v>3.1944444444444446E-3</v>
      </c>
      <c r="EN63" s="270">
        <f t="shared" si="622"/>
        <v>3.1944444444444446E-3</v>
      </c>
      <c r="EO63" s="270">
        <f t="shared" si="622"/>
        <v>3.1944444444444446E-3</v>
      </c>
      <c r="EP63" s="270">
        <f t="shared" si="622"/>
        <v>3.3333333333333335E-3</v>
      </c>
      <c r="EQ63" s="270">
        <f t="shared" si="622"/>
        <v>2.638888888888889E-3</v>
      </c>
      <c r="ER63" s="270">
        <f t="shared" si="622"/>
        <v>2.5000000000000001E-3</v>
      </c>
      <c r="ES63" s="270">
        <f t="shared" si="622"/>
        <v>1.9444444444444446E-3</v>
      </c>
      <c r="ET63" s="270">
        <v>0.99986111111111109</v>
      </c>
      <c r="EU63" s="270">
        <v>0.99986111111111109</v>
      </c>
      <c r="EV63" s="270">
        <f t="shared" ref="EV63" si="623">IF(EV67&lt;EV62,(EV62-EV67)/5+EV64,(EV67-EV62)/5+EV62)</f>
        <v>1.25E-3</v>
      </c>
      <c r="EW63" s="270">
        <v>0.99958333333333327</v>
      </c>
      <c r="EX63" s="270">
        <f t="shared" ref="EX63:FB63" si="624">IF(EX67&lt;EX62,(EX62-EX67)/5+EX64,(EX67-EX62)/5+EX62)</f>
        <v>5.5555555555555556E-4</v>
      </c>
      <c r="EY63" s="270">
        <f t="shared" si="624"/>
        <v>5.5555555555555556E-4</v>
      </c>
      <c r="EZ63" s="270">
        <f t="shared" si="624"/>
        <v>0.99916666666666665</v>
      </c>
      <c r="FA63" s="270">
        <f t="shared" si="624"/>
        <v>0</v>
      </c>
      <c r="FB63" s="270">
        <f t="shared" si="624"/>
        <v>0.99916666666666665</v>
      </c>
      <c r="FC63" s="270">
        <v>0.99986111111111109</v>
      </c>
      <c r="FD63" s="270">
        <f t="shared" ref="FD63:FF63" si="625">IF(FD67&lt;FD62,(FD62-FD67)/5+FD64,(FD67-FD62)/5+FD62)</f>
        <v>0.99847222222222232</v>
      </c>
      <c r="FE63" s="270">
        <f t="shared" si="625"/>
        <v>0.99861111111111101</v>
      </c>
      <c r="FF63" s="270">
        <f t="shared" si="625"/>
        <v>0.99861111111111101</v>
      </c>
      <c r="FG63" s="270">
        <v>0.99833333333333341</v>
      </c>
      <c r="FH63" s="270">
        <f t="shared" ref="FH63:FK63" si="626">IF(FH67&lt;FH62,(FH62-FH67)/5+FH64,(FH67-FH62)/5+FH62)</f>
        <v>0.99930555555555556</v>
      </c>
      <c r="FI63" s="270">
        <f t="shared" si="626"/>
        <v>0.99763888888888885</v>
      </c>
      <c r="FJ63" s="270">
        <f t="shared" si="626"/>
        <v>0.99930555555555556</v>
      </c>
      <c r="FK63" s="274">
        <f t="shared" si="626"/>
        <v>0.99916666666666665</v>
      </c>
      <c r="FL63" s="214">
        <f t="shared" si="31"/>
        <v>34</v>
      </c>
      <c r="FM63" s="238" t="s">
        <v>173</v>
      </c>
      <c r="FN63" s="222">
        <f>HM11</f>
        <v>0</v>
      </c>
      <c r="FO63" s="221"/>
      <c r="FP63" s="214"/>
      <c r="FQ63" s="214"/>
      <c r="FR63" s="214"/>
      <c r="FS63" s="214"/>
      <c r="FT63" s="225"/>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5"/>
      <c r="HP63" s="215"/>
      <c r="HQ63" s="215"/>
      <c r="HR63" s="215"/>
      <c r="HS63" s="215"/>
      <c r="HT63" s="215"/>
      <c r="HU63" s="215"/>
      <c r="HV63" s="215"/>
      <c r="HW63" s="215"/>
      <c r="HX63" s="213"/>
      <c r="HY63" s="215"/>
      <c r="HZ63" s="215"/>
      <c r="IA63" s="215"/>
      <c r="IB63" s="215"/>
      <c r="IC63" s="215"/>
      <c r="ID63" s="215"/>
      <c r="IE63" s="216"/>
      <c r="IF63" s="216"/>
      <c r="IG63" s="216"/>
      <c r="IH63" s="216"/>
      <c r="II63" s="216"/>
      <c r="IJ63" s="216"/>
      <c r="IK63" s="216"/>
      <c r="IL63" s="216"/>
      <c r="IM63" s="216"/>
      <c r="IN63" s="216"/>
      <c r="IO63" s="216"/>
      <c r="IP63" s="216"/>
      <c r="IQ63" s="216"/>
      <c r="IR63" s="216"/>
      <c r="IS63" s="216"/>
      <c r="IT63" s="216"/>
      <c r="IU63" s="216"/>
      <c r="IV63" s="216"/>
      <c r="IW63" s="216"/>
      <c r="IX63" s="216"/>
      <c r="IY63" s="216"/>
      <c r="IZ63" s="216"/>
      <c r="JA63" s="216"/>
      <c r="JB63" s="216"/>
      <c r="JC63" s="216"/>
      <c r="JD63" s="216"/>
      <c r="JE63" s="216"/>
      <c r="JF63" s="216"/>
      <c r="JG63" s="216"/>
      <c r="JH63" s="216"/>
      <c r="JI63" s="216"/>
      <c r="JJ63" s="216"/>
      <c r="JK63" s="216"/>
      <c r="JL63" s="216"/>
      <c r="JM63" s="216"/>
      <c r="JN63" s="216"/>
      <c r="JO63" s="216"/>
      <c r="JP63" s="216"/>
      <c r="JQ63" s="216"/>
      <c r="JR63" s="216"/>
    </row>
    <row r="64" spans="1:278">
      <c r="A64" s="404">
        <v>55</v>
      </c>
      <c r="B64" s="399" t="str">
        <f t="shared" ca="1" si="441"/>
        <v>gut sichtbar</v>
      </c>
      <c r="C64" s="400">
        <v>62</v>
      </c>
      <c r="D64" s="392" t="s">
        <v>35</v>
      </c>
      <c r="E64" s="400">
        <v>62</v>
      </c>
      <c r="F64" s="392" t="s">
        <v>433</v>
      </c>
      <c r="G64" s="393">
        <v>0.79715277777777782</v>
      </c>
      <c r="H64" s="402" t="s">
        <v>434</v>
      </c>
      <c r="I64" s="403">
        <v>15.4</v>
      </c>
      <c r="J64" s="392" t="s">
        <v>418</v>
      </c>
      <c r="K64" s="392" t="s">
        <v>11</v>
      </c>
      <c r="L64" s="396">
        <v>3</v>
      </c>
      <c r="M64" s="397">
        <v>19.2</v>
      </c>
      <c r="N64" s="1"/>
      <c r="O64" s="1"/>
      <c r="P64" s="1"/>
      <c r="Q64" s="1"/>
      <c r="R64" s="1"/>
      <c r="S64" s="1"/>
      <c r="T64" s="1"/>
      <c r="U64" s="1"/>
      <c r="V64" s="1"/>
      <c r="W64" s="1"/>
      <c r="X64" s="1"/>
      <c r="Y64" s="1"/>
      <c r="Z64" s="1"/>
      <c r="AA64" s="1"/>
      <c r="AB64" s="1"/>
      <c r="AC64" s="1"/>
      <c r="AD64" s="1"/>
      <c r="AE64" s="1"/>
      <c r="AF64" s="1"/>
      <c r="AG64" s="1"/>
      <c r="AH64" s="10">
        <f t="shared" si="7"/>
        <v>19.131666666666668</v>
      </c>
      <c r="AI64" s="10">
        <f t="shared" si="442"/>
        <v>286.97500000000002</v>
      </c>
      <c r="AJ64" s="44">
        <f t="shared" si="8"/>
        <v>-2.4333333333333336</v>
      </c>
      <c r="AK64" s="19">
        <f t="shared" si="9"/>
        <v>-2.4333333333333336</v>
      </c>
      <c r="AL64" s="19">
        <f t="shared" si="25"/>
        <v>2.4333333333333336</v>
      </c>
      <c r="AM64" s="19">
        <f t="shared" ca="1" si="443"/>
        <v>0.55731243963440658</v>
      </c>
      <c r="AN64" s="45">
        <f t="shared" ca="1" si="10"/>
        <v>33.870138046534343</v>
      </c>
      <c r="AO64" s="55" t="str">
        <f t="shared" ca="1" si="4"/>
        <v>33°52'12"</v>
      </c>
      <c r="AP64" s="46">
        <f t="shared" ca="1" si="11"/>
        <v>42406.92545943788</v>
      </c>
      <c r="AQ64" s="20">
        <f t="shared" ca="1" si="14"/>
        <v>42406.92545943788</v>
      </c>
      <c r="AR64" s="10">
        <f t="shared" ca="1" si="15"/>
        <v>15266493.165397637</v>
      </c>
      <c r="AT64" s="64">
        <v>55</v>
      </c>
      <c r="AU64" s="58">
        <f t="shared" si="16"/>
        <v>-2.4333333333333336</v>
      </c>
      <c r="AV64" s="59" t="str">
        <f t="shared" si="12"/>
        <v/>
      </c>
      <c r="AW64" s="60" t="str">
        <f t="shared" si="13"/>
        <v/>
      </c>
      <c r="AX64" s="61" t="str">
        <f t="shared" si="5"/>
        <v/>
      </c>
      <c r="AY64" s="62" t="str">
        <f t="shared" si="17"/>
        <v/>
      </c>
      <c r="AZ64" s="61" t="str">
        <f t="shared" si="18"/>
        <v/>
      </c>
      <c r="BA64" s="58" t="str">
        <f t="shared" si="19"/>
        <v/>
      </c>
      <c r="BB64" s="58" t="str">
        <f t="shared" si="20"/>
        <v/>
      </c>
      <c r="BC64" s="58" t="str">
        <f t="shared" si="21"/>
        <v/>
      </c>
      <c r="BD64" s="58" t="str">
        <f t="shared" ca="1" si="22"/>
        <v>gut sichtbar</v>
      </c>
      <c r="BE64" s="63" t="str">
        <f t="shared" ca="1" si="6"/>
        <v>gut sichtbar</v>
      </c>
      <c r="BF64" s="215">
        <v>33</v>
      </c>
      <c r="BG64" s="214">
        <f t="shared" si="23"/>
        <v>33</v>
      </c>
      <c r="BH64" s="257">
        <f t="shared" ref="BH64:BI64" si="627">IF(BH67&lt;BH62,(BH62-BH67)/5+BH65,(BH67-BH62)/5+BH63)</f>
        <v>0.99861111111111101</v>
      </c>
      <c r="BI64" s="254">
        <f t="shared" si="627"/>
        <v>0.99805555555555547</v>
      </c>
      <c r="BJ64" s="283">
        <v>0.99902777777777774</v>
      </c>
      <c r="BK64" s="254">
        <f t="shared" ref="BK64" si="628">IF(BK67&lt;BK62,(BK62-BK67)/5+BK65,(BK67-BK62)/5+BK63)</f>
        <v>0.99791666666666667</v>
      </c>
      <c r="BL64" s="254">
        <v>0.99791666666666667</v>
      </c>
      <c r="BM64" s="254">
        <f t="shared" ref="BM64" si="629">IF(BM67&lt;BM62,(BM62-BM67)/5+BM65,(BM67-BM62)/5+BM63)</f>
        <v>0.99805555555555547</v>
      </c>
      <c r="BN64" s="254">
        <f t="shared" ref="BN64:BT64" si="630">IF(BN67&lt;BN62,(BN62-BN67)/5+BN65,(BN67-BN62)/5+BN63)</f>
        <v>0.99722222222222223</v>
      </c>
      <c r="BO64" s="254">
        <f t="shared" si="630"/>
        <v>0.99722222222222223</v>
      </c>
      <c r="BP64" s="254">
        <f t="shared" si="630"/>
        <v>0.99791666666666667</v>
      </c>
      <c r="BQ64" s="254">
        <f t="shared" si="630"/>
        <v>0.99680555555555561</v>
      </c>
      <c r="BR64" s="254">
        <f t="shared" si="630"/>
        <v>0.99652777777777779</v>
      </c>
      <c r="BS64" s="254">
        <f t="shared" si="630"/>
        <v>0.99722222222222223</v>
      </c>
      <c r="BT64" s="254">
        <f t="shared" si="630"/>
        <v>0.99652777777777779</v>
      </c>
      <c r="BU64" s="254">
        <f t="shared" ref="BU64:DP64" si="631">IF(BU67&lt;BU62,(BU62-BU67)/5+BU65,(BU67-BU62)/5+BU63)</f>
        <v>0.99652777777777779</v>
      </c>
      <c r="BV64" s="254">
        <f t="shared" si="631"/>
        <v>0.99652777777777779</v>
      </c>
      <c r="BW64" s="254">
        <f t="shared" si="631"/>
        <v>0.99652777777777779</v>
      </c>
      <c r="BX64" s="254">
        <f t="shared" si="631"/>
        <v>0.99652777777777779</v>
      </c>
      <c r="BY64" s="254">
        <f t="shared" si="631"/>
        <v>0.99611111111111106</v>
      </c>
      <c r="BZ64" s="254">
        <f t="shared" si="631"/>
        <v>0.99583333333333324</v>
      </c>
      <c r="CA64" s="254">
        <f t="shared" si="631"/>
        <v>0.99652777777777779</v>
      </c>
      <c r="CB64" s="254">
        <f t="shared" si="631"/>
        <v>0.99680555555555561</v>
      </c>
      <c r="CC64" s="254">
        <f t="shared" si="631"/>
        <v>0.99583333333333324</v>
      </c>
      <c r="CD64" s="254">
        <f t="shared" si="631"/>
        <v>0.99513888888888891</v>
      </c>
      <c r="CE64" s="254">
        <f t="shared" si="631"/>
        <v>0.99472222222222229</v>
      </c>
      <c r="CF64" s="254">
        <f t="shared" si="631"/>
        <v>0.99541666666666673</v>
      </c>
      <c r="CG64" s="254">
        <f t="shared" si="631"/>
        <v>0.99375000000000002</v>
      </c>
      <c r="CH64" s="254">
        <f t="shared" si="631"/>
        <v>0.99236111111111114</v>
      </c>
      <c r="CI64" s="254">
        <f t="shared" si="631"/>
        <v>0.99194444444444452</v>
      </c>
      <c r="CJ64" s="254">
        <f t="shared" si="631"/>
        <v>0.99222222222222212</v>
      </c>
      <c r="CK64" s="254">
        <f t="shared" si="631"/>
        <v>0.98986111111111119</v>
      </c>
      <c r="CL64" s="254">
        <f t="shared" si="631"/>
        <v>0.98944444444444435</v>
      </c>
      <c r="CM64" s="254">
        <f t="shared" si="631"/>
        <v>0.98458333333333337</v>
      </c>
      <c r="CN64" s="254">
        <f t="shared" si="631"/>
        <v>0.98263888888888895</v>
      </c>
      <c r="CO64" s="254">
        <f t="shared" si="631"/>
        <v>0.98055555555555551</v>
      </c>
      <c r="CP64" s="254">
        <f t="shared" si="631"/>
        <v>0.9769444444444445</v>
      </c>
      <c r="CQ64" s="254">
        <f t="shared" si="631"/>
        <v>0.97736111111111124</v>
      </c>
      <c r="CR64" s="254">
        <f t="shared" si="631"/>
        <v>0.97347222222222229</v>
      </c>
      <c r="CS64" s="254">
        <f t="shared" si="631"/>
        <v>0.96916666666666662</v>
      </c>
      <c r="CT64" s="254">
        <f t="shared" si="631"/>
        <v>0.96708333333333329</v>
      </c>
      <c r="CU64" s="254">
        <f t="shared" si="631"/>
        <v>0.96194444444444438</v>
      </c>
      <c r="CV64" s="254">
        <f t="shared" si="631"/>
        <v>0.95347222222222228</v>
      </c>
      <c r="CW64" s="254">
        <f t="shared" si="631"/>
        <v>0.9522222222222223</v>
      </c>
      <c r="CX64" s="254">
        <f t="shared" si="631"/>
        <v>0.95166666666666677</v>
      </c>
      <c r="CY64" s="254">
        <f t="shared" si="631"/>
        <v>0.95027777777777778</v>
      </c>
      <c r="CZ64" s="254">
        <f t="shared" si="631"/>
        <v>0.94861111111111107</v>
      </c>
      <c r="DA64" s="254">
        <f t="shared" si="631"/>
        <v>0.94527777777777788</v>
      </c>
      <c r="DB64" s="254">
        <f t="shared" si="631"/>
        <v>0.94347222222222216</v>
      </c>
      <c r="DC64" s="254">
        <f t="shared" si="631"/>
        <v>0.92236111111111108</v>
      </c>
      <c r="DD64" s="254">
        <f t="shared" si="631"/>
        <v>0.9211111111111111</v>
      </c>
      <c r="DE64" s="254">
        <f t="shared" si="631"/>
        <v>0.91430555555555559</v>
      </c>
      <c r="DF64" s="254">
        <f t="shared" si="631"/>
        <v>0.88569444444444445</v>
      </c>
      <c r="DG64" s="254">
        <f t="shared" si="631"/>
        <v>0.85944444444444434</v>
      </c>
      <c r="DH64" s="254">
        <f t="shared" si="631"/>
        <v>0.88541666666666663</v>
      </c>
      <c r="DI64" s="254">
        <f t="shared" si="631"/>
        <v>0.87916666666666676</v>
      </c>
      <c r="DJ64" s="254">
        <f t="shared" si="631"/>
        <v>0.87222222222222223</v>
      </c>
      <c r="DK64" s="254">
        <f t="shared" si="631"/>
        <v>0.87638888888888899</v>
      </c>
      <c r="DL64" s="254">
        <f t="shared" si="631"/>
        <v>0.83472222222222225</v>
      </c>
      <c r="DM64" s="254">
        <f t="shared" si="631"/>
        <v>0.34583333333333333</v>
      </c>
      <c r="DN64" s="254">
        <f t="shared" si="631"/>
        <v>0.34027777777777779</v>
      </c>
      <c r="DO64" s="254">
        <f t="shared" si="631"/>
        <v>0</v>
      </c>
      <c r="DP64" s="254">
        <f t="shared" si="631"/>
        <v>0</v>
      </c>
      <c r="DQ64" s="220">
        <f t="shared" si="24"/>
        <v>33</v>
      </c>
      <c r="DR64" s="254">
        <f t="shared" ref="DR64:DS64" si="632">IF(DR67&lt;DR62,(DR62-DR67)/5+DR65,(DR67-DR62)/5+DR63)</f>
        <v>2.4166666666666666E-2</v>
      </c>
      <c r="DS64" s="254">
        <f t="shared" si="632"/>
        <v>1.847222222222222E-2</v>
      </c>
      <c r="DT64" s="254">
        <f t="shared" ref="DT64:EE64" si="633">IF(DT67&lt;DT62,(DT62-DT67)/5+DT65,(DT67-DT62)/5+DT63)</f>
        <v>1.847222222222222E-2</v>
      </c>
      <c r="DU64" s="254">
        <f t="shared" si="633"/>
        <v>1.8194444444444444E-2</v>
      </c>
      <c r="DV64" s="254">
        <f t="shared" si="633"/>
        <v>1.5277777777777776E-2</v>
      </c>
      <c r="DW64" s="254">
        <f t="shared" si="633"/>
        <v>1.5277777777777776E-2</v>
      </c>
      <c r="DX64" s="254">
        <f t="shared" si="633"/>
        <v>1.2916666666666668E-2</v>
      </c>
      <c r="DY64" s="254">
        <f t="shared" si="633"/>
        <v>1.2499999999999997E-2</v>
      </c>
      <c r="DZ64" s="254">
        <f t="shared" si="633"/>
        <v>9.4444444444444428E-3</v>
      </c>
      <c r="EA64" s="254">
        <f t="shared" si="633"/>
        <v>8.3333333333333332E-3</v>
      </c>
      <c r="EB64" s="254">
        <f t="shared" si="633"/>
        <v>7.9166666666666656E-3</v>
      </c>
      <c r="EC64" s="254">
        <f t="shared" si="633"/>
        <v>8.1944444444444452E-3</v>
      </c>
      <c r="ED64" s="254">
        <f t="shared" si="633"/>
        <v>6.1111111111111114E-3</v>
      </c>
      <c r="EE64" s="254">
        <f t="shared" si="633"/>
        <v>7.083333333333333E-3</v>
      </c>
      <c r="EF64" s="254">
        <f t="shared" ref="EF64:ES64" si="634">IF(EF67&lt;EF62,(EF62-EF67)/5+EF65,(EF67-EF62)/5+EF63)</f>
        <v>6.805555555555556E-3</v>
      </c>
      <c r="EG64" s="254">
        <f t="shared" si="634"/>
        <v>5.6944444444444447E-3</v>
      </c>
      <c r="EH64" s="254">
        <f t="shared" si="634"/>
        <v>5.6944444444444447E-3</v>
      </c>
      <c r="EI64" s="254">
        <f t="shared" si="634"/>
        <v>4.7222222222222223E-3</v>
      </c>
      <c r="EJ64" s="254">
        <f t="shared" si="634"/>
        <v>6.3888888888888893E-3</v>
      </c>
      <c r="EK64" s="254">
        <f t="shared" si="634"/>
        <v>5.6944444444444447E-3</v>
      </c>
      <c r="EL64" s="254">
        <f t="shared" si="634"/>
        <v>5.0000000000000001E-3</v>
      </c>
      <c r="EM64" s="254">
        <f t="shared" si="634"/>
        <v>2.9166666666666668E-3</v>
      </c>
      <c r="EN64" s="254">
        <f t="shared" si="634"/>
        <v>2.9166666666666668E-3</v>
      </c>
      <c r="EO64" s="254">
        <f t="shared" si="634"/>
        <v>2.9166666666666668E-3</v>
      </c>
      <c r="EP64" s="254">
        <f t="shared" si="634"/>
        <v>3.1944444444444446E-3</v>
      </c>
      <c r="EQ64" s="254">
        <f t="shared" si="634"/>
        <v>2.5000000000000001E-3</v>
      </c>
      <c r="ER64" s="254">
        <f t="shared" si="634"/>
        <v>2.2222222222222222E-3</v>
      </c>
      <c r="ES64" s="254">
        <f t="shared" si="634"/>
        <v>1.8055555555555557E-3</v>
      </c>
      <c r="ET64" s="254">
        <v>0.99972222222222218</v>
      </c>
      <c r="EU64" s="254">
        <v>0.99972222222222218</v>
      </c>
      <c r="EV64" s="254">
        <f t="shared" ref="EV64" si="635">IF(EV67&lt;EV62,(EV62-EV67)/5+EV65,(EV67-EV62)/5+EV63)</f>
        <v>1.1111111111111111E-3</v>
      </c>
      <c r="EW64" s="254">
        <v>0.99986111111111109</v>
      </c>
      <c r="EX64" s="254">
        <f t="shared" ref="EX64:FB64" si="636">IF(EX67&lt;EX62,(EX62-EX67)/5+EX65,(EX67-EX62)/5+EX63)</f>
        <v>4.1666666666666664E-4</v>
      </c>
      <c r="EY64" s="254">
        <f t="shared" si="636"/>
        <v>4.1666666666666664E-4</v>
      </c>
      <c r="EZ64" s="254">
        <f t="shared" si="636"/>
        <v>0.99902777777777774</v>
      </c>
      <c r="FA64" s="254">
        <f t="shared" si="636"/>
        <v>0</v>
      </c>
      <c r="FB64" s="254">
        <f t="shared" si="636"/>
        <v>0.99902777777777774</v>
      </c>
      <c r="FC64" s="254">
        <v>0.99972222222222218</v>
      </c>
      <c r="FD64" s="254">
        <f t="shared" ref="FD64:FF64" si="637">IF(FD67&lt;FD62,(FD62-FD67)/5+FD65,(FD67-FD62)/5+FD63)</f>
        <v>0.99833333333333341</v>
      </c>
      <c r="FE64" s="254">
        <f t="shared" si="637"/>
        <v>0.99861111111111101</v>
      </c>
      <c r="FF64" s="254">
        <f t="shared" si="637"/>
        <v>0.99861111111111101</v>
      </c>
      <c r="FG64" s="254">
        <v>0.99874999999999992</v>
      </c>
      <c r="FH64" s="254">
        <f t="shared" ref="FH64:FK64" si="638">IF(FH67&lt;FH62,(FH62-FH67)/5+FH65,(FH67-FH62)/5+FH63)</f>
        <v>0.99930555555555556</v>
      </c>
      <c r="FI64" s="254">
        <f t="shared" si="638"/>
        <v>0.99805555555555547</v>
      </c>
      <c r="FJ64" s="254">
        <f t="shared" si="638"/>
        <v>0.99930555555555556</v>
      </c>
      <c r="FK64" s="255">
        <f t="shared" si="638"/>
        <v>0.99902777777777774</v>
      </c>
      <c r="FL64" s="214">
        <f t="shared" si="31"/>
        <v>33</v>
      </c>
      <c r="FM64" s="238" t="s">
        <v>165</v>
      </c>
      <c r="FN64" s="222">
        <f>HN11</f>
        <v>0</v>
      </c>
      <c r="FO64" s="221"/>
      <c r="FP64" s="214"/>
      <c r="FQ64" s="214"/>
      <c r="FR64" s="214"/>
      <c r="FS64" s="214"/>
      <c r="FT64" s="225"/>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6"/>
      <c r="HV64" s="216"/>
      <c r="HW64" s="216"/>
      <c r="HX64" s="216"/>
      <c r="HY64" s="216"/>
      <c r="HZ64" s="216"/>
      <c r="IA64" s="216"/>
      <c r="IB64" s="216"/>
      <c r="IC64" s="216"/>
      <c r="ID64" s="216"/>
      <c r="IE64" s="216"/>
      <c r="IF64" s="216"/>
      <c r="IG64" s="216"/>
      <c r="IH64" s="216"/>
      <c r="II64" s="216"/>
      <c r="IJ64" s="216"/>
      <c r="IK64" s="216"/>
      <c r="IL64" s="216"/>
      <c r="IM64" s="216"/>
      <c r="IN64" s="216"/>
      <c r="IO64" s="216"/>
      <c r="IP64" s="216"/>
      <c r="IQ64" s="216"/>
      <c r="IR64" s="216"/>
      <c r="IS64" s="216"/>
      <c r="IT64" s="216"/>
      <c r="IU64" s="216"/>
      <c r="IV64" s="216"/>
      <c r="IW64" s="216"/>
      <c r="IX64" s="216"/>
      <c r="IY64" s="216"/>
      <c r="IZ64" s="216"/>
      <c r="JA64" s="216"/>
      <c r="JB64" s="216"/>
      <c r="JC64" s="216"/>
      <c r="JD64" s="216"/>
      <c r="JE64" s="216"/>
      <c r="JF64" s="216"/>
      <c r="JG64" s="216"/>
      <c r="JH64" s="216"/>
      <c r="JI64" s="216"/>
      <c r="JJ64" s="216"/>
      <c r="JK64" s="216"/>
      <c r="JL64" s="216"/>
      <c r="JM64" s="216"/>
      <c r="JN64" s="216"/>
      <c r="JO64" s="216"/>
      <c r="JP64" s="216"/>
      <c r="JQ64" s="216"/>
      <c r="JR64" s="216"/>
    </row>
    <row r="65" spans="1:278">
      <c r="A65" s="404">
        <v>56</v>
      </c>
      <c r="B65" s="399" t="str">
        <f t="shared" ca="1" si="441"/>
        <v>gut sichtbar</v>
      </c>
      <c r="C65" s="400">
        <v>181</v>
      </c>
      <c r="D65" s="392" t="s">
        <v>35</v>
      </c>
      <c r="E65" s="400">
        <v>181</v>
      </c>
      <c r="F65" s="399" t="s">
        <v>435</v>
      </c>
      <c r="G65" s="393">
        <v>0.79902777777777778</v>
      </c>
      <c r="H65" s="402" t="s">
        <v>436</v>
      </c>
      <c r="I65" s="403">
        <v>15.5</v>
      </c>
      <c r="J65" s="399" t="s">
        <v>418</v>
      </c>
      <c r="K65" s="399" t="s">
        <v>11</v>
      </c>
      <c r="L65" s="396">
        <v>4</v>
      </c>
      <c r="M65" s="397"/>
      <c r="N65" s="1"/>
      <c r="O65" s="1"/>
      <c r="P65" s="1"/>
      <c r="Q65" s="1"/>
      <c r="R65" s="1"/>
      <c r="S65" s="1"/>
      <c r="T65" s="1"/>
      <c r="U65" s="1"/>
      <c r="V65" s="1"/>
      <c r="W65" s="1"/>
      <c r="X65" s="1"/>
      <c r="Y65" s="1"/>
      <c r="Z65" s="1"/>
      <c r="AA65" s="1"/>
      <c r="AB65" s="1"/>
      <c r="AC65" s="1"/>
      <c r="AD65" s="1"/>
      <c r="AE65" s="1"/>
      <c r="AF65" s="1"/>
      <c r="AG65" s="1"/>
      <c r="AH65" s="10">
        <f t="shared" si="7"/>
        <v>19.176666666666666</v>
      </c>
      <c r="AI65" s="10">
        <f t="shared" si="442"/>
        <v>287.64999999999998</v>
      </c>
      <c r="AJ65" s="44">
        <f t="shared" si="8"/>
        <v>2.7833333333333332</v>
      </c>
      <c r="AK65" s="19">
        <f t="shared" si="9"/>
        <v>2.7833333333333332</v>
      </c>
      <c r="AL65" s="19">
        <f t="shared" si="25"/>
        <v>2.7833333333333332</v>
      </c>
      <c r="AM65" s="19">
        <f t="shared" ca="1" si="443"/>
        <v>0.62190445871075573</v>
      </c>
      <c r="AN65" s="45">
        <f t="shared" ca="1" si="10"/>
        <v>38.455341905163152</v>
      </c>
      <c r="AO65" s="55" t="str">
        <f t="shared" ca="1" si="4"/>
        <v>38°27'19"</v>
      </c>
      <c r="AP65" s="46">
        <f t="shared" ca="1" si="11"/>
        <v>42406.923584437878</v>
      </c>
      <c r="AQ65" s="20">
        <f t="shared" ca="1" si="14"/>
        <v>42406.923584437878</v>
      </c>
      <c r="AR65" s="10">
        <f t="shared" ca="1" si="15"/>
        <v>15266492.490397638</v>
      </c>
      <c r="AT65" s="64">
        <v>56</v>
      </c>
      <c r="AU65" s="58">
        <f t="shared" si="16"/>
        <v>2.7833333333333332</v>
      </c>
      <c r="AV65" s="59" t="str">
        <f t="shared" si="12"/>
        <v/>
      </c>
      <c r="AW65" s="60" t="str">
        <f t="shared" si="13"/>
        <v/>
      </c>
      <c r="AX65" s="61" t="str">
        <f t="shared" si="5"/>
        <v/>
      </c>
      <c r="AY65" s="62" t="str">
        <f t="shared" si="17"/>
        <v/>
      </c>
      <c r="AZ65" s="61" t="str">
        <f t="shared" si="18"/>
        <v/>
      </c>
      <c r="BA65" s="58" t="str">
        <f t="shared" si="19"/>
        <v/>
      </c>
      <c r="BB65" s="58" t="str">
        <f t="shared" si="20"/>
        <v/>
      </c>
      <c r="BC65" s="58" t="str">
        <f t="shared" si="21"/>
        <v/>
      </c>
      <c r="BD65" s="58" t="str">
        <f t="shared" ca="1" si="22"/>
        <v>gut sichtbar</v>
      </c>
      <c r="BE65" s="63" t="str">
        <f t="shared" ca="1" si="6"/>
        <v>gut sichtbar</v>
      </c>
      <c r="BF65" s="215">
        <v>32</v>
      </c>
      <c r="BG65" s="214">
        <f t="shared" si="23"/>
        <v>32</v>
      </c>
      <c r="BH65" s="257">
        <f t="shared" ref="BH65:BI65" si="639">IF(BH67&lt;BH62,(BH62-BH67)/5+BH66,(BH67-BH62)/5+BH64)</f>
        <v>0.99861111111111101</v>
      </c>
      <c r="BI65" s="254">
        <f t="shared" si="639"/>
        <v>0.99847222222222209</v>
      </c>
      <c r="BJ65" s="254">
        <v>0.99958333333333305</v>
      </c>
      <c r="BK65" s="254">
        <f t="shared" ref="BK65" si="640">IF(BK67&lt;BK62,(BK62-BK67)/5+BK66,(BK67-BK62)/5+BK64)</f>
        <v>0.99791666666666667</v>
      </c>
      <c r="BL65" s="254">
        <v>0.99861111111111101</v>
      </c>
      <c r="BM65" s="254">
        <f t="shared" ref="BM65" si="641">IF(BM67&lt;BM62,(BM62-BM67)/5+BM66,(BM67-BM62)/5+BM64)</f>
        <v>0.99847222222222209</v>
      </c>
      <c r="BN65" s="254">
        <f t="shared" ref="BN65:BT65" si="642">IF(BN67&lt;BN62,(BN62-BN67)/5+BN66,(BN67-BN62)/5+BN64)</f>
        <v>0.99722222222222223</v>
      </c>
      <c r="BO65" s="254">
        <f t="shared" si="642"/>
        <v>0.99722222222222223</v>
      </c>
      <c r="BP65" s="254">
        <f t="shared" si="642"/>
        <v>0.99791666666666667</v>
      </c>
      <c r="BQ65" s="254">
        <f t="shared" si="642"/>
        <v>0.99694444444444452</v>
      </c>
      <c r="BR65" s="254">
        <f t="shared" si="642"/>
        <v>0.99652777777777779</v>
      </c>
      <c r="BS65" s="254">
        <f t="shared" si="642"/>
        <v>0.99722222222222223</v>
      </c>
      <c r="BT65" s="254">
        <f t="shared" si="642"/>
        <v>0.99652777777777779</v>
      </c>
      <c r="BU65" s="254">
        <f t="shared" ref="BU65:DP65" si="643">IF(BU67&lt;BU62,(BU62-BU67)/5+BU66,(BU67-BU62)/5+BU64)</f>
        <v>0.99652777777777779</v>
      </c>
      <c r="BV65" s="254">
        <f t="shared" si="643"/>
        <v>0.99652777777777779</v>
      </c>
      <c r="BW65" s="254">
        <f t="shared" si="643"/>
        <v>0.99652777777777779</v>
      </c>
      <c r="BX65" s="254">
        <f t="shared" si="643"/>
        <v>0.99652777777777779</v>
      </c>
      <c r="BY65" s="254">
        <f t="shared" si="643"/>
        <v>0.99624999999999997</v>
      </c>
      <c r="BZ65" s="254">
        <f t="shared" si="643"/>
        <v>0.99583333333333324</v>
      </c>
      <c r="CA65" s="254">
        <f t="shared" si="643"/>
        <v>0.99652777777777779</v>
      </c>
      <c r="CB65" s="254">
        <f t="shared" si="643"/>
        <v>0.99694444444444452</v>
      </c>
      <c r="CC65" s="254">
        <f t="shared" si="643"/>
        <v>0.99583333333333324</v>
      </c>
      <c r="CD65" s="254">
        <f t="shared" si="643"/>
        <v>0.99583333333333335</v>
      </c>
      <c r="CE65" s="254">
        <f t="shared" si="643"/>
        <v>0.9948611111111112</v>
      </c>
      <c r="CF65" s="254">
        <f t="shared" si="643"/>
        <v>0.99555555555555564</v>
      </c>
      <c r="CG65" s="254">
        <f t="shared" si="643"/>
        <v>0.99375000000000002</v>
      </c>
      <c r="CH65" s="254">
        <f t="shared" si="643"/>
        <v>0.99305555555555558</v>
      </c>
      <c r="CI65" s="254">
        <f t="shared" si="643"/>
        <v>0.99208333333333343</v>
      </c>
      <c r="CJ65" s="254">
        <f t="shared" si="643"/>
        <v>0.99249999999999983</v>
      </c>
      <c r="CK65" s="254">
        <f t="shared" si="643"/>
        <v>0.9900000000000001</v>
      </c>
      <c r="CL65" s="254">
        <f t="shared" si="643"/>
        <v>0.98972222222222206</v>
      </c>
      <c r="CM65" s="254">
        <f t="shared" si="643"/>
        <v>0.98555555555555563</v>
      </c>
      <c r="CN65" s="254">
        <f t="shared" si="643"/>
        <v>0.98333333333333339</v>
      </c>
      <c r="CO65" s="254">
        <f t="shared" si="643"/>
        <v>0.98124999999999996</v>
      </c>
      <c r="CP65" s="254">
        <f t="shared" si="643"/>
        <v>0.97791666666666677</v>
      </c>
      <c r="CQ65" s="254">
        <f t="shared" si="643"/>
        <v>0.97819444444444459</v>
      </c>
      <c r="CR65" s="254">
        <f t="shared" si="643"/>
        <v>0.97444444444444456</v>
      </c>
      <c r="CS65" s="254">
        <f t="shared" si="643"/>
        <v>0.97041666666666659</v>
      </c>
      <c r="CT65" s="254">
        <f t="shared" si="643"/>
        <v>0.96902777777777771</v>
      </c>
      <c r="CU65" s="254">
        <f t="shared" si="643"/>
        <v>0.96374999999999988</v>
      </c>
      <c r="CV65" s="254">
        <f t="shared" si="643"/>
        <v>0.9555555555555556</v>
      </c>
      <c r="CW65" s="254">
        <f t="shared" si="643"/>
        <v>0.95402777777777792</v>
      </c>
      <c r="CX65" s="254">
        <f t="shared" si="643"/>
        <v>0.95388888888888901</v>
      </c>
      <c r="CY65" s="254">
        <f t="shared" si="643"/>
        <v>0.95250000000000001</v>
      </c>
      <c r="CZ65" s="254">
        <f t="shared" si="643"/>
        <v>0.95138888888888884</v>
      </c>
      <c r="DA65" s="254">
        <f t="shared" si="643"/>
        <v>0.94777777777777794</v>
      </c>
      <c r="DB65" s="254">
        <f t="shared" si="643"/>
        <v>0.94680555555555546</v>
      </c>
      <c r="DC65" s="254">
        <f t="shared" si="643"/>
        <v>0.92694444444444435</v>
      </c>
      <c r="DD65" s="254">
        <f t="shared" si="643"/>
        <v>0.92541666666666667</v>
      </c>
      <c r="DE65" s="254">
        <f t="shared" si="643"/>
        <v>0.91902777777777789</v>
      </c>
      <c r="DF65" s="254">
        <f t="shared" si="643"/>
        <v>0.89347222222222222</v>
      </c>
      <c r="DG65" s="254">
        <f t="shared" si="643"/>
        <v>0.87111111111111095</v>
      </c>
      <c r="DH65" s="254">
        <f t="shared" si="643"/>
        <v>0.88541666666666663</v>
      </c>
      <c r="DI65" s="254">
        <f t="shared" si="643"/>
        <v>0.87916666666666676</v>
      </c>
      <c r="DJ65" s="254">
        <f t="shared" si="643"/>
        <v>0.87222222222222223</v>
      </c>
      <c r="DK65" s="254">
        <f t="shared" si="643"/>
        <v>0.87638888888888899</v>
      </c>
      <c r="DL65" s="254">
        <f t="shared" si="643"/>
        <v>0.83472222222222225</v>
      </c>
      <c r="DM65" s="254">
        <f t="shared" si="643"/>
        <v>0.51875000000000004</v>
      </c>
      <c r="DN65" s="254">
        <f t="shared" si="643"/>
        <v>0.51041666666666674</v>
      </c>
      <c r="DO65" s="254">
        <f t="shared" si="643"/>
        <v>0</v>
      </c>
      <c r="DP65" s="254">
        <f t="shared" si="643"/>
        <v>0</v>
      </c>
      <c r="DQ65" s="220">
        <f t="shared" si="24"/>
        <v>32</v>
      </c>
      <c r="DR65" s="254">
        <f t="shared" ref="DR65:DS65" si="644">IF(DR67&lt;DR62,(DR62-DR67)/5+DR66,(DR67-DR62)/5+DR64)</f>
        <v>2.3055555555555555E-2</v>
      </c>
      <c r="DS65" s="254">
        <f t="shared" si="644"/>
        <v>1.7638888888888888E-2</v>
      </c>
      <c r="DT65" s="254">
        <f t="shared" ref="DT65:EE65" si="645">IF(DT67&lt;DT62,(DT62-DT67)/5+DT66,(DT67-DT62)/5+DT64)</f>
        <v>1.7638888888888888E-2</v>
      </c>
      <c r="DU65" s="254">
        <f t="shared" si="645"/>
        <v>1.7222222222222222E-2</v>
      </c>
      <c r="DV65" s="254">
        <f t="shared" si="645"/>
        <v>1.4583333333333332E-2</v>
      </c>
      <c r="DW65" s="254">
        <f t="shared" si="645"/>
        <v>1.4583333333333332E-2</v>
      </c>
      <c r="DX65" s="254">
        <f t="shared" si="645"/>
        <v>1.2777777777777779E-2</v>
      </c>
      <c r="DY65" s="254">
        <f t="shared" si="645"/>
        <v>1.1805555555555554E-2</v>
      </c>
      <c r="DZ65" s="254">
        <f t="shared" si="645"/>
        <v>9.3055555555555548E-3</v>
      </c>
      <c r="EA65" s="254">
        <f t="shared" si="645"/>
        <v>8.3333333333333332E-3</v>
      </c>
      <c r="EB65" s="254">
        <f t="shared" si="645"/>
        <v>8.0555555555555554E-3</v>
      </c>
      <c r="EC65" s="254">
        <f t="shared" si="645"/>
        <v>7.7777777777777776E-3</v>
      </c>
      <c r="ED65" s="254">
        <f t="shared" si="645"/>
        <v>5.6944444444444447E-3</v>
      </c>
      <c r="EE65" s="254">
        <f t="shared" si="645"/>
        <v>6.8055555555555551E-3</v>
      </c>
      <c r="EF65" s="254">
        <f t="shared" ref="EF65:ES65" si="646">IF(EF67&lt;EF62,(EF62-EF67)/5+EF66,(EF67-EF62)/5+EF64)</f>
        <v>6.3888888888888893E-3</v>
      </c>
      <c r="EG65" s="254">
        <f t="shared" si="646"/>
        <v>5.4166666666666669E-3</v>
      </c>
      <c r="EH65" s="254">
        <f t="shared" si="646"/>
        <v>5.4166666666666669E-3</v>
      </c>
      <c r="EI65" s="254">
        <f t="shared" si="646"/>
        <v>5.0000000000000001E-3</v>
      </c>
      <c r="EJ65" s="254">
        <f t="shared" si="646"/>
        <v>6.1111111111111114E-3</v>
      </c>
      <c r="EK65" s="254">
        <f t="shared" si="646"/>
        <v>5.4166666666666669E-3</v>
      </c>
      <c r="EL65" s="254">
        <f t="shared" si="646"/>
        <v>4.7222222222222223E-3</v>
      </c>
      <c r="EM65" s="254">
        <f t="shared" si="646"/>
        <v>2.638888888888889E-3</v>
      </c>
      <c r="EN65" s="254">
        <f t="shared" si="646"/>
        <v>2.638888888888889E-3</v>
      </c>
      <c r="EO65" s="254">
        <f t="shared" si="646"/>
        <v>2.638888888888889E-3</v>
      </c>
      <c r="EP65" s="254">
        <f t="shared" si="646"/>
        <v>3.0555555555555557E-3</v>
      </c>
      <c r="EQ65" s="254">
        <f t="shared" si="646"/>
        <v>2.3611111111111111E-3</v>
      </c>
      <c r="ER65" s="254">
        <f t="shared" si="646"/>
        <v>1.9444444444444446E-3</v>
      </c>
      <c r="ES65" s="254">
        <f t="shared" si="646"/>
        <v>1.6666666666666668E-3</v>
      </c>
      <c r="ET65" s="254">
        <v>0.99958333333333327</v>
      </c>
      <c r="EU65" s="254">
        <v>0.99958333333333327</v>
      </c>
      <c r="EV65" s="254">
        <f t="shared" ref="EV65" si="647">IF(EV67&lt;EV62,(EV62-EV67)/5+EV66,(EV67-EV62)/5+EV64)</f>
        <v>9.722222222222223E-4</v>
      </c>
      <c r="EW65" s="254">
        <v>1.3888888888888889E-4</v>
      </c>
      <c r="EX65" s="254">
        <f t="shared" ref="EX65:FB65" si="648">IF(EX67&lt;EX62,(EX62-EX67)/5+EX66,(EX67-EX62)/5+EX64)</f>
        <v>2.7777777777777778E-4</v>
      </c>
      <c r="EY65" s="254">
        <f t="shared" si="648"/>
        <v>2.7777777777777778E-4</v>
      </c>
      <c r="EZ65" s="254">
        <f t="shared" si="648"/>
        <v>0.99888888888888883</v>
      </c>
      <c r="FA65" s="254">
        <f t="shared" si="648"/>
        <v>0</v>
      </c>
      <c r="FB65" s="254">
        <f t="shared" si="648"/>
        <v>0.99888888888888883</v>
      </c>
      <c r="FC65" s="254">
        <v>0.99958333333333327</v>
      </c>
      <c r="FD65" s="254">
        <f t="shared" ref="FD65:FF65" si="649">IF(FD67&lt;FD62,(FD62-FD67)/5+FD66,(FD67-FD62)/5+FD64)</f>
        <v>0.9981944444444445</v>
      </c>
      <c r="FE65" s="254">
        <f t="shared" si="649"/>
        <v>0.99861111111111101</v>
      </c>
      <c r="FF65" s="254">
        <f t="shared" si="649"/>
        <v>0.99861111111111101</v>
      </c>
      <c r="FG65" s="254">
        <v>0.99916666666666598</v>
      </c>
      <c r="FH65" s="254">
        <f t="shared" ref="FH65:FK65" si="650">IF(FH67&lt;FH62,(FH62-FH67)/5+FH66,(FH67-FH62)/5+FH64)</f>
        <v>0.99930555555555556</v>
      </c>
      <c r="FI65" s="254">
        <f t="shared" si="650"/>
        <v>0.99847222222222209</v>
      </c>
      <c r="FJ65" s="254">
        <f t="shared" si="650"/>
        <v>0.99930555555555556</v>
      </c>
      <c r="FK65" s="255">
        <f t="shared" si="650"/>
        <v>0.99888888888888883</v>
      </c>
      <c r="FL65" s="214">
        <f t="shared" si="31"/>
        <v>32</v>
      </c>
      <c r="FM65" s="238" t="s">
        <v>162</v>
      </c>
      <c r="FN65" s="222">
        <f>HO11</f>
        <v>0</v>
      </c>
      <c r="FO65" s="221"/>
      <c r="FP65" s="221"/>
      <c r="FQ65" s="214"/>
      <c r="FR65" s="225"/>
      <c r="FS65" s="225"/>
      <c r="FT65" s="225"/>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c r="GY65" s="216"/>
      <c r="GZ65" s="216"/>
      <c r="HA65" s="216"/>
      <c r="HB65" s="216"/>
      <c r="HC65" s="216"/>
      <c r="HD65" s="216"/>
      <c r="HE65" s="216"/>
      <c r="HF65" s="216"/>
      <c r="HG65" s="216"/>
      <c r="HH65" s="216"/>
      <c r="HI65" s="216"/>
      <c r="HJ65" s="216"/>
      <c r="HK65" s="216"/>
      <c r="HL65" s="216"/>
      <c r="HM65" s="216"/>
      <c r="HN65" s="216"/>
      <c r="HO65" s="216"/>
      <c r="HP65" s="216"/>
      <c r="HQ65" s="216"/>
      <c r="HR65" s="216"/>
      <c r="HS65" s="216"/>
      <c r="HT65" s="216"/>
      <c r="HU65" s="216"/>
      <c r="HV65" s="216"/>
      <c r="HW65" s="216"/>
      <c r="HX65" s="216"/>
      <c r="HY65" s="216"/>
      <c r="HZ65" s="216"/>
      <c r="IA65" s="216"/>
      <c r="IB65" s="216"/>
      <c r="IC65" s="216"/>
      <c r="ID65" s="216"/>
      <c r="IE65" s="216"/>
      <c r="IF65" s="216"/>
      <c r="IG65" s="216"/>
      <c r="IH65" s="216"/>
      <c r="II65" s="216"/>
      <c r="IJ65" s="216"/>
      <c r="IK65" s="216"/>
      <c r="IL65" s="216"/>
      <c r="IM65" s="216"/>
      <c r="IN65" s="216"/>
      <c r="IO65" s="216"/>
      <c r="IP65" s="216"/>
      <c r="IQ65" s="216"/>
      <c r="IR65" s="216"/>
      <c r="IS65" s="216"/>
      <c r="IT65" s="216"/>
      <c r="IU65" s="216"/>
      <c r="IV65" s="216"/>
      <c r="IW65" s="216"/>
      <c r="IX65" s="216"/>
      <c r="IY65" s="216"/>
      <c r="IZ65" s="216"/>
      <c r="JA65" s="216"/>
      <c r="JB65" s="216"/>
      <c r="JC65" s="216"/>
      <c r="JD65" s="216"/>
      <c r="JE65" s="216"/>
      <c r="JF65" s="216"/>
      <c r="JG65" s="216"/>
      <c r="JH65" s="216"/>
      <c r="JI65" s="216"/>
      <c r="JJ65" s="216"/>
      <c r="JK65" s="216"/>
      <c r="JL65" s="216"/>
      <c r="JM65" s="216"/>
      <c r="JN65" s="216"/>
      <c r="JO65" s="216"/>
      <c r="JP65" s="216"/>
      <c r="JQ65" s="216"/>
      <c r="JR65" s="216"/>
    </row>
    <row r="66" spans="1:278" ht="15.75" thickBot="1">
      <c r="A66" s="404">
        <v>57</v>
      </c>
      <c r="B66" s="399" t="str">
        <f t="shared" ca="1" si="441"/>
        <v>gut sichtbar</v>
      </c>
      <c r="C66" s="400">
        <v>37</v>
      </c>
      <c r="D66" s="392" t="s">
        <v>35</v>
      </c>
      <c r="E66" s="400">
        <v>37</v>
      </c>
      <c r="F66" s="392" t="s">
        <v>437</v>
      </c>
      <c r="G66" s="393">
        <v>0.80208333333333337</v>
      </c>
      <c r="H66" s="402" t="s">
        <v>438</v>
      </c>
      <c r="I66" s="403">
        <v>17.5</v>
      </c>
      <c r="J66" s="392" t="s">
        <v>432</v>
      </c>
      <c r="K66" s="392" t="s">
        <v>11</v>
      </c>
      <c r="L66" s="396">
        <v>3</v>
      </c>
      <c r="M66" s="397">
        <v>17.399999999999999</v>
      </c>
      <c r="N66" s="1"/>
      <c r="O66" s="1"/>
      <c r="P66" s="1"/>
      <c r="Q66" s="1"/>
      <c r="R66" s="1"/>
      <c r="S66" s="1"/>
      <c r="T66" s="1"/>
      <c r="U66" s="1"/>
      <c r="V66" s="1"/>
      <c r="W66" s="1"/>
      <c r="X66" s="1"/>
      <c r="Y66" s="1"/>
      <c r="Z66" s="1"/>
      <c r="AA66" s="1"/>
      <c r="AB66" s="1"/>
      <c r="AC66" s="1"/>
      <c r="AD66" s="1"/>
      <c r="AE66" s="1"/>
      <c r="AF66" s="1"/>
      <c r="AG66" s="1"/>
      <c r="AH66" s="10">
        <f t="shared" si="7"/>
        <v>19.25</v>
      </c>
      <c r="AI66" s="10">
        <f t="shared" si="442"/>
        <v>288.75</v>
      </c>
      <c r="AJ66" s="44">
        <f t="shared" si="8"/>
        <v>25.533333333333331</v>
      </c>
      <c r="AK66" s="19">
        <f t="shared" si="9"/>
        <v>25.533333333333331</v>
      </c>
      <c r="AL66" s="19">
        <f t="shared" si="25"/>
        <v>25.533333333333331</v>
      </c>
      <c r="AM66" s="19">
        <f t="shared" ca="1" si="443"/>
        <v>0.84701114572087377</v>
      </c>
      <c r="AN66" s="45">
        <f t="shared" ca="1" si="10"/>
        <v>57.888058071836994</v>
      </c>
      <c r="AO66" s="55" t="str">
        <f t="shared" ca="1" si="4"/>
        <v>57°53'17"</v>
      </c>
      <c r="AP66" s="46">
        <f t="shared" ca="1" si="11"/>
        <v>42406.920528882321</v>
      </c>
      <c r="AQ66" s="20">
        <f t="shared" ca="1" si="14"/>
        <v>42406.920528882321</v>
      </c>
      <c r="AR66" s="10">
        <f t="shared" ca="1" si="15"/>
        <v>15266491.390397634</v>
      </c>
      <c r="AT66" s="64">
        <v>57</v>
      </c>
      <c r="AU66" s="58">
        <f t="shared" si="16"/>
        <v>25.533333333333331</v>
      </c>
      <c r="AV66" s="59" t="str">
        <f t="shared" si="12"/>
        <v/>
      </c>
      <c r="AW66" s="60" t="str">
        <f t="shared" si="13"/>
        <v/>
      </c>
      <c r="AX66" s="61" t="str">
        <f t="shared" si="5"/>
        <v/>
      </c>
      <c r="AY66" s="62" t="str">
        <f t="shared" si="17"/>
        <v/>
      </c>
      <c r="AZ66" s="61" t="str">
        <f t="shared" si="18"/>
        <v/>
      </c>
      <c r="BA66" s="58" t="str">
        <f t="shared" si="19"/>
        <v/>
      </c>
      <c r="BB66" s="58" t="str">
        <f t="shared" si="20"/>
        <v/>
      </c>
      <c r="BC66" s="58" t="str">
        <f t="shared" si="21"/>
        <v/>
      </c>
      <c r="BD66" s="58" t="str">
        <f t="shared" ca="1" si="22"/>
        <v>gut sichtbar</v>
      </c>
      <c r="BE66" s="63" t="str">
        <f t="shared" ca="1" si="6"/>
        <v>gut sichtbar</v>
      </c>
      <c r="BF66" s="215">
        <v>31</v>
      </c>
      <c r="BG66" s="214">
        <f t="shared" si="23"/>
        <v>31</v>
      </c>
      <c r="BH66" s="271">
        <f>IF(BH67&lt;BH62,(BH62-BH67)/5+BH67,(BH67-BH62)/5+BH65)</f>
        <v>0.99861111111111101</v>
      </c>
      <c r="BI66" s="272">
        <f>IF(BI67&lt;BI62,(BI62-BI67)/5+BI67,(BI67-BI62)/5+BI65)</f>
        <v>0.99888888888888872</v>
      </c>
      <c r="BJ66" s="254">
        <v>1.3888888888888889E-4</v>
      </c>
      <c r="BK66" s="272">
        <f t="shared" ref="BK66:BM66" si="651">IF(BK67&lt;BK62,(BK62-BK67)/5+BK67,(BK67-BK62)/5+BK65)</f>
        <v>0.99791666666666667</v>
      </c>
      <c r="BL66" s="272">
        <v>0.99930555555555556</v>
      </c>
      <c r="BM66" s="272">
        <f t="shared" si="651"/>
        <v>0.99888888888888872</v>
      </c>
      <c r="BN66" s="272">
        <f t="shared" ref="BN66" si="652">IF(BN67&lt;BN62,(BN62-BN67)/5+BN67,(BN67-BN62)/5+BN65)</f>
        <v>0.99722222222222223</v>
      </c>
      <c r="BO66" s="272">
        <f t="shared" ref="BO66" si="653">IF(BO67&lt;BO62,(BO62-BO67)/5+BO67,(BO67-BO62)/5+BO65)</f>
        <v>0.99722222222222223</v>
      </c>
      <c r="BP66" s="272">
        <f t="shared" ref="BP66" si="654">IF(BP67&lt;BP62,(BP62-BP67)/5+BP67,(BP67-BP62)/5+BP65)</f>
        <v>0.99791666666666667</v>
      </c>
      <c r="BQ66" s="272">
        <f t="shared" ref="BQ66" si="655">IF(BQ67&lt;BQ62,(BQ62-BQ67)/5+BQ67,(BQ67-BQ62)/5+BQ65)</f>
        <v>0.99708333333333343</v>
      </c>
      <c r="BR66" s="272">
        <f t="shared" ref="BR66" si="656">IF(BR67&lt;BR62,(BR62-BR67)/5+BR67,(BR67-BR62)/5+BR65)</f>
        <v>0.99652777777777779</v>
      </c>
      <c r="BS66" s="272">
        <f t="shared" ref="BS66" si="657">IF(BS67&lt;BS62,(BS62-BS67)/5+BS67,(BS67-BS62)/5+BS65)</f>
        <v>0.99722222222222223</v>
      </c>
      <c r="BT66" s="272">
        <f t="shared" ref="BT66" si="658">IF(BT67&lt;BT62,(BT62-BT67)/5+BT67,(BT67-BT62)/5+BT65)</f>
        <v>0.99652777777777779</v>
      </c>
      <c r="BU66" s="272">
        <f t="shared" ref="BU66" si="659">IF(BU67&lt;BU62,(BU62-BU67)/5+BU67,(BU67-BU62)/5+BU65)</f>
        <v>0.99652777777777779</v>
      </c>
      <c r="BV66" s="272">
        <f t="shared" ref="BV66" si="660">IF(BV67&lt;BV62,(BV62-BV67)/5+BV67,(BV67-BV62)/5+BV65)</f>
        <v>0.99652777777777779</v>
      </c>
      <c r="BW66" s="272">
        <f t="shared" ref="BW66" si="661">IF(BW67&lt;BW62,(BW62-BW67)/5+BW67,(BW67-BW62)/5+BW65)</f>
        <v>0.99652777777777779</v>
      </c>
      <c r="BX66" s="272">
        <f t="shared" ref="BX66" si="662">IF(BX67&lt;BX62,(BX62-BX67)/5+BX67,(BX67-BX62)/5+BX65)</f>
        <v>0.99652777777777779</v>
      </c>
      <c r="BY66" s="272">
        <f t="shared" ref="BY66" si="663">IF(BY67&lt;BY62,(BY62-BY67)/5+BY67,(BY67-BY62)/5+BY65)</f>
        <v>0.99638888888888888</v>
      </c>
      <c r="BZ66" s="272">
        <f t="shared" ref="BZ66" si="664">IF(BZ67&lt;BZ62,(BZ62-BZ67)/5+BZ67,(BZ67-BZ62)/5+BZ65)</f>
        <v>0.99583333333333324</v>
      </c>
      <c r="CA66" s="272">
        <f t="shared" ref="CA66" si="665">IF(CA67&lt;CA62,(CA62-CA67)/5+CA67,(CA67-CA62)/5+CA65)</f>
        <v>0.99652777777777779</v>
      </c>
      <c r="CB66" s="272">
        <f t="shared" ref="CB66" si="666">IF(CB67&lt;CB62,(CB62-CB67)/5+CB67,(CB67-CB62)/5+CB65)</f>
        <v>0.99708333333333343</v>
      </c>
      <c r="CC66" s="272">
        <f t="shared" ref="CC66" si="667">IF(CC67&lt;CC62,(CC62-CC67)/5+CC67,(CC67-CC62)/5+CC65)</f>
        <v>0.99583333333333324</v>
      </c>
      <c r="CD66" s="272">
        <f t="shared" ref="CD66" si="668">IF(CD67&lt;CD62,(CD62-CD67)/5+CD67,(CD67-CD62)/5+CD65)</f>
        <v>0.99652777777777779</v>
      </c>
      <c r="CE66" s="272">
        <f t="shared" ref="CE66" si="669">IF(CE67&lt;CE62,(CE62-CE67)/5+CE67,(CE67-CE62)/5+CE65)</f>
        <v>0.99500000000000011</v>
      </c>
      <c r="CF66" s="272">
        <f t="shared" ref="CF66" si="670">IF(CF67&lt;CF62,(CF62-CF67)/5+CF67,(CF67-CF62)/5+CF65)</f>
        <v>0.99569444444444455</v>
      </c>
      <c r="CG66" s="272">
        <f t="shared" ref="CG66" si="671">IF(CG67&lt;CG62,(CG62-CG67)/5+CG67,(CG67-CG62)/5+CG65)</f>
        <v>0.99375000000000002</v>
      </c>
      <c r="CH66" s="272">
        <f t="shared" ref="CH66" si="672">IF(CH67&lt;CH62,(CH62-CH67)/5+CH67,(CH67-CH62)/5+CH65)</f>
        <v>0.99375000000000002</v>
      </c>
      <c r="CI66" s="272">
        <f t="shared" ref="CI66" si="673">IF(CI67&lt;CI62,(CI62-CI67)/5+CI67,(CI67-CI62)/5+CI65)</f>
        <v>0.99222222222222234</v>
      </c>
      <c r="CJ66" s="272">
        <f t="shared" ref="CJ66" si="674">IF(CJ67&lt;CJ62,(CJ62-CJ67)/5+CJ67,(CJ67-CJ62)/5+CJ65)</f>
        <v>0.99277777777777754</v>
      </c>
      <c r="CK66" s="272">
        <f t="shared" ref="CK66" si="675">IF(CK67&lt;CK62,(CK62-CK67)/5+CK67,(CK67-CK62)/5+CK65)</f>
        <v>0.99013888888888901</v>
      </c>
      <c r="CL66" s="272">
        <f t="shared" ref="CL66" si="676">IF(CL67&lt;CL62,(CL62-CL67)/5+CL67,(CL67-CL62)/5+CL65)</f>
        <v>0.98999999999999977</v>
      </c>
      <c r="CM66" s="272">
        <f t="shared" ref="CM66" si="677">IF(CM67&lt;CM62,(CM62-CM67)/5+CM67,(CM67-CM62)/5+CM65)</f>
        <v>0.98652777777777789</v>
      </c>
      <c r="CN66" s="272">
        <f t="shared" ref="CN66" si="678">IF(CN67&lt;CN62,(CN62-CN67)/5+CN67,(CN67-CN62)/5+CN65)</f>
        <v>0.98402777777777783</v>
      </c>
      <c r="CO66" s="272">
        <f t="shared" ref="CO66" si="679">IF(CO67&lt;CO62,(CO62-CO67)/5+CO67,(CO67-CO62)/5+CO65)</f>
        <v>0.9819444444444444</v>
      </c>
      <c r="CP66" s="272">
        <f t="shared" ref="CP66" si="680">IF(CP67&lt;CP62,(CP62-CP67)/5+CP67,(CP67-CP62)/5+CP65)</f>
        <v>0.97888888888888903</v>
      </c>
      <c r="CQ66" s="272">
        <f t="shared" ref="CQ66" si="681">IF(CQ67&lt;CQ62,(CQ62-CQ67)/5+CQ67,(CQ67-CQ62)/5+CQ65)</f>
        <v>0.97902777777777794</v>
      </c>
      <c r="CR66" s="272">
        <f t="shared" ref="CR66" si="682">IF(CR67&lt;CR62,(CR62-CR67)/5+CR67,(CR67-CR62)/5+CR65)</f>
        <v>0.97541666666666682</v>
      </c>
      <c r="CS66" s="272">
        <f t="shared" ref="CS66" si="683">IF(CS67&lt;CS62,(CS62-CS67)/5+CS67,(CS67-CS62)/5+CS65)</f>
        <v>0.97166666666666657</v>
      </c>
      <c r="CT66" s="272">
        <f t="shared" ref="CT66" si="684">IF(CT67&lt;CT62,(CT62-CT67)/5+CT67,(CT67-CT62)/5+CT65)</f>
        <v>0.97097222222222213</v>
      </c>
      <c r="CU66" s="272">
        <f t="shared" ref="CU66" si="685">IF(CU67&lt;CU62,(CU62-CU67)/5+CU67,(CU67-CU62)/5+CU65)</f>
        <v>0.96555555555555539</v>
      </c>
      <c r="CV66" s="272">
        <f t="shared" ref="CV66" si="686">IF(CV67&lt;CV62,(CV62-CV67)/5+CV67,(CV67-CV62)/5+CV65)</f>
        <v>0.95763888888888893</v>
      </c>
      <c r="CW66" s="272">
        <f t="shared" ref="CW66" si="687">IF(CW67&lt;CW62,(CW62-CW67)/5+CW67,(CW67-CW62)/5+CW65)</f>
        <v>0.95583333333333353</v>
      </c>
      <c r="CX66" s="272">
        <f t="shared" ref="CX66" si="688">IF(CX67&lt;CX62,(CX62-CX67)/5+CX67,(CX67-CX62)/5+CX65)</f>
        <v>0.95611111111111124</v>
      </c>
      <c r="CY66" s="272">
        <f t="shared" ref="CY66" si="689">IF(CY67&lt;CY62,(CY62-CY67)/5+CY67,(CY67-CY62)/5+CY65)</f>
        <v>0.95472222222222225</v>
      </c>
      <c r="CZ66" s="272">
        <f t="shared" ref="CZ66" si="690">IF(CZ67&lt;CZ62,(CZ62-CZ67)/5+CZ67,(CZ67-CZ62)/5+CZ65)</f>
        <v>0.95416666666666661</v>
      </c>
      <c r="DA66" s="272">
        <f t="shared" ref="DA66" si="691">IF(DA67&lt;DA62,(DA62-DA67)/5+DA67,(DA67-DA62)/5+DA65)</f>
        <v>0.950277777777778</v>
      </c>
      <c r="DB66" s="272">
        <f t="shared" ref="DB66" si="692">IF(DB67&lt;DB62,(DB62-DB67)/5+DB67,(DB67-DB62)/5+DB65)</f>
        <v>0.95013888888888876</v>
      </c>
      <c r="DC66" s="272">
        <f t="shared" ref="DC66" si="693">IF(DC67&lt;DC62,(DC62-DC67)/5+DC67,(DC67-DC62)/5+DC65)</f>
        <v>0.93152777777777762</v>
      </c>
      <c r="DD66" s="272">
        <f t="shared" ref="DD66" si="694">IF(DD67&lt;DD62,(DD62-DD67)/5+DD67,(DD67-DD62)/5+DD65)</f>
        <v>0.92972222222222223</v>
      </c>
      <c r="DE66" s="272">
        <f t="shared" ref="DE66" si="695">IF(DE67&lt;DE62,(DE62-DE67)/5+DE67,(DE67-DE62)/5+DE65)</f>
        <v>0.92375000000000018</v>
      </c>
      <c r="DF66" s="272">
        <f t="shared" ref="DF66" si="696">IF(DF67&lt;DF62,(DF62-DF67)/5+DF67,(DF67-DF62)/5+DF65)</f>
        <v>0.90125</v>
      </c>
      <c r="DG66" s="272">
        <f t="shared" ref="DG66" si="697">IF(DG67&lt;DG62,(DG62-DG67)/5+DG67,(DG67-DG62)/5+DG65)</f>
        <v>0.88277777777777755</v>
      </c>
      <c r="DH66" s="272">
        <f t="shared" ref="DH66" si="698">IF(DH67&lt;DH62,(DH62-DH67)/5+DH67,(DH67-DH62)/5+DH65)</f>
        <v>0.88541666666666663</v>
      </c>
      <c r="DI66" s="272">
        <f t="shared" ref="DI66" si="699">IF(DI67&lt;DI62,(DI62-DI67)/5+DI67,(DI67-DI62)/5+DI65)</f>
        <v>0.87916666666666676</v>
      </c>
      <c r="DJ66" s="272">
        <f t="shared" ref="DJ66" si="700">IF(DJ67&lt;DJ62,(DJ62-DJ67)/5+DJ67,(DJ67-DJ62)/5+DJ65)</f>
        <v>0.87222222222222223</v>
      </c>
      <c r="DK66" s="272">
        <f t="shared" ref="DK66" si="701">IF(DK67&lt;DK62,(DK62-DK67)/5+DK67,(DK67-DK62)/5+DK65)</f>
        <v>0.87638888888888899</v>
      </c>
      <c r="DL66" s="272">
        <f t="shared" ref="DL66" si="702">IF(DL67&lt;DL62,(DL62-DL67)/5+DL67,(DL67-DL62)/5+DL65)</f>
        <v>0.83472222222222225</v>
      </c>
      <c r="DM66" s="272">
        <f t="shared" ref="DM66" si="703">IF(DM67&lt;DM62,(DM62-DM67)/5+DM67,(DM67-DM62)/5+DM65)</f>
        <v>0.69166666666666665</v>
      </c>
      <c r="DN66" s="272">
        <f t="shared" ref="DN66" si="704">IF(DN67&lt;DN62,(DN62-DN67)/5+DN67,(DN67-DN62)/5+DN65)</f>
        <v>0.68055555555555558</v>
      </c>
      <c r="DO66" s="272">
        <f t="shared" ref="DO66" si="705">IF(DO67&lt;DO62,(DO62-DO67)/5+DO67,(DO67-DO62)/5+DO65)</f>
        <v>0</v>
      </c>
      <c r="DP66" s="272">
        <f t="shared" ref="DP66" si="706">IF(DP67&lt;DP62,(DP62-DP67)/5+DP67,(DP67-DP62)/5+DP65)</f>
        <v>0</v>
      </c>
      <c r="DQ66" s="220">
        <f t="shared" si="24"/>
        <v>31</v>
      </c>
      <c r="DR66" s="272">
        <f t="shared" ref="DR66:DS66" si="707">IF(DR67&lt;DR62,(DR62-DR67)/5+DR67,(DR67-DR62)/5+DR65)</f>
        <v>2.1944444444444444E-2</v>
      </c>
      <c r="DS66" s="272">
        <f t="shared" si="707"/>
        <v>1.6805555555555556E-2</v>
      </c>
      <c r="DT66" s="272">
        <f t="shared" ref="DT66:EE66" si="708">IF(DT67&lt;DT62,(DT62-DT67)/5+DT67,(DT67-DT62)/5+DT65)</f>
        <v>1.6805555555555556E-2</v>
      </c>
      <c r="DU66" s="272">
        <f t="shared" si="708"/>
        <v>1.6250000000000001E-2</v>
      </c>
      <c r="DV66" s="272">
        <f t="shared" si="708"/>
        <v>1.3888888888888888E-2</v>
      </c>
      <c r="DW66" s="272">
        <f t="shared" si="708"/>
        <v>1.3888888888888888E-2</v>
      </c>
      <c r="DX66" s="272">
        <f t="shared" si="708"/>
        <v>1.2638888888888889E-2</v>
      </c>
      <c r="DY66" s="272">
        <f t="shared" si="708"/>
        <v>1.111111111111111E-2</v>
      </c>
      <c r="DZ66" s="272">
        <f t="shared" si="708"/>
        <v>9.1666666666666667E-3</v>
      </c>
      <c r="EA66" s="272">
        <f t="shared" si="708"/>
        <v>8.3333333333333332E-3</v>
      </c>
      <c r="EB66" s="272">
        <f t="shared" si="708"/>
        <v>8.1944444444444452E-3</v>
      </c>
      <c r="EC66" s="272">
        <f t="shared" si="708"/>
        <v>7.3611111111111108E-3</v>
      </c>
      <c r="ED66" s="272">
        <f t="shared" si="708"/>
        <v>5.2777777777777779E-3</v>
      </c>
      <c r="EE66" s="272">
        <f t="shared" si="708"/>
        <v>6.5277777777777773E-3</v>
      </c>
      <c r="EF66" s="272">
        <f t="shared" ref="EF66:ES66" si="709">IF(EF67&lt;EF62,(EF62-EF67)/5+EF67,(EF67-EF62)/5+EF65)</f>
        <v>5.9722222222222225E-3</v>
      </c>
      <c r="EG66" s="272">
        <f t="shared" si="709"/>
        <v>5.138888888888889E-3</v>
      </c>
      <c r="EH66" s="272">
        <f t="shared" si="709"/>
        <v>5.138888888888889E-3</v>
      </c>
      <c r="EI66" s="272">
        <f t="shared" si="709"/>
        <v>5.2777777777777779E-3</v>
      </c>
      <c r="EJ66" s="272">
        <f t="shared" si="709"/>
        <v>5.8333333333333336E-3</v>
      </c>
      <c r="EK66" s="272">
        <f t="shared" si="709"/>
        <v>5.138888888888889E-3</v>
      </c>
      <c r="EL66" s="272">
        <f t="shared" si="709"/>
        <v>4.4444444444444444E-3</v>
      </c>
      <c r="EM66" s="272">
        <f t="shared" si="709"/>
        <v>2.3611111111111111E-3</v>
      </c>
      <c r="EN66" s="272">
        <f t="shared" si="709"/>
        <v>2.3611111111111111E-3</v>
      </c>
      <c r="EO66" s="272">
        <f t="shared" si="709"/>
        <v>2.3611111111111111E-3</v>
      </c>
      <c r="EP66" s="272">
        <f t="shared" si="709"/>
        <v>2.9166666666666668E-3</v>
      </c>
      <c r="EQ66" s="272">
        <f t="shared" si="709"/>
        <v>2.2222222222222222E-3</v>
      </c>
      <c r="ER66" s="272">
        <f t="shared" si="709"/>
        <v>1.6666666666666668E-3</v>
      </c>
      <c r="ES66" s="272">
        <f t="shared" si="709"/>
        <v>1.5277777777777779E-3</v>
      </c>
      <c r="ET66" s="283">
        <v>0.99944444444444447</v>
      </c>
      <c r="EU66" s="283">
        <v>0.99944444444444447</v>
      </c>
      <c r="EV66" s="272">
        <f t="shared" ref="EV66" si="710">IF(EV67&lt;EV62,(EV62-EV67)/5+EV67,(EV67-EV62)/5+EV65)</f>
        <v>8.3333333333333339E-4</v>
      </c>
      <c r="EW66" s="283">
        <v>4.1666666666666669E-4</v>
      </c>
      <c r="EX66" s="272">
        <f t="shared" ref="EX66:FB66" si="711">IF(EX67&lt;EX62,(EX62-EX67)/5+EX67,(EX67-EX62)/5+EX65)</f>
        <v>1.3888888888888889E-4</v>
      </c>
      <c r="EY66" s="272">
        <f t="shared" si="711"/>
        <v>1.3888888888888889E-4</v>
      </c>
      <c r="EZ66" s="272">
        <f t="shared" si="711"/>
        <v>0.99874999999999992</v>
      </c>
      <c r="FA66" s="272">
        <f t="shared" si="711"/>
        <v>0</v>
      </c>
      <c r="FB66" s="272">
        <f t="shared" si="711"/>
        <v>0.99874999999999992</v>
      </c>
      <c r="FC66" s="283">
        <v>0.99944444444444447</v>
      </c>
      <c r="FD66" s="272">
        <f t="shared" ref="FD66:FF66" si="712">IF(FD67&lt;FD62,(FD62-FD67)/5+FD67,(FD67-FD62)/5+FD65)</f>
        <v>0.99805555555555558</v>
      </c>
      <c r="FE66" s="272">
        <f t="shared" si="712"/>
        <v>0.99861111111111101</v>
      </c>
      <c r="FF66" s="272">
        <f t="shared" si="712"/>
        <v>0.99861111111111101</v>
      </c>
      <c r="FG66" s="283">
        <v>0.99958333333333305</v>
      </c>
      <c r="FH66" s="272">
        <f t="shared" ref="FH66:FK66" si="713">IF(FH67&lt;FH62,(FH62-FH67)/5+FH67,(FH67-FH62)/5+FH65)</f>
        <v>0.99930555555555556</v>
      </c>
      <c r="FI66" s="272">
        <f t="shared" si="713"/>
        <v>0.99888888888888872</v>
      </c>
      <c r="FJ66" s="272">
        <f t="shared" si="713"/>
        <v>0.99930555555555556</v>
      </c>
      <c r="FK66" s="275">
        <f t="shared" si="713"/>
        <v>0.99874999999999992</v>
      </c>
      <c r="FL66" s="214">
        <f t="shared" si="31"/>
        <v>31</v>
      </c>
      <c r="FM66" s="238" t="s">
        <v>172</v>
      </c>
      <c r="FN66" s="222">
        <f>HP11</f>
        <v>0</v>
      </c>
      <c r="FO66" s="221"/>
      <c r="FP66" s="215"/>
      <c r="FQ66" s="215"/>
      <c r="FR66" s="215"/>
      <c r="FS66" s="215"/>
      <c r="FT66" s="215"/>
      <c r="FU66" s="215"/>
      <c r="FV66" s="215"/>
      <c r="FW66" s="215"/>
      <c r="FX66" s="213"/>
      <c r="FY66" s="215"/>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c r="GY66" s="216"/>
      <c r="GZ66" s="216"/>
      <c r="HA66" s="216"/>
      <c r="HB66" s="216"/>
      <c r="HC66" s="216"/>
      <c r="HD66" s="216"/>
      <c r="HE66" s="216"/>
      <c r="HF66" s="216"/>
      <c r="HG66" s="216"/>
      <c r="HH66" s="216"/>
      <c r="HI66" s="216"/>
      <c r="HJ66" s="216"/>
      <c r="HK66" s="216"/>
      <c r="HL66" s="216"/>
      <c r="HM66" s="216"/>
      <c r="HN66" s="216"/>
      <c r="HO66" s="216"/>
      <c r="HP66" s="216"/>
      <c r="HQ66" s="216"/>
      <c r="HR66" s="216"/>
      <c r="HS66" s="216"/>
      <c r="HT66" s="216"/>
      <c r="HU66" s="216"/>
      <c r="HV66" s="216"/>
      <c r="HW66" s="216"/>
      <c r="HX66" s="216"/>
      <c r="HY66" s="216"/>
      <c r="HZ66" s="216"/>
      <c r="IA66" s="216"/>
      <c r="IB66" s="216"/>
      <c r="IC66" s="216"/>
      <c r="ID66" s="216"/>
      <c r="IE66" s="216"/>
      <c r="IF66" s="216"/>
      <c r="IG66" s="216"/>
      <c r="IH66" s="216"/>
      <c r="II66" s="216"/>
      <c r="IJ66" s="216"/>
      <c r="IK66" s="216"/>
      <c r="IL66" s="216"/>
      <c r="IM66" s="216"/>
      <c r="IN66" s="216"/>
      <c r="IO66" s="216"/>
      <c r="IP66" s="216"/>
      <c r="IQ66" s="216"/>
      <c r="IR66" s="216"/>
      <c r="IS66" s="216"/>
      <c r="IT66" s="216"/>
      <c r="IU66" s="216"/>
      <c r="IV66" s="216"/>
      <c r="IW66" s="216"/>
      <c r="IX66" s="216"/>
      <c r="IY66" s="216"/>
      <c r="IZ66" s="216"/>
      <c r="JA66" s="216"/>
      <c r="JB66" s="216"/>
      <c r="JC66" s="216"/>
      <c r="JD66" s="216"/>
      <c r="JE66" s="216"/>
      <c r="JF66" s="216"/>
      <c r="JG66" s="216"/>
      <c r="JH66" s="216"/>
      <c r="JI66" s="216"/>
      <c r="JJ66" s="216"/>
      <c r="JK66" s="216"/>
      <c r="JL66" s="216"/>
      <c r="JM66" s="216"/>
      <c r="JN66" s="216"/>
      <c r="JO66" s="216"/>
      <c r="JP66" s="216"/>
      <c r="JQ66" s="216"/>
      <c r="JR66" s="216"/>
    </row>
    <row r="67" spans="1:278" ht="15.75" thickBot="1">
      <c r="A67" s="404">
        <v>58</v>
      </c>
      <c r="B67" s="399" t="str">
        <f t="shared" ca="1" si="441"/>
        <v>gut sichtbar</v>
      </c>
      <c r="C67" s="400">
        <v>40</v>
      </c>
      <c r="D67" s="392" t="s">
        <v>35</v>
      </c>
      <c r="E67" s="400">
        <v>40</v>
      </c>
      <c r="F67" s="399" t="s">
        <v>439</v>
      </c>
      <c r="G67" s="393">
        <v>0.82694444444444448</v>
      </c>
      <c r="H67" s="402" t="s">
        <v>440</v>
      </c>
      <c r="I67" s="403">
        <v>18.8</v>
      </c>
      <c r="J67" s="399" t="s">
        <v>418</v>
      </c>
      <c r="K67" s="399" t="s">
        <v>11</v>
      </c>
      <c r="L67" s="396"/>
      <c r="M67" s="397"/>
      <c r="N67" s="1"/>
      <c r="O67" s="1"/>
      <c r="P67" s="1"/>
      <c r="Q67" s="1"/>
      <c r="R67" s="1"/>
      <c r="S67" s="1"/>
      <c r="T67" s="1"/>
      <c r="U67" s="1"/>
      <c r="V67" s="1"/>
      <c r="W67" s="1"/>
      <c r="X67" s="1"/>
      <c r="Y67" s="1"/>
      <c r="Z67" s="1"/>
      <c r="AA67" s="1"/>
      <c r="AB67" s="1"/>
      <c r="AC67" s="1"/>
      <c r="AD67" s="1"/>
      <c r="AE67" s="1"/>
      <c r="AF67" s="1"/>
      <c r="AG67" s="1"/>
      <c r="AH67" s="10">
        <f t="shared" si="7"/>
        <v>19.846666666666668</v>
      </c>
      <c r="AI67" s="10">
        <f t="shared" si="442"/>
        <v>297.7</v>
      </c>
      <c r="AJ67" s="44">
        <f t="shared" si="8"/>
        <v>1.6833333333333333</v>
      </c>
      <c r="AK67" s="19">
        <f t="shared" si="9"/>
        <v>1.6833333333333333</v>
      </c>
      <c r="AL67" s="19">
        <f t="shared" si="25"/>
        <v>1.6833333333333333</v>
      </c>
      <c r="AM67" s="19">
        <f t="shared" ca="1" si="443"/>
        <v>0.54570896353683951</v>
      </c>
      <c r="AN67" s="45">
        <f t="shared" ca="1" si="10"/>
        <v>33.073125041666358</v>
      </c>
      <c r="AO67" s="55" t="str">
        <f t="shared" ca="1" si="4"/>
        <v>33°4'23"</v>
      </c>
      <c r="AP67" s="46">
        <f t="shared" ca="1" si="11"/>
        <v>42406.895667771212</v>
      </c>
      <c r="AQ67" s="20">
        <f t="shared" ca="1" si="14"/>
        <v>42406.895667771212</v>
      </c>
      <c r="AR67" s="10">
        <f t="shared" ca="1" si="15"/>
        <v>15266482.440397637</v>
      </c>
      <c r="AT67" s="64">
        <v>58</v>
      </c>
      <c r="AU67" s="58">
        <f t="shared" si="16"/>
        <v>1.6833333333333333</v>
      </c>
      <c r="AV67" s="59" t="str">
        <f t="shared" si="12"/>
        <v/>
      </c>
      <c r="AW67" s="60" t="str">
        <f t="shared" si="13"/>
        <v/>
      </c>
      <c r="AX67" s="61" t="str">
        <f t="shared" si="5"/>
        <v/>
      </c>
      <c r="AY67" s="62" t="str">
        <f t="shared" si="17"/>
        <v/>
      </c>
      <c r="AZ67" s="61" t="str">
        <f t="shared" si="18"/>
        <v/>
      </c>
      <c r="BA67" s="58" t="str">
        <f t="shared" si="19"/>
        <v/>
      </c>
      <c r="BB67" s="58" t="str">
        <f t="shared" si="20"/>
        <v/>
      </c>
      <c r="BC67" s="58" t="str">
        <f t="shared" si="21"/>
        <v/>
      </c>
      <c r="BD67" s="58" t="str">
        <f t="shared" ca="1" si="22"/>
        <v>gut sichtbar</v>
      </c>
      <c r="BE67" s="63" t="str">
        <f t="shared" ca="1" si="6"/>
        <v>gut sichtbar</v>
      </c>
      <c r="BF67" s="215">
        <v>30</v>
      </c>
      <c r="BG67" s="214">
        <f t="shared" si="23"/>
        <v>30</v>
      </c>
      <c r="BH67" s="258">
        <v>0.99861111111111101</v>
      </c>
      <c r="BI67" s="259">
        <v>0.99930555555555556</v>
      </c>
      <c r="BJ67" s="259">
        <v>6.9444444444444447E-4</v>
      </c>
      <c r="BK67" s="259">
        <v>0.99791666666666667</v>
      </c>
      <c r="BL67" s="259">
        <v>0</v>
      </c>
      <c r="BM67" s="259">
        <v>0.99930555555555556</v>
      </c>
      <c r="BN67" s="259">
        <v>0.99722222222222223</v>
      </c>
      <c r="BO67" s="259">
        <v>0.99722222222222223</v>
      </c>
      <c r="BP67" s="259">
        <v>0.99791666666666667</v>
      </c>
      <c r="BQ67" s="259">
        <v>0.99722222222222223</v>
      </c>
      <c r="BR67" s="259">
        <v>0.99652777777777779</v>
      </c>
      <c r="BS67" s="259">
        <v>0.99722222222222223</v>
      </c>
      <c r="BT67" s="259">
        <v>0.99652777777777779</v>
      </c>
      <c r="BU67" s="259">
        <v>0.99652777777777779</v>
      </c>
      <c r="BV67" s="259">
        <v>0.99652777777777779</v>
      </c>
      <c r="BW67" s="259">
        <v>0.99652777777777779</v>
      </c>
      <c r="BX67" s="259">
        <v>0.99652777777777779</v>
      </c>
      <c r="BY67" s="259">
        <v>0.99652777777777779</v>
      </c>
      <c r="BZ67" s="259">
        <v>0.99583333333333324</v>
      </c>
      <c r="CA67" s="259">
        <v>0.99652777777777779</v>
      </c>
      <c r="CB67" s="259">
        <v>0.99722222222222223</v>
      </c>
      <c r="CC67" s="259">
        <v>0.99583333333333324</v>
      </c>
      <c r="CD67" s="259">
        <v>0.99722222222222223</v>
      </c>
      <c r="CE67" s="259">
        <v>0.99513888888888891</v>
      </c>
      <c r="CF67" s="259">
        <v>0.99583333333333324</v>
      </c>
      <c r="CG67" s="259">
        <v>0.99375000000000002</v>
      </c>
      <c r="CH67" s="259">
        <v>0.99444444444444446</v>
      </c>
      <c r="CI67" s="259">
        <v>0.99236111111111114</v>
      </c>
      <c r="CJ67" s="259">
        <v>0.99305555555555547</v>
      </c>
      <c r="CK67" s="259">
        <v>0.9902777777777777</v>
      </c>
      <c r="CL67" s="259">
        <v>0.9902777777777777</v>
      </c>
      <c r="CM67" s="259">
        <v>0.98749999999999993</v>
      </c>
      <c r="CN67" s="259">
        <v>0.98472222222222217</v>
      </c>
      <c r="CO67" s="259">
        <v>0.98263888888888884</v>
      </c>
      <c r="CP67" s="259">
        <v>0.97986111111111107</v>
      </c>
      <c r="CQ67" s="259">
        <v>0.97986111111111107</v>
      </c>
      <c r="CR67" s="259">
        <v>0.97638888888888886</v>
      </c>
      <c r="CS67" s="259">
        <v>0.97291666666666676</v>
      </c>
      <c r="CT67" s="259">
        <v>0.97291666666666676</v>
      </c>
      <c r="CU67" s="259">
        <v>0.96736111111111101</v>
      </c>
      <c r="CV67" s="259">
        <v>0.95972222222222225</v>
      </c>
      <c r="CW67" s="259">
        <v>0.95763888888888893</v>
      </c>
      <c r="CX67" s="259">
        <v>0.95833333333333337</v>
      </c>
      <c r="CY67" s="259">
        <v>0.95694444444444438</v>
      </c>
      <c r="CZ67" s="259">
        <v>0.95694444444444438</v>
      </c>
      <c r="DA67" s="259">
        <v>0.95277777777777783</v>
      </c>
      <c r="DB67" s="259">
        <v>0.95347222222222217</v>
      </c>
      <c r="DC67" s="259">
        <v>0.93611111111111101</v>
      </c>
      <c r="DD67" s="259">
        <v>0.93402777777777779</v>
      </c>
      <c r="DE67" s="259">
        <v>0.92847222222222225</v>
      </c>
      <c r="DF67" s="259">
        <v>0.90902777777777777</v>
      </c>
      <c r="DG67" s="259">
        <v>0.89444444444444438</v>
      </c>
      <c r="DH67" s="259">
        <v>0.88541666666666663</v>
      </c>
      <c r="DI67" s="259">
        <v>0.87916666666666676</v>
      </c>
      <c r="DJ67" s="259">
        <v>0.87222222222222223</v>
      </c>
      <c r="DK67" s="259">
        <v>0.87638888888888899</v>
      </c>
      <c r="DL67" s="259">
        <v>0.83472222222222225</v>
      </c>
      <c r="DM67" s="259">
        <v>0.86458333333333337</v>
      </c>
      <c r="DN67" s="259">
        <v>0.85069444444444453</v>
      </c>
      <c r="DO67" s="259"/>
      <c r="DP67" s="273"/>
      <c r="DQ67" s="220">
        <f t="shared" si="24"/>
        <v>30</v>
      </c>
      <c r="DR67" s="258">
        <v>2.0833333333333332E-2</v>
      </c>
      <c r="DS67" s="259">
        <v>1.5972222222222224E-2</v>
      </c>
      <c r="DT67" s="259">
        <v>1.5972222222222224E-2</v>
      </c>
      <c r="DU67" s="259">
        <v>1.5277777777777777E-2</v>
      </c>
      <c r="DV67" s="259">
        <v>1.3194444444444444E-2</v>
      </c>
      <c r="DW67" s="259">
        <v>1.3194444444444444E-2</v>
      </c>
      <c r="DX67" s="259">
        <v>1.2499999999999999E-2</v>
      </c>
      <c r="DY67" s="259">
        <v>1.0416666666666666E-2</v>
      </c>
      <c r="DZ67" s="259">
        <v>9.0277777777777787E-3</v>
      </c>
      <c r="EA67" s="259">
        <v>8.3333333333333332E-3</v>
      </c>
      <c r="EB67" s="259">
        <v>8.3333333333333332E-3</v>
      </c>
      <c r="EC67" s="259">
        <v>6.9444444444444441E-3</v>
      </c>
      <c r="ED67" s="259">
        <v>4.8611111111111112E-3</v>
      </c>
      <c r="EE67" s="259">
        <v>6.2499999999999995E-3</v>
      </c>
      <c r="EF67" s="259">
        <v>5.5555555555555558E-3</v>
      </c>
      <c r="EG67" s="259">
        <v>4.8611111111111112E-3</v>
      </c>
      <c r="EH67" s="259">
        <v>4.8611111111111112E-3</v>
      </c>
      <c r="EI67" s="259">
        <v>5.5555555555555558E-3</v>
      </c>
      <c r="EJ67" s="259">
        <v>5.5555555555555558E-3</v>
      </c>
      <c r="EK67" s="259">
        <v>4.8611111111111112E-3</v>
      </c>
      <c r="EL67" s="259">
        <v>4.1666666666666666E-3</v>
      </c>
      <c r="EM67" s="259">
        <v>2.0833333333333333E-3</v>
      </c>
      <c r="EN67" s="259">
        <v>2.0833333333333333E-3</v>
      </c>
      <c r="EO67" s="259">
        <v>2.0833333333333333E-3</v>
      </c>
      <c r="EP67" s="259">
        <v>2.7777777777777779E-3</v>
      </c>
      <c r="EQ67" s="259">
        <v>2.0833333333333333E-3</v>
      </c>
      <c r="ER67" s="259">
        <v>1.3888888888888889E-3</v>
      </c>
      <c r="ES67" s="259">
        <v>1.3888888888888889E-3</v>
      </c>
      <c r="ET67" s="259">
        <v>0.99930555555555556</v>
      </c>
      <c r="EU67" s="259">
        <v>0.99930555555555556</v>
      </c>
      <c r="EV67" s="259">
        <v>6.9444444444444447E-4</v>
      </c>
      <c r="EW67" s="259">
        <v>6.9444444444444447E-4</v>
      </c>
      <c r="EX67" s="259">
        <v>0</v>
      </c>
      <c r="EY67" s="259">
        <v>0</v>
      </c>
      <c r="EZ67" s="259">
        <v>0.99861111111111101</v>
      </c>
      <c r="FA67" s="259">
        <v>0</v>
      </c>
      <c r="FB67" s="259">
        <v>0.99861111111111101</v>
      </c>
      <c r="FC67" s="259">
        <v>0.99930555555555556</v>
      </c>
      <c r="FD67" s="259">
        <v>0.99791666666666667</v>
      </c>
      <c r="FE67" s="259">
        <v>0.99861111111111101</v>
      </c>
      <c r="FF67" s="259">
        <v>0.99861111111111101</v>
      </c>
      <c r="FG67" s="259">
        <v>0</v>
      </c>
      <c r="FH67" s="259">
        <v>0.99930555555555556</v>
      </c>
      <c r="FI67" s="259">
        <v>0.99930555555555556</v>
      </c>
      <c r="FJ67" s="259">
        <v>0.99930555555555556</v>
      </c>
      <c r="FK67" s="273">
        <v>0.99861111111111101</v>
      </c>
      <c r="FL67" s="214">
        <f t="shared" si="31"/>
        <v>30</v>
      </c>
      <c r="FM67" s="238" t="s">
        <v>166</v>
      </c>
      <c r="FN67" s="222">
        <f>HQ11</f>
        <v>0</v>
      </c>
      <c r="FO67" s="221"/>
      <c r="FP67" s="221"/>
      <c r="FQ67" s="214"/>
      <c r="FR67" s="225"/>
      <c r="FS67" s="225"/>
      <c r="FT67" s="225"/>
      <c r="FU67" s="216"/>
      <c r="FV67" s="216"/>
      <c r="FW67" s="216"/>
      <c r="FX67" s="216"/>
      <c r="FY67" s="216"/>
      <c r="FZ67" s="216"/>
      <c r="GA67" s="216"/>
      <c r="GB67" s="216"/>
      <c r="GC67" s="216"/>
      <c r="GD67" s="216"/>
      <c r="GE67" s="216"/>
      <c r="GF67" s="216"/>
      <c r="GG67" s="216"/>
      <c r="GH67" s="216"/>
      <c r="GI67" s="216"/>
      <c r="GJ67" s="216"/>
      <c r="GK67" s="216"/>
      <c r="GL67" s="216"/>
      <c r="GM67" s="216"/>
      <c r="GN67" s="216"/>
      <c r="GO67" s="216"/>
      <c r="GP67" s="216"/>
      <c r="GQ67" s="216"/>
      <c r="GR67" s="216"/>
      <c r="GS67" s="216"/>
      <c r="GT67" s="216"/>
      <c r="GU67" s="216"/>
      <c r="GV67" s="216"/>
      <c r="GW67" s="216"/>
      <c r="GX67" s="216"/>
      <c r="GY67" s="216"/>
      <c r="GZ67" s="216"/>
      <c r="HA67" s="216"/>
      <c r="HB67" s="216"/>
      <c r="HC67" s="216"/>
      <c r="HD67" s="216"/>
      <c r="HE67" s="216"/>
      <c r="HF67" s="216"/>
      <c r="HG67" s="216"/>
      <c r="HH67" s="216"/>
      <c r="HI67" s="216"/>
      <c r="HJ67" s="216"/>
      <c r="HK67" s="216"/>
      <c r="HL67" s="216"/>
      <c r="HM67" s="216"/>
      <c r="HN67" s="216"/>
      <c r="HO67" s="216"/>
      <c r="HP67" s="216"/>
      <c r="HQ67" s="216"/>
      <c r="HR67" s="216"/>
      <c r="HS67" s="216"/>
      <c r="HT67" s="216"/>
      <c r="HU67" s="216"/>
      <c r="HV67" s="216"/>
      <c r="HW67" s="216"/>
      <c r="HX67" s="216"/>
      <c r="HY67" s="216"/>
      <c r="HZ67" s="216"/>
      <c r="IA67" s="216"/>
      <c r="IB67" s="216"/>
      <c r="IC67" s="216"/>
      <c r="ID67" s="216"/>
      <c r="IE67" s="216"/>
      <c r="IF67" s="216"/>
      <c r="IG67" s="216"/>
      <c r="IH67" s="216"/>
      <c r="II67" s="216"/>
      <c r="IJ67" s="216"/>
      <c r="IK67" s="216"/>
      <c r="IL67" s="216"/>
      <c r="IM67" s="216"/>
      <c r="IN67" s="216"/>
      <c r="IO67" s="216"/>
      <c r="IP67" s="216"/>
      <c r="IQ67" s="216"/>
      <c r="IR67" s="216"/>
      <c r="IS67" s="216"/>
      <c r="IT67" s="216"/>
      <c r="IU67" s="216"/>
      <c r="IV67" s="216"/>
      <c r="IW67" s="216"/>
      <c r="IX67" s="216"/>
      <c r="IY67" s="216"/>
      <c r="IZ67" s="216"/>
      <c r="JA67" s="216"/>
      <c r="JB67" s="216"/>
      <c r="JC67" s="216"/>
      <c r="JD67" s="216"/>
      <c r="JE67" s="216"/>
      <c r="JF67" s="216"/>
      <c r="JG67" s="216"/>
      <c r="JH67" s="216"/>
      <c r="JI67" s="216"/>
      <c r="JJ67" s="216"/>
      <c r="JK67" s="216"/>
      <c r="JL67" s="216"/>
      <c r="JM67" s="216"/>
      <c r="JN67" s="216"/>
      <c r="JO67" s="216"/>
      <c r="JP67" s="216"/>
      <c r="JQ67" s="216"/>
      <c r="JR67" s="216"/>
    </row>
    <row r="68" spans="1:278" ht="15" customHeight="1">
      <c r="A68" s="404">
        <v>59</v>
      </c>
      <c r="B68" s="399" t="str">
        <f t="shared" ca="1" si="441"/>
        <v>gut sichtbar</v>
      </c>
      <c r="C68" s="400">
        <v>87</v>
      </c>
      <c r="D68" s="392" t="s">
        <v>35</v>
      </c>
      <c r="E68" s="400">
        <v>87</v>
      </c>
      <c r="F68" s="392" t="s">
        <v>441</v>
      </c>
      <c r="G68" s="393">
        <v>0.80311342592592594</v>
      </c>
      <c r="H68" s="402" t="s">
        <v>442</v>
      </c>
      <c r="I68" s="403">
        <v>17.2</v>
      </c>
      <c r="J68" s="392" t="s">
        <v>443</v>
      </c>
      <c r="K68" s="392" t="s">
        <v>11</v>
      </c>
      <c r="L68" s="396">
        <v>3</v>
      </c>
      <c r="M68" s="397"/>
      <c r="N68" s="1"/>
      <c r="O68" s="1"/>
      <c r="P68" s="1"/>
      <c r="Q68" s="1"/>
      <c r="R68" s="1"/>
      <c r="S68" s="1"/>
      <c r="T68" s="1"/>
      <c r="U68" s="1"/>
      <c r="V68" s="1"/>
      <c r="W68" s="1"/>
      <c r="X68" s="1"/>
      <c r="Y68" s="1"/>
      <c r="Z68" s="1"/>
      <c r="AA68" s="1"/>
      <c r="AB68" s="1"/>
      <c r="AC68" s="1"/>
      <c r="AD68" s="1"/>
      <c r="AE68" s="1"/>
      <c r="AF68" s="1"/>
      <c r="AG68" s="1"/>
      <c r="AH68" s="10">
        <f t="shared" si="7"/>
        <v>19.274722222222223</v>
      </c>
      <c r="AI68" s="10">
        <f t="shared" si="442"/>
        <v>289.12083333333334</v>
      </c>
      <c r="AJ68" s="44">
        <f t="shared" si="8"/>
        <v>19.466666666666665</v>
      </c>
      <c r="AK68" s="19">
        <f t="shared" si="9"/>
        <v>19.466666666666665</v>
      </c>
      <c r="AL68" s="19">
        <f t="shared" si="25"/>
        <v>19.466666666666665</v>
      </c>
      <c r="AM68" s="19">
        <f t="shared" ca="1" si="443"/>
        <v>0.79518481747128722</v>
      </c>
      <c r="AN68" s="45">
        <f t="shared" ca="1" si="10"/>
        <v>52.672715605701505</v>
      </c>
      <c r="AO68" s="55" t="str">
        <f t="shared" ca="1" si="4"/>
        <v>52°40'22"</v>
      </c>
      <c r="AP68" s="46">
        <f t="shared" ca="1" si="11"/>
        <v>42406.919498789728</v>
      </c>
      <c r="AQ68" s="20">
        <f t="shared" ca="1" si="14"/>
        <v>42406.919498789728</v>
      </c>
      <c r="AR68" s="10">
        <f t="shared" ca="1" si="15"/>
        <v>15266491.019564301</v>
      </c>
      <c r="AT68" s="64">
        <v>59</v>
      </c>
      <c r="AU68" s="58">
        <f t="shared" si="16"/>
        <v>19.466666666666665</v>
      </c>
      <c r="AV68" s="59" t="str">
        <f t="shared" si="12"/>
        <v/>
      </c>
      <c r="AW68" s="60" t="str">
        <f t="shared" si="13"/>
        <v/>
      </c>
      <c r="AX68" s="61" t="str">
        <f t="shared" si="5"/>
        <v/>
      </c>
      <c r="AY68" s="62" t="str">
        <f t="shared" si="17"/>
        <v/>
      </c>
      <c r="AZ68" s="61" t="str">
        <f t="shared" si="18"/>
        <v/>
      </c>
      <c r="BA68" s="58" t="str">
        <f t="shared" si="19"/>
        <v/>
      </c>
      <c r="BB68" s="58" t="str">
        <f t="shared" si="20"/>
        <v/>
      </c>
      <c r="BC68" s="58" t="str">
        <f t="shared" si="21"/>
        <v/>
      </c>
      <c r="BD68" s="58" t="str">
        <f t="shared" ca="1" si="22"/>
        <v>gut sichtbar</v>
      </c>
      <c r="BE68" s="63" t="str">
        <f t="shared" ca="1" si="6"/>
        <v>gut sichtbar</v>
      </c>
      <c r="BF68" s="215">
        <v>29</v>
      </c>
      <c r="BG68" s="214">
        <f t="shared" si="23"/>
        <v>29</v>
      </c>
      <c r="BH68" s="269">
        <f t="shared" ref="BH68" si="714">IF(BH72&lt;BH67,(BH67-BH72)/5+BH69,(BH72-BH67)/5+BH67)</f>
        <v>0.99861111111111101</v>
      </c>
      <c r="BI68" s="270">
        <v>0.99944444444444447</v>
      </c>
      <c r="BJ68" s="270">
        <v>1.3888888888888889E-4</v>
      </c>
      <c r="BK68" s="270">
        <f t="shared" ref="BK68" si="715">IF(BK72&lt;BK67,(BK67-BK72)/5+BK69,(BK72-BK67)/5+BK67)</f>
        <v>0.99791666666666667</v>
      </c>
      <c r="BL68" s="270">
        <v>0.99944444444444447</v>
      </c>
      <c r="BM68" s="270">
        <f t="shared" ref="BM68" si="716">IF(BM72&lt;BM67,(BM67-BM72)/5+BM69,(BM72-BM67)/5+BM67)</f>
        <v>0.99902777777777796</v>
      </c>
      <c r="BN68" s="270">
        <f t="shared" ref="BN68:BO68" si="717">IF(BN72&lt;BN67,(BN67-BN72)/5+BN69,(BN72-BN67)/5+BN67)</f>
        <v>0.99722222222222223</v>
      </c>
      <c r="BO68" s="270">
        <f t="shared" si="717"/>
        <v>0.99749999999999994</v>
      </c>
      <c r="BP68" s="270">
        <f t="shared" ref="BP68:DP68" si="718">IF(BP72&lt;BP67,(BP67-BP72)/5+BP69,(BP72-BP67)/5+BP67)</f>
        <v>0.99805555555555558</v>
      </c>
      <c r="BQ68" s="270">
        <f t="shared" si="718"/>
        <v>0.99736111111111114</v>
      </c>
      <c r="BR68" s="270">
        <f t="shared" si="718"/>
        <v>0.9966666666666667</v>
      </c>
      <c r="BS68" s="270">
        <f t="shared" si="718"/>
        <v>0.99736111111111114</v>
      </c>
      <c r="BT68" s="270">
        <f t="shared" si="718"/>
        <v>0.9966666666666667</v>
      </c>
      <c r="BU68" s="270">
        <f t="shared" si="718"/>
        <v>0.9966666666666667</v>
      </c>
      <c r="BV68" s="270">
        <f t="shared" si="718"/>
        <v>0.9966666666666667</v>
      </c>
      <c r="BW68" s="270">
        <f t="shared" si="718"/>
        <v>0.99680555555555561</v>
      </c>
      <c r="BX68" s="270">
        <f t="shared" si="718"/>
        <v>0.9966666666666667</v>
      </c>
      <c r="BY68" s="270">
        <f t="shared" si="718"/>
        <v>0.9966666666666667</v>
      </c>
      <c r="BZ68" s="270">
        <f t="shared" si="718"/>
        <v>0.99611111111111106</v>
      </c>
      <c r="CA68" s="270">
        <f t="shared" si="718"/>
        <v>0.9966666666666667</v>
      </c>
      <c r="CB68" s="270">
        <f t="shared" si="718"/>
        <v>0.99722222222222223</v>
      </c>
      <c r="CC68" s="270">
        <f t="shared" si="718"/>
        <v>0.99597222222222215</v>
      </c>
      <c r="CD68" s="270">
        <f t="shared" si="718"/>
        <v>0.99694444444444452</v>
      </c>
      <c r="CE68" s="270">
        <f t="shared" si="718"/>
        <v>0.99527777777777782</v>
      </c>
      <c r="CF68" s="270">
        <f t="shared" si="718"/>
        <v>0.99611111111111106</v>
      </c>
      <c r="CG68" s="270">
        <f t="shared" si="718"/>
        <v>0.99416666666666664</v>
      </c>
      <c r="CH68" s="270">
        <f t="shared" si="718"/>
        <v>0.99430555555555566</v>
      </c>
      <c r="CI68" s="270">
        <f t="shared" si="718"/>
        <v>0.99277777777777776</v>
      </c>
      <c r="CJ68" s="270">
        <f t="shared" si="718"/>
        <v>0.9934722222222222</v>
      </c>
      <c r="CK68" s="270">
        <f t="shared" si="718"/>
        <v>0.99069444444444443</v>
      </c>
      <c r="CL68" s="270">
        <f t="shared" si="718"/>
        <v>0.99069444444444443</v>
      </c>
      <c r="CM68" s="270">
        <f t="shared" si="718"/>
        <v>0.98763888888888884</v>
      </c>
      <c r="CN68" s="270">
        <f t="shared" si="718"/>
        <v>0.9852777777777777</v>
      </c>
      <c r="CO68" s="270">
        <f t="shared" si="718"/>
        <v>0.98347222222222219</v>
      </c>
      <c r="CP68" s="270">
        <f t="shared" si="718"/>
        <v>0.98055555555555551</v>
      </c>
      <c r="CQ68" s="270">
        <f t="shared" si="718"/>
        <v>0.98083333333333333</v>
      </c>
      <c r="CR68" s="270">
        <f t="shared" si="718"/>
        <v>0.97749999999999992</v>
      </c>
      <c r="CS68" s="270">
        <f t="shared" si="718"/>
        <v>0.97402777777777783</v>
      </c>
      <c r="CT68" s="270">
        <f t="shared" si="718"/>
        <v>0.97416666666666674</v>
      </c>
      <c r="CU68" s="270">
        <f t="shared" si="718"/>
        <v>0.9688888888888888</v>
      </c>
      <c r="CV68" s="270">
        <f t="shared" si="718"/>
        <v>0.96152777777777776</v>
      </c>
      <c r="CW68" s="270">
        <f t="shared" si="718"/>
        <v>0.95958333333333334</v>
      </c>
      <c r="CX68" s="270">
        <f t="shared" si="718"/>
        <v>0.96027777777777779</v>
      </c>
      <c r="CY68" s="270">
        <f t="shared" si="718"/>
        <v>0.9590277777777777</v>
      </c>
      <c r="CZ68" s="270">
        <f t="shared" si="718"/>
        <v>0.95847222222222217</v>
      </c>
      <c r="DA68" s="270">
        <f t="shared" si="718"/>
        <v>0.95500000000000007</v>
      </c>
      <c r="DB68" s="270">
        <f t="shared" si="718"/>
        <v>0.95499999999999996</v>
      </c>
      <c r="DC68" s="270">
        <f t="shared" si="718"/>
        <v>0.93874999999999997</v>
      </c>
      <c r="DD68" s="270">
        <f t="shared" si="718"/>
        <v>0.93652777777777774</v>
      </c>
      <c r="DE68" s="270">
        <f t="shared" si="718"/>
        <v>0.93194444444444446</v>
      </c>
      <c r="DF68" s="270">
        <f t="shared" si="718"/>
        <v>0.91361111111111115</v>
      </c>
      <c r="DG68" s="270">
        <f t="shared" si="718"/>
        <v>0.89999999999999991</v>
      </c>
      <c r="DH68" s="270">
        <f t="shared" si="718"/>
        <v>0.89166666666666661</v>
      </c>
      <c r="DI68" s="270">
        <f t="shared" si="718"/>
        <v>0.88597222222222227</v>
      </c>
      <c r="DJ68" s="270">
        <f t="shared" si="718"/>
        <v>0.87958333333333338</v>
      </c>
      <c r="DK68" s="270">
        <f t="shared" si="718"/>
        <v>0.88444444444444448</v>
      </c>
      <c r="DL68" s="270">
        <f t="shared" si="718"/>
        <v>0.84583333333333333</v>
      </c>
      <c r="DM68" s="270">
        <f t="shared" si="718"/>
        <v>0.86458333333333337</v>
      </c>
      <c r="DN68" s="270">
        <f t="shared" si="718"/>
        <v>0.85069444444444453</v>
      </c>
      <c r="DO68" s="270">
        <f t="shared" si="718"/>
        <v>0</v>
      </c>
      <c r="DP68" s="270">
        <f t="shared" si="718"/>
        <v>0</v>
      </c>
      <c r="DQ68" s="220">
        <f t="shared" si="24"/>
        <v>29</v>
      </c>
      <c r="DR68" s="270">
        <f t="shared" ref="DR68:DS68" si="719">IF(DR72&lt;DR67,(DR67-DR72)/5+DR69,(DR72-DR67)/5+DR67)</f>
        <v>1.9999999999999993E-2</v>
      </c>
      <c r="DS68" s="270">
        <f t="shared" si="719"/>
        <v>1.5416666666666667E-2</v>
      </c>
      <c r="DT68" s="270">
        <f t="shared" ref="DT68:EC68" si="720">IF(DT72&lt;DT67,(DT67-DT72)/5+DT69,(DT72-DT67)/5+DT67)</f>
        <v>1.5416666666666667E-2</v>
      </c>
      <c r="DU68" s="270">
        <f t="shared" si="720"/>
        <v>1.4861111111111108E-2</v>
      </c>
      <c r="DV68" s="270">
        <f t="shared" si="720"/>
        <v>1.2916666666666667E-2</v>
      </c>
      <c r="DW68" s="270">
        <f t="shared" si="720"/>
        <v>1.2777777777777775E-2</v>
      </c>
      <c r="DX68" s="270">
        <f t="shared" si="720"/>
        <v>1.208333333333333E-2</v>
      </c>
      <c r="DY68" s="270">
        <f t="shared" si="720"/>
        <v>9.9999999999999967E-3</v>
      </c>
      <c r="DZ68" s="270">
        <f t="shared" si="720"/>
        <v>8.1944444444444452E-3</v>
      </c>
      <c r="EA68" s="270">
        <f t="shared" si="720"/>
        <v>8.611111111111111E-3</v>
      </c>
      <c r="EB68" s="270">
        <f t="shared" si="720"/>
        <v>7.5000000000000006E-3</v>
      </c>
      <c r="EC68" s="270">
        <f t="shared" si="720"/>
        <v>6.6666666666666671E-3</v>
      </c>
      <c r="ED68" s="270">
        <f t="shared" ref="ED68:EQ68" si="721">IF(ED72&lt;ED67,(ED67-ED72)/5+ED69,(ED72-ED67)/5+ED67)</f>
        <v>4.7222222222222223E-3</v>
      </c>
      <c r="EE68" s="270">
        <f t="shared" si="721"/>
        <v>6.1111111111111114E-3</v>
      </c>
      <c r="EF68" s="270">
        <f t="shared" si="721"/>
        <v>5.5555555555555558E-3</v>
      </c>
      <c r="EG68" s="270">
        <f t="shared" si="721"/>
        <v>4.5833333333333334E-3</v>
      </c>
      <c r="EH68" s="270">
        <f t="shared" si="721"/>
        <v>4.7222222222222223E-3</v>
      </c>
      <c r="EI68" s="270">
        <f t="shared" si="721"/>
        <v>5.0000000000000001E-3</v>
      </c>
      <c r="EJ68" s="270">
        <f t="shared" si="721"/>
        <v>5.4166666666666669E-3</v>
      </c>
      <c r="EK68" s="270">
        <f t="shared" si="721"/>
        <v>4.7222222222222223E-3</v>
      </c>
      <c r="EL68" s="270">
        <f t="shared" si="721"/>
        <v>4.1666666666666666E-3</v>
      </c>
      <c r="EM68" s="270">
        <f t="shared" si="721"/>
        <v>1.9444444444444446E-3</v>
      </c>
      <c r="EN68" s="270">
        <f t="shared" si="721"/>
        <v>2.2222222222222222E-3</v>
      </c>
      <c r="EO68" s="270">
        <f t="shared" si="721"/>
        <v>2.2222222222222222E-3</v>
      </c>
      <c r="EP68" s="270">
        <f t="shared" si="721"/>
        <v>2.638888888888889E-3</v>
      </c>
      <c r="EQ68" s="270">
        <f t="shared" si="721"/>
        <v>2.0833333333333333E-3</v>
      </c>
      <c r="ER68" s="270">
        <v>6.9444444444444447E-4</v>
      </c>
      <c r="ES68" s="270">
        <f t="shared" ref="ES68" si="722">IF(ES72&lt;ES67,(ES67-ES72)/5+ES69,(ES72-ES67)/5+ES67)</f>
        <v>1.3888888888888889E-3</v>
      </c>
      <c r="ET68" s="270">
        <v>0.99944444444444447</v>
      </c>
      <c r="EU68" s="270">
        <f t="shared" ref="EU68:EV68" si="723">IF(EU72&lt;EU67,(EU67-EU72)/5+EU69,(EU72-EU67)/5+EU67)</f>
        <v>0.99930555555555556</v>
      </c>
      <c r="EV68" s="270">
        <f t="shared" si="723"/>
        <v>6.9444444444444447E-4</v>
      </c>
      <c r="EW68" s="270">
        <v>1.3888888888888889E-4</v>
      </c>
      <c r="EX68" s="270">
        <f t="shared" ref="EX68:EZ68" si="724">IF(EX72&lt;EX67,(EX67-EX72)/5+EX69,(EX72-EX67)/5+EX67)</f>
        <v>0</v>
      </c>
      <c r="EY68" s="270">
        <f t="shared" si="724"/>
        <v>1.3888888888888889E-4</v>
      </c>
      <c r="EZ68" s="270">
        <f t="shared" si="724"/>
        <v>0.99861111111111101</v>
      </c>
      <c r="FA68" s="270">
        <f t="shared" ref="FA68:FB68" si="725">IF(FA72&lt;FA67,(FA67-FA72)/5+FA69,(FA72-FA67)/5+FA67)</f>
        <v>0</v>
      </c>
      <c r="FB68" s="270">
        <f t="shared" si="725"/>
        <v>0.99874999999999992</v>
      </c>
      <c r="FC68" s="270">
        <v>0.99944444444444447</v>
      </c>
      <c r="FD68" s="270">
        <f t="shared" ref="FD68:FG68" si="726">IF(FD72&lt;FD67,(FD67-FD72)/5+FD69,(FD72-FD67)/5+FD67)</f>
        <v>0.99805555555555558</v>
      </c>
      <c r="FE68" s="270">
        <f t="shared" si="726"/>
        <v>0.99874999999999992</v>
      </c>
      <c r="FF68" s="270">
        <f t="shared" si="726"/>
        <v>0.99874999999999992</v>
      </c>
      <c r="FG68" s="270">
        <f t="shared" si="726"/>
        <v>0</v>
      </c>
      <c r="FH68" s="270">
        <v>0.99944444444444447</v>
      </c>
      <c r="FI68" s="270">
        <v>0.99944444444444447</v>
      </c>
      <c r="FJ68" s="291">
        <v>0.99944444444444447</v>
      </c>
      <c r="FK68" s="274">
        <f t="shared" ref="FK68" si="727">IF(FK72&lt;FK67,(FK67-FK72)/5+FK69,(FK72-FK67)/5+FK67)</f>
        <v>0.99861111111111101</v>
      </c>
      <c r="FL68" s="214">
        <f t="shared" si="31"/>
        <v>29</v>
      </c>
      <c r="FM68" s="238" t="s">
        <v>108</v>
      </c>
      <c r="FN68" s="222">
        <f>HR11</f>
        <v>0</v>
      </c>
      <c r="FO68" s="221"/>
      <c r="FP68" s="221"/>
      <c r="FQ68" s="214"/>
      <c r="FR68" s="225"/>
      <c r="FS68" s="225"/>
      <c r="FT68" s="225"/>
      <c r="FU68" s="216"/>
      <c r="FV68" s="216"/>
      <c r="FW68" s="216"/>
      <c r="FX68" s="216"/>
      <c r="FY68" s="216"/>
      <c r="FZ68" s="216"/>
      <c r="GA68" s="216"/>
      <c r="GB68" s="216"/>
      <c r="GC68" s="216"/>
      <c r="GD68" s="216"/>
      <c r="GE68" s="216"/>
      <c r="GF68" s="216"/>
      <c r="GG68" s="216"/>
      <c r="GH68" s="216"/>
      <c r="GI68" s="216"/>
      <c r="GJ68" s="216"/>
      <c r="GK68" s="216"/>
      <c r="GL68" s="216"/>
      <c r="GM68" s="216"/>
      <c r="GN68" s="216"/>
      <c r="GO68" s="216"/>
      <c r="GP68" s="216"/>
      <c r="GQ68" s="216"/>
      <c r="GR68" s="216"/>
      <c r="GS68" s="216"/>
      <c r="GT68" s="216"/>
      <c r="GU68" s="216"/>
      <c r="GV68" s="216"/>
      <c r="GW68" s="216"/>
      <c r="GX68" s="216"/>
      <c r="GY68" s="216"/>
      <c r="GZ68" s="216"/>
      <c r="HA68" s="216"/>
      <c r="HB68" s="216"/>
      <c r="HC68" s="216"/>
      <c r="HD68" s="216"/>
      <c r="HE68" s="216"/>
      <c r="HF68" s="216"/>
      <c r="HG68" s="216"/>
      <c r="HH68" s="216"/>
      <c r="HI68" s="216"/>
      <c r="HJ68" s="216"/>
      <c r="HK68" s="216"/>
      <c r="HL68" s="216"/>
      <c r="HM68" s="216"/>
      <c r="HN68" s="216"/>
      <c r="HO68" s="216"/>
      <c r="HP68" s="216"/>
      <c r="HQ68" s="216"/>
      <c r="HR68" s="216"/>
      <c r="HS68" s="216"/>
      <c r="HT68" s="216"/>
      <c r="HU68" s="216"/>
      <c r="HV68" s="216"/>
      <c r="HW68" s="216"/>
      <c r="HX68" s="216"/>
      <c r="HY68" s="216"/>
      <c r="HZ68" s="216"/>
      <c r="IA68" s="216"/>
      <c r="IB68" s="216"/>
      <c r="IC68" s="216"/>
      <c r="ID68" s="216"/>
      <c r="IE68" s="216"/>
      <c r="IF68" s="216"/>
      <c r="IG68" s="216"/>
      <c r="IH68" s="216"/>
      <c r="II68" s="216"/>
      <c r="IJ68" s="216"/>
      <c r="IK68" s="216"/>
      <c r="IL68" s="216"/>
      <c r="IM68" s="216"/>
      <c r="IN68" s="216"/>
      <c r="IO68" s="216"/>
      <c r="IP68" s="216"/>
      <c r="IQ68" s="216"/>
      <c r="IR68" s="216"/>
      <c r="IS68" s="216"/>
      <c r="IT68" s="216"/>
      <c r="IU68" s="216"/>
      <c r="IV68" s="216"/>
      <c r="IW68" s="216"/>
      <c r="IX68" s="216"/>
      <c r="IY68" s="216"/>
      <c r="IZ68" s="216"/>
      <c r="JA68" s="216"/>
      <c r="JB68" s="216"/>
      <c r="JC68" s="216"/>
      <c r="JD68" s="216"/>
      <c r="JE68" s="216"/>
      <c r="JF68" s="216"/>
      <c r="JG68" s="216"/>
      <c r="JH68" s="216"/>
      <c r="JI68" s="216"/>
      <c r="JJ68" s="216"/>
      <c r="JK68" s="216"/>
      <c r="JL68" s="216"/>
      <c r="JM68" s="216"/>
      <c r="JN68" s="216"/>
      <c r="JO68" s="216"/>
      <c r="JP68" s="216"/>
      <c r="JQ68" s="216"/>
      <c r="JR68" s="216"/>
    </row>
    <row r="69" spans="1:278">
      <c r="A69" s="404">
        <v>60</v>
      </c>
      <c r="B69" s="399" t="str">
        <f t="shared" ca="1" si="441"/>
        <v>sichtbar</v>
      </c>
      <c r="C69" s="400">
        <v>74</v>
      </c>
      <c r="D69" s="392" t="s">
        <v>35</v>
      </c>
      <c r="E69" s="400">
        <v>74</v>
      </c>
      <c r="F69" s="399" t="s">
        <v>444</v>
      </c>
      <c r="G69" s="393">
        <v>0.80312499999999998</v>
      </c>
      <c r="H69" s="402" t="s">
        <v>445</v>
      </c>
      <c r="I69" s="403">
        <v>15.7</v>
      </c>
      <c r="J69" s="399" t="s">
        <v>408</v>
      </c>
      <c r="K69" s="399" t="s">
        <v>11</v>
      </c>
      <c r="L69" s="396">
        <v>2</v>
      </c>
      <c r="M69" s="397">
        <v>17.899999999999999</v>
      </c>
      <c r="N69" s="1"/>
      <c r="O69" s="1"/>
      <c r="P69" s="1"/>
      <c r="Q69" s="1"/>
      <c r="R69" s="1"/>
      <c r="S69" s="1"/>
      <c r="T69" s="1"/>
      <c r="U69" s="1"/>
      <c r="V69" s="1"/>
      <c r="W69" s="1"/>
      <c r="X69" s="1"/>
      <c r="Y69" s="1"/>
      <c r="Z69" s="1"/>
      <c r="AA69" s="1"/>
      <c r="AB69" s="1"/>
      <c r="AC69" s="1"/>
      <c r="AD69" s="1"/>
      <c r="AE69" s="1"/>
      <c r="AF69" s="1"/>
      <c r="AG69" s="1"/>
      <c r="AH69" s="10">
        <f t="shared" si="7"/>
        <v>19.274999999999999</v>
      </c>
      <c r="AI69" s="10">
        <f t="shared" si="442"/>
        <v>289.125</v>
      </c>
      <c r="AJ69" s="44">
        <f t="shared" si="8"/>
        <v>-12.333333333333336</v>
      </c>
      <c r="AK69" s="19">
        <f t="shared" si="9"/>
        <v>-12.333333333333336</v>
      </c>
      <c r="AL69" s="19">
        <f t="shared" si="25"/>
        <v>12.333333333333336</v>
      </c>
      <c r="AM69" s="19">
        <f t="shared" ca="1" si="443"/>
        <v>0.40445402573714584</v>
      </c>
      <c r="AN69" s="45">
        <f t="shared" ca="1" si="10"/>
        <v>23.856918110904413</v>
      </c>
      <c r="AO69" s="55" t="str">
        <f t="shared" ca="1" si="4"/>
        <v>23°51'25"</v>
      </c>
      <c r="AP69" s="46">
        <f t="shared" ca="1" si="11"/>
        <v>42406.919487215659</v>
      </c>
      <c r="AQ69" s="20">
        <f t="shared" ca="1" si="14"/>
        <v>42406.919487215659</v>
      </c>
      <c r="AR69" s="10">
        <f t="shared" ca="1" si="15"/>
        <v>15266491.015397636</v>
      </c>
      <c r="AT69" s="64">
        <v>60</v>
      </c>
      <c r="AU69" s="58">
        <f t="shared" si="16"/>
        <v>-12.333333333333336</v>
      </c>
      <c r="AV69" s="59" t="str">
        <f t="shared" si="12"/>
        <v/>
      </c>
      <c r="AW69" s="60" t="str">
        <f t="shared" si="13"/>
        <v/>
      </c>
      <c r="AX69" s="61" t="str">
        <f t="shared" si="5"/>
        <v/>
      </c>
      <c r="AY69" s="62" t="str">
        <f t="shared" si="17"/>
        <v/>
      </c>
      <c r="AZ69" s="61" t="str">
        <f t="shared" si="18"/>
        <v/>
      </c>
      <c r="BA69" s="58" t="str">
        <f t="shared" si="19"/>
        <v/>
      </c>
      <c r="BB69" s="58" t="str">
        <f t="shared" si="20"/>
        <v/>
      </c>
      <c r="BC69" s="58" t="str">
        <f t="shared" si="21"/>
        <v/>
      </c>
      <c r="BD69" s="58" t="str">
        <f t="shared" ca="1" si="22"/>
        <v>sichtbar</v>
      </c>
      <c r="BE69" s="63" t="str">
        <f t="shared" ca="1" si="6"/>
        <v>sichtbar</v>
      </c>
      <c r="BF69" s="215">
        <v>28</v>
      </c>
      <c r="BG69" s="214">
        <f t="shared" si="23"/>
        <v>28</v>
      </c>
      <c r="BH69" s="257">
        <f t="shared" ref="BH69" si="728">IF(BH72&lt;BH67,(BH67-BH72)/5+BH70,(BH72-BH67)/5+BH68)</f>
        <v>0.99861111111111101</v>
      </c>
      <c r="BI69" s="254">
        <v>0.99958333333333327</v>
      </c>
      <c r="BJ69" s="254">
        <v>0.99958333333333327</v>
      </c>
      <c r="BK69" s="254">
        <f t="shared" ref="BK69" si="729">IF(BK72&lt;BK67,(BK67-BK72)/5+BK70,(BK72-BK67)/5+BK68)</f>
        <v>0.99791666666666667</v>
      </c>
      <c r="BL69" s="254">
        <v>0.99888888888888883</v>
      </c>
      <c r="BM69" s="254">
        <f t="shared" ref="BM69" si="730">IF(BM72&lt;BM67,(BM67-BM72)/5+BM70,(BM72-BM67)/5+BM68)</f>
        <v>0.99875000000000014</v>
      </c>
      <c r="BN69" s="254">
        <f t="shared" ref="BN69:BO69" si="731">IF(BN72&lt;BN67,(BN67-BN72)/5+BN70,(BN72-BN67)/5+BN68)</f>
        <v>0.99722222222222223</v>
      </c>
      <c r="BO69" s="254">
        <f t="shared" si="731"/>
        <v>0.99777777777777765</v>
      </c>
      <c r="BP69" s="254">
        <f t="shared" ref="BP69:DP69" si="732">IF(BP72&lt;BP67,(BP67-BP72)/5+BP70,(BP72-BP67)/5+BP68)</f>
        <v>0.9981944444444445</v>
      </c>
      <c r="BQ69" s="254">
        <f t="shared" si="732"/>
        <v>0.99750000000000005</v>
      </c>
      <c r="BR69" s="254">
        <f t="shared" si="732"/>
        <v>0.99680555555555561</v>
      </c>
      <c r="BS69" s="254">
        <f t="shared" si="732"/>
        <v>0.99750000000000005</v>
      </c>
      <c r="BT69" s="254">
        <f t="shared" si="732"/>
        <v>0.99680555555555561</v>
      </c>
      <c r="BU69" s="254">
        <f t="shared" si="732"/>
        <v>0.99680555555555561</v>
      </c>
      <c r="BV69" s="254">
        <f t="shared" si="732"/>
        <v>0.99680555555555561</v>
      </c>
      <c r="BW69" s="254">
        <f t="shared" si="732"/>
        <v>0.99708333333333343</v>
      </c>
      <c r="BX69" s="254">
        <f t="shared" si="732"/>
        <v>0.99680555555555561</v>
      </c>
      <c r="BY69" s="254">
        <f t="shared" si="732"/>
        <v>0.99680555555555561</v>
      </c>
      <c r="BZ69" s="254">
        <f t="shared" si="732"/>
        <v>0.99638888888888888</v>
      </c>
      <c r="CA69" s="254">
        <f t="shared" si="732"/>
        <v>0.99680555555555561</v>
      </c>
      <c r="CB69" s="254">
        <f t="shared" si="732"/>
        <v>0.99722222222222223</v>
      </c>
      <c r="CC69" s="254">
        <f t="shared" si="732"/>
        <v>0.99611111111111106</v>
      </c>
      <c r="CD69" s="254">
        <f t="shared" si="732"/>
        <v>0.9966666666666667</v>
      </c>
      <c r="CE69" s="254">
        <f t="shared" si="732"/>
        <v>0.99541666666666673</v>
      </c>
      <c r="CF69" s="254">
        <f t="shared" si="732"/>
        <v>0.99638888888888888</v>
      </c>
      <c r="CG69" s="254">
        <f t="shared" si="732"/>
        <v>0.99458333333333326</v>
      </c>
      <c r="CH69" s="254">
        <f t="shared" si="732"/>
        <v>0.99416666666666675</v>
      </c>
      <c r="CI69" s="254">
        <f t="shared" si="732"/>
        <v>0.99319444444444438</v>
      </c>
      <c r="CJ69" s="254">
        <f t="shared" si="732"/>
        <v>0.99388888888888893</v>
      </c>
      <c r="CK69" s="254">
        <f t="shared" si="732"/>
        <v>0.99111111111111116</v>
      </c>
      <c r="CL69" s="254">
        <f t="shared" si="732"/>
        <v>0.99111111111111116</v>
      </c>
      <c r="CM69" s="254">
        <f t="shared" si="732"/>
        <v>0.98777777777777775</v>
      </c>
      <c r="CN69" s="254">
        <f t="shared" si="732"/>
        <v>0.98583333333333323</v>
      </c>
      <c r="CO69" s="254">
        <f t="shared" si="732"/>
        <v>0.98430555555555554</v>
      </c>
      <c r="CP69" s="254">
        <f t="shared" si="732"/>
        <v>0.98124999999999996</v>
      </c>
      <c r="CQ69" s="254">
        <f t="shared" si="732"/>
        <v>0.9818055555555556</v>
      </c>
      <c r="CR69" s="254">
        <f t="shared" si="732"/>
        <v>0.97861111111111099</v>
      </c>
      <c r="CS69" s="254">
        <f t="shared" si="732"/>
        <v>0.97513888888888889</v>
      </c>
      <c r="CT69" s="254">
        <f t="shared" si="732"/>
        <v>0.97541666666666671</v>
      </c>
      <c r="CU69" s="254">
        <f t="shared" si="732"/>
        <v>0.97041666666666659</v>
      </c>
      <c r="CV69" s="254">
        <f t="shared" si="732"/>
        <v>0.96333333333333326</v>
      </c>
      <c r="CW69" s="254">
        <f t="shared" si="732"/>
        <v>0.96152777777777776</v>
      </c>
      <c r="CX69" s="254">
        <f t="shared" si="732"/>
        <v>0.9622222222222222</v>
      </c>
      <c r="CY69" s="254">
        <f t="shared" si="732"/>
        <v>0.96111111111111103</v>
      </c>
      <c r="CZ69" s="254">
        <f t="shared" si="732"/>
        <v>0.96</v>
      </c>
      <c r="DA69" s="254">
        <f t="shared" si="732"/>
        <v>0.95722222222222231</v>
      </c>
      <c r="DB69" s="254">
        <f t="shared" si="732"/>
        <v>0.95652777777777775</v>
      </c>
      <c r="DC69" s="254">
        <f t="shared" si="732"/>
        <v>0.94138888888888894</v>
      </c>
      <c r="DD69" s="254">
        <f t="shared" si="732"/>
        <v>0.93902777777777768</v>
      </c>
      <c r="DE69" s="254">
        <f t="shared" si="732"/>
        <v>0.93541666666666667</v>
      </c>
      <c r="DF69" s="254">
        <f t="shared" si="732"/>
        <v>0.91819444444444454</v>
      </c>
      <c r="DG69" s="254">
        <f t="shared" si="732"/>
        <v>0.90555555555555545</v>
      </c>
      <c r="DH69" s="254">
        <f t="shared" si="732"/>
        <v>0.89791666666666659</v>
      </c>
      <c r="DI69" s="254">
        <f t="shared" si="732"/>
        <v>0.89277777777777778</v>
      </c>
      <c r="DJ69" s="254">
        <f t="shared" si="732"/>
        <v>0.88694444444444454</v>
      </c>
      <c r="DK69" s="254">
        <f t="shared" si="732"/>
        <v>0.89249999999999996</v>
      </c>
      <c r="DL69" s="254">
        <f t="shared" si="732"/>
        <v>0.8569444444444444</v>
      </c>
      <c r="DM69" s="254">
        <f t="shared" si="732"/>
        <v>0.86458333333333337</v>
      </c>
      <c r="DN69" s="254">
        <f t="shared" si="732"/>
        <v>0.85069444444444453</v>
      </c>
      <c r="DO69" s="254">
        <f t="shared" si="732"/>
        <v>0</v>
      </c>
      <c r="DP69" s="254">
        <f t="shared" si="732"/>
        <v>0</v>
      </c>
      <c r="DQ69" s="220">
        <f t="shared" si="24"/>
        <v>28</v>
      </c>
      <c r="DR69" s="254">
        <f t="shared" ref="DR69:DS69" si="733">IF(DR72&lt;DR67,(DR67-DR72)/5+DR70,(DR72-DR67)/5+DR68)</f>
        <v>1.9166666666666662E-2</v>
      </c>
      <c r="DS69" s="254">
        <f t="shared" si="733"/>
        <v>1.4861111111111111E-2</v>
      </c>
      <c r="DT69" s="254">
        <f t="shared" ref="DT69:EC69" si="734">IF(DT72&lt;DT67,(DT67-DT72)/5+DT70,(DT72-DT67)/5+DT68)</f>
        <v>1.4861111111111111E-2</v>
      </c>
      <c r="DU69" s="254">
        <f t="shared" si="734"/>
        <v>1.4444444444444442E-2</v>
      </c>
      <c r="DV69" s="254">
        <f t="shared" si="734"/>
        <v>1.2638888888888889E-2</v>
      </c>
      <c r="DW69" s="254">
        <f t="shared" si="734"/>
        <v>1.2361111111111109E-2</v>
      </c>
      <c r="DX69" s="254">
        <f t="shared" si="734"/>
        <v>1.1666666666666664E-2</v>
      </c>
      <c r="DY69" s="254">
        <f t="shared" si="734"/>
        <v>9.5833333333333309E-3</v>
      </c>
      <c r="DZ69" s="254">
        <f t="shared" si="734"/>
        <v>7.3611111111111117E-3</v>
      </c>
      <c r="EA69" s="254">
        <f t="shared" si="734"/>
        <v>8.8888888888888889E-3</v>
      </c>
      <c r="EB69" s="254">
        <f t="shared" si="734"/>
        <v>6.6666666666666671E-3</v>
      </c>
      <c r="EC69" s="254">
        <f t="shared" si="734"/>
        <v>6.3888888888888893E-3</v>
      </c>
      <c r="ED69" s="254">
        <f t="shared" ref="ED69:EQ69" si="735">IF(ED72&lt;ED67,(ED67-ED72)/5+ED70,(ED72-ED67)/5+ED68)</f>
        <v>4.5833333333333334E-3</v>
      </c>
      <c r="EE69" s="254">
        <f t="shared" si="735"/>
        <v>5.9722222222222225E-3</v>
      </c>
      <c r="EF69" s="254">
        <f t="shared" si="735"/>
        <v>5.5555555555555558E-3</v>
      </c>
      <c r="EG69" s="254">
        <f t="shared" si="735"/>
        <v>4.3055555555555555E-3</v>
      </c>
      <c r="EH69" s="254">
        <f t="shared" si="735"/>
        <v>4.5833333333333334E-3</v>
      </c>
      <c r="EI69" s="254">
        <f t="shared" si="735"/>
        <v>4.4444444444444444E-3</v>
      </c>
      <c r="EJ69" s="254">
        <f t="shared" si="735"/>
        <v>5.2777777777777779E-3</v>
      </c>
      <c r="EK69" s="254">
        <f t="shared" si="735"/>
        <v>4.5833333333333334E-3</v>
      </c>
      <c r="EL69" s="254">
        <f t="shared" si="735"/>
        <v>4.1666666666666666E-3</v>
      </c>
      <c r="EM69" s="254">
        <f t="shared" si="735"/>
        <v>1.8055555555555557E-3</v>
      </c>
      <c r="EN69" s="254">
        <f t="shared" si="735"/>
        <v>2.3611111111111111E-3</v>
      </c>
      <c r="EO69" s="254">
        <f t="shared" si="735"/>
        <v>2.3611111111111111E-3</v>
      </c>
      <c r="EP69" s="254">
        <f t="shared" si="735"/>
        <v>2.5000000000000001E-3</v>
      </c>
      <c r="EQ69" s="254">
        <f t="shared" si="735"/>
        <v>2.0833333333333333E-3</v>
      </c>
      <c r="ER69" s="254">
        <v>0</v>
      </c>
      <c r="ES69" s="254">
        <f t="shared" ref="ES69" si="736">IF(ES72&lt;ES67,(ES67-ES72)/5+ES70,(ES72-ES67)/5+ES68)</f>
        <v>1.3888888888888889E-3</v>
      </c>
      <c r="ET69" s="254">
        <v>0.99958333333333327</v>
      </c>
      <c r="EU69" s="254">
        <f t="shared" ref="EU69:EV69" si="737">IF(EU72&lt;EU67,(EU67-EU72)/5+EU70,(EU72-EU67)/5+EU68)</f>
        <v>0.99930555555555556</v>
      </c>
      <c r="EV69" s="254">
        <f t="shared" si="737"/>
        <v>6.9444444444444447E-4</v>
      </c>
      <c r="EW69" s="254">
        <v>0.99958333333333327</v>
      </c>
      <c r="EX69" s="254">
        <f t="shared" ref="EX69:EZ69" si="738">IF(EX72&lt;EX67,(EX67-EX72)/5+EX70,(EX72-EX67)/5+EX68)</f>
        <v>0</v>
      </c>
      <c r="EY69" s="254">
        <f t="shared" si="738"/>
        <v>2.7777777777777778E-4</v>
      </c>
      <c r="EZ69" s="254">
        <f t="shared" si="738"/>
        <v>0.99861111111111101</v>
      </c>
      <c r="FA69" s="254">
        <f t="shared" ref="FA69:FB69" si="739">IF(FA72&lt;FA67,(FA67-FA72)/5+FA70,(FA72-FA67)/5+FA68)</f>
        <v>0</v>
      </c>
      <c r="FB69" s="254">
        <f t="shared" si="739"/>
        <v>0.99888888888888883</v>
      </c>
      <c r="FC69" s="254">
        <v>0.99958333333333327</v>
      </c>
      <c r="FD69" s="254">
        <f t="shared" ref="FD69:FG69" si="740">IF(FD72&lt;FD67,(FD67-FD72)/5+FD70,(FD72-FD67)/5+FD68)</f>
        <v>0.9981944444444445</v>
      </c>
      <c r="FE69" s="254">
        <f t="shared" si="740"/>
        <v>0.99888888888888883</v>
      </c>
      <c r="FF69" s="254">
        <f t="shared" si="740"/>
        <v>0.99888888888888883</v>
      </c>
      <c r="FG69" s="254">
        <f t="shared" si="740"/>
        <v>0</v>
      </c>
      <c r="FH69" s="254">
        <v>0.99958333333333327</v>
      </c>
      <c r="FI69" s="254">
        <v>0.99958333333333327</v>
      </c>
      <c r="FJ69" s="292">
        <v>0.99958333333333327</v>
      </c>
      <c r="FK69" s="255">
        <f t="shared" ref="FK69" si="741">IF(FK72&lt;FK67,(FK67-FK72)/5+FK70,(FK72-FK67)/5+FK68)</f>
        <v>0.99861111111111101</v>
      </c>
      <c r="FL69" s="214">
        <f t="shared" si="31"/>
        <v>28</v>
      </c>
      <c r="FM69" s="238" t="s">
        <v>167</v>
      </c>
      <c r="FN69" s="222">
        <f>HS11</f>
        <v>0</v>
      </c>
      <c r="FO69" s="221"/>
      <c r="FP69" s="221"/>
      <c r="FQ69" s="214"/>
      <c r="FR69" s="225"/>
      <c r="FS69" s="225"/>
      <c r="FT69" s="225"/>
      <c r="FU69" s="216"/>
      <c r="FV69" s="216"/>
      <c r="FW69" s="216"/>
      <c r="FX69" s="216"/>
      <c r="FY69" s="216"/>
      <c r="FZ69" s="216"/>
      <c r="GA69" s="216"/>
      <c r="GB69" s="216"/>
      <c r="GC69" s="216"/>
      <c r="GD69" s="216"/>
      <c r="GE69" s="216"/>
      <c r="GF69" s="216"/>
      <c r="GG69" s="216"/>
      <c r="GH69" s="216"/>
      <c r="GI69" s="216"/>
      <c r="GJ69" s="216"/>
      <c r="GK69" s="216"/>
      <c r="GL69" s="216"/>
      <c r="GM69" s="216"/>
      <c r="GN69" s="216"/>
      <c r="GO69" s="216"/>
      <c r="GP69" s="216"/>
      <c r="GQ69" s="216"/>
      <c r="GR69" s="216"/>
      <c r="GS69" s="216"/>
      <c r="GT69" s="216"/>
      <c r="GU69" s="216"/>
      <c r="GV69" s="216"/>
      <c r="GW69" s="216"/>
      <c r="GX69" s="216"/>
      <c r="GY69" s="216"/>
      <c r="GZ69" s="216"/>
      <c r="HA69" s="216"/>
      <c r="HB69" s="216"/>
      <c r="HC69" s="216"/>
      <c r="HD69" s="216"/>
      <c r="HE69" s="216"/>
      <c r="HF69" s="216"/>
      <c r="HG69" s="216"/>
      <c r="HH69" s="216"/>
      <c r="HI69" s="216"/>
      <c r="HJ69" s="216"/>
      <c r="HK69" s="216"/>
      <c r="HL69" s="216"/>
      <c r="HM69" s="216"/>
      <c r="HN69" s="216"/>
      <c r="HO69" s="216"/>
      <c r="HP69" s="216"/>
      <c r="HQ69" s="216"/>
      <c r="HR69" s="216"/>
      <c r="HS69" s="216"/>
      <c r="HT69" s="216"/>
      <c r="HU69" s="216"/>
      <c r="HV69" s="216"/>
      <c r="HW69" s="216"/>
      <c r="HX69" s="216"/>
      <c r="HY69" s="216"/>
      <c r="HZ69" s="216"/>
      <c r="IA69" s="216"/>
      <c r="IB69" s="216"/>
      <c r="IC69" s="216"/>
      <c r="ID69" s="216"/>
      <c r="IE69" s="216"/>
      <c r="IF69" s="216"/>
      <c r="IG69" s="216"/>
      <c r="IH69" s="216"/>
      <c r="II69" s="216"/>
      <c r="IJ69" s="216"/>
      <c r="IK69" s="216"/>
      <c r="IL69" s="216"/>
      <c r="IM69" s="216"/>
      <c r="IN69" s="216"/>
      <c r="IO69" s="216"/>
      <c r="IP69" s="216"/>
      <c r="IQ69" s="216"/>
      <c r="IR69" s="216"/>
      <c r="IS69" s="216"/>
      <c r="IT69" s="216"/>
      <c r="IU69" s="216"/>
      <c r="IV69" s="216"/>
      <c r="IW69" s="216"/>
      <c r="IX69" s="216"/>
      <c r="IY69" s="216"/>
      <c r="IZ69" s="216"/>
      <c r="JA69" s="216"/>
      <c r="JB69" s="216"/>
      <c r="JC69" s="216"/>
      <c r="JD69" s="216"/>
      <c r="JE69" s="216"/>
      <c r="JF69" s="216"/>
      <c r="JG69" s="216"/>
      <c r="JH69" s="216"/>
      <c r="JI69" s="216"/>
      <c r="JJ69" s="216"/>
      <c r="JK69" s="216"/>
      <c r="JL69" s="216"/>
      <c r="JM69" s="216"/>
      <c r="JN69" s="216"/>
      <c r="JO69" s="216"/>
      <c r="JP69" s="216"/>
      <c r="JQ69" s="216"/>
      <c r="JR69" s="216"/>
    </row>
    <row r="70" spans="1:278">
      <c r="A70" s="404">
        <v>61</v>
      </c>
      <c r="B70" s="399" t="str">
        <f t="shared" si="441"/>
        <v>zirkumpolar</v>
      </c>
      <c r="C70" s="400">
        <v>200</v>
      </c>
      <c r="D70" s="392" t="s">
        <v>35</v>
      </c>
      <c r="E70" s="400">
        <v>200</v>
      </c>
      <c r="F70" s="399" t="s">
        <v>446</v>
      </c>
      <c r="G70" s="393">
        <v>0.80395833333333344</v>
      </c>
      <c r="H70" s="402" t="s">
        <v>447</v>
      </c>
      <c r="I70" s="403">
        <v>14.4</v>
      </c>
      <c r="J70" s="399" t="s">
        <v>448</v>
      </c>
      <c r="K70" s="399" t="s">
        <v>11</v>
      </c>
      <c r="L70" s="396">
        <v>2</v>
      </c>
      <c r="M70" s="397">
        <v>17.3</v>
      </c>
      <c r="N70" s="1"/>
      <c r="O70" s="1"/>
      <c r="P70" s="1"/>
      <c r="Q70" s="1"/>
      <c r="R70" s="1"/>
      <c r="S70" s="1"/>
      <c r="T70" s="1"/>
      <c r="U70" s="1"/>
      <c r="V70" s="1"/>
      <c r="W70" s="1"/>
      <c r="X70" s="1"/>
      <c r="Y70" s="1"/>
      <c r="Z70" s="1"/>
      <c r="AA70" s="1"/>
      <c r="AB70" s="1"/>
      <c r="AC70" s="1"/>
      <c r="AD70" s="1"/>
      <c r="AE70" s="1"/>
      <c r="AF70" s="1"/>
      <c r="AG70" s="1"/>
      <c r="AH70" s="10">
        <f t="shared" si="7"/>
        <v>19.295000000000002</v>
      </c>
      <c r="AI70" s="10">
        <f t="shared" si="442"/>
        <v>289.42500000000001</v>
      </c>
      <c r="AJ70" s="44">
        <f t="shared" si="8"/>
        <v>46.15</v>
      </c>
      <c r="AK70" s="19">
        <f t="shared" si="9"/>
        <v>46.15</v>
      </c>
      <c r="AL70" s="19">
        <f t="shared" si="25"/>
        <v>46.15</v>
      </c>
      <c r="AM70" s="19">
        <f t="shared" ca="1" si="443"/>
        <v>0.94054971636060969</v>
      </c>
      <c r="AN70" s="45">
        <f t="shared" ca="1" si="10"/>
        <v>70.144079942367796</v>
      </c>
      <c r="AO70" s="55" t="str">
        <f t="shared" ca="1" si="4"/>
        <v>70°8'39"</v>
      </c>
      <c r="AP70" s="46">
        <f t="shared" ca="1" si="11"/>
        <v>42406.918653882327</v>
      </c>
      <c r="AQ70" s="20">
        <f t="shared" ca="1" si="14"/>
        <v>42406.918653882327</v>
      </c>
      <c r="AR70" s="10">
        <f t="shared" ca="1" si="15"/>
        <v>15266490.715397637</v>
      </c>
      <c r="AT70" s="64">
        <v>61</v>
      </c>
      <c r="AU70" s="58">
        <f t="shared" si="16"/>
        <v>46.15</v>
      </c>
      <c r="AV70" s="59" t="str">
        <f t="shared" si="12"/>
        <v/>
      </c>
      <c r="AW70" s="60" t="str">
        <f t="shared" si="13"/>
        <v/>
      </c>
      <c r="AX70" s="61" t="str">
        <f t="shared" si="5"/>
        <v/>
      </c>
      <c r="AY70" s="62" t="str">
        <f t="shared" si="17"/>
        <v>zirkumpolar</v>
      </c>
      <c r="AZ70" s="61" t="str">
        <f t="shared" si="18"/>
        <v/>
      </c>
      <c r="BA70" s="58" t="str">
        <f t="shared" si="19"/>
        <v>zirkumpolar</v>
      </c>
      <c r="BB70" s="58" t="str">
        <f t="shared" si="20"/>
        <v>zirkumpolar</v>
      </c>
      <c r="BC70" s="58" t="str">
        <f t="shared" si="21"/>
        <v>zirkumpolar</v>
      </c>
      <c r="BD70" s="58" t="str">
        <f t="shared" ca="1" si="22"/>
        <v>sehr gut sichtbar</v>
      </c>
      <c r="BE70" s="63" t="str">
        <f t="shared" si="6"/>
        <v>zirkumpolar</v>
      </c>
      <c r="BF70" s="215">
        <v>27</v>
      </c>
      <c r="BG70" s="214">
        <f t="shared" si="23"/>
        <v>27</v>
      </c>
      <c r="BH70" s="257">
        <f t="shared" ref="BH70" si="742">IF(BH72&lt;BH67,(BH67-BH72)/5+BH71,(BH72-BH67)/5+BH69)</f>
        <v>0.99861111111111101</v>
      </c>
      <c r="BI70" s="254">
        <v>0.99972222222222218</v>
      </c>
      <c r="BJ70" s="254">
        <v>0.99902777777777774</v>
      </c>
      <c r="BK70" s="254">
        <f t="shared" ref="BK70" si="743">IF(BK72&lt;BK67,(BK67-BK72)/5+BK71,(BK72-BK67)/5+BK69)</f>
        <v>0.99791666666666667</v>
      </c>
      <c r="BL70" s="254">
        <v>0.99833333333333341</v>
      </c>
      <c r="BM70" s="254">
        <f t="shared" ref="BM70" si="744">IF(BM72&lt;BM67,(BM67-BM72)/5+BM71,(BM72-BM67)/5+BM69)</f>
        <v>0.99847222222222232</v>
      </c>
      <c r="BN70" s="254">
        <f t="shared" ref="BN70:BO70" si="745">IF(BN72&lt;BN67,(BN67-BN72)/5+BN71,(BN72-BN67)/5+BN69)</f>
        <v>0.99722222222222223</v>
      </c>
      <c r="BO70" s="254">
        <f t="shared" si="745"/>
        <v>0.99805555555555536</v>
      </c>
      <c r="BP70" s="254">
        <f t="shared" ref="BP70:DP70" si="746">IF(BP72&lt;BP67,(BP67-BP72)/5+BP71,(BP72-BP67)/5+BP69)</f>
        <v>0.99833333333333341</v>
      </c>
      <c r="BQ70" s="254">
        <f t="shared" si="746"/>
        <v>0.99763888888888896</v>
      </c>
      <c r="BR70" s="254">
        <f t="shared" si="746"/>
        <v>0.99694444444444452</v>
      </c>
      <c r="BS70" s="254">
        <f t="shared" si="746"/>
        <v>0.99763888888888896</v>
      </c>
      <c r="BT70" s="254">
        <f t="shared" si="746"/>
        <v>0.99694444444444452</v>
      </c>
      <c r="BU70" s="254">
        <f t="shared" si="746"/>
        <v>0.99694444444444452</v>
      </c>
      <c r="BV70" s="254">
        <f t="shared" si="746"/>
        <v>0.99694444444444452</v>
      </c>
      <c r="BW70" s="254">
        <f t="shared" si="746"/>
        <v>0.99736111111111125</v>
      </c>
      <c r="BX70" s="254">
        <f t="shared" si="746"/>
        <v>0.99694444444444452</v>
      </c>
      <c r="BY70" s="254">
        <f t="shared" si="746"/>
        <v>0.99694444444444452</v>
      </c>
      <c r="BZ70" s="254">
        <f t="shared" si="746"/>
        <v>0.9966666666666667</v>
      </c>
      <c r="CA70" s="254">
        <f t="shared" si="746"/>
        <v>0.99694444444444452</v>
      </c>
      <c r="CB70" s="254">
        <f t="shared" si="746"/>
        <v>0.99722222222222223</v>
      </c>
      <c r="CC70" s="254">
        <f t="shared" si="746"/>
        <v>0.99624999999999997</v>
      </c>
      <c r="CD70" s="254">
        <f t="shared" si="746"/>
        <v>0.99638888888888888</v>
      </c>
      <c r="CE70" s="254">
        <f t="shared" si="746"/>
        <v>0.99555555555555564</v>
      </c>
      <c r="CF70" s="254">
        <f t="shared" si="746"/>
        <v>0.9966666666666667</v>
      </c>
      <c r="CG70" s="254">
        <f t="shared" si="746"/>
        <v>0.99499999999999988</v>
      </c>
      <c r="CH70" s="254">
        <f t="shared" si="746"/>
        <v>0.99402777777777784</v>
      </c>
      <c r="CI70" s="254">
        <f t="shared" si="746"/>
        <v>0.993611111111111</v>
      </c>
      <c r="CJ70" s="254">
        <f t="shared" si="746"/>
        <v>0.99430555555555566</v>
      </c>
      <c r="CK70" s="254">
        <f t="shared" si="746"/>
        <v>0.9915277777777779</v>
      </c>
      <c r="CL70" s="254">
        <f t="shared" si="746"/>
        <v>0.9915277777777779</v>
      </c>
      <c r="CM70" s="254">
        <f t="shared" si="746"/>
        <v>0.98791666666666667</v>
      </c>
      <c r="CN70" s="254">
        <f t="shared" si="746"/>
        <v>0.98638888888888876</v>
      </c>
      <c r="CO70" s="254">
        <f t="shared" si="746"/>
        <v>0.9851388888888889</v>
      </c>
      <c r="CP70" s="254">
        <f t="shared" si="746"/>
        <v>0.9819444444444444</v>
      </c>
      <c r="CQ70" s="254">
        <f t="shared" si="746"/>
        <v>0.98277777777777786</v>
      </c>
      <c r="CR70" s="254">
        <f t="shared" si="746"/>
        <v>0.97972222222222205</v>
      </c>
      <c r="CS70" s="254">
        <f t="shared" si="746"/>
        <v>0.97624999999999995</v>
      </c>
      <c r="CT70" s="254">
        <f t="shared" si="746"/>
        <v>0.97666666666666668</v>
      </c>
      <c r="CU70" s="254">
        <f t="shared" si="746"/>
        <v>0.97194444444444439</v>
      </c>
      <c r="CV70" s="254">
        <f t="shared" si="746"/>
        <v>0.96513888888888877</v>
      </c>
      <c r="CW70" s="254">
        <f t="shared" si="746"/>
        <v>0.96347222222222217</v>
      </c>
      <c r="CX70" s="254">
        <f t="shared" si="746"/>
        <v>0.96416666666666662</v>
      </c>
      <c r="CY70" s="254">
        <f t="shared" si="746"/>
        <v>0.96319444444444435</v>
      </c>
      <c r="CZ70" s="254">
        <f t="shared" si="746"/>
        <v>0.96152777777777776</v>
      </c>
      <c r="DA70" s="254">
        <f t="shared" si="746"/>
        <v>0.95944444444444454</v>
      </c>
      <c r="DB70" s="254">
        <f t="shared" si="746"/>
        <v>0.95805555555555555</v>
      </c>
      <c r="DC70" s="254">
        <f t="shared" si="746"/>
        <v>0.94402777777777791</v>
      </c>
      <c r="DD70" s="254">
        <f t="shared" si="746"/>
        <v>0.94152777777777763</v>
      </c>
      <c r="DE70" s="254">
        <f t="shared" si="746"/>
        <v>0.93888888888888888</v>
      </c>
      <c r="DF70" s="254">
        <f t="shared" si="746"/>
        <v>0.92277777777777792</v>
      </c>
      <c r="DG70" s="254">
        <f t="shared" si="746"/>
        <v>0.91111111111111098</v>
      </c>
      <c r="DH70" s="254">
        <f t="shared" si="746"/>
        <v>0.90416666666666656</v>
      </c>
      <c r="DI70" s="254">
        <f t="shared" si="746"/>
        <v>0.89958333333333329</v>
      </c>
      <c r="DJ70" s="254">
        <f t="shared" si="746"/>
        <v>0.89430555555555569</v>
      </c>
      <c r="DK70" s="254">
        <f t="shared" si="746"/>
        <v>0.90055555555555544</v>
      </c>
      <c r="DL70" s="254">
        <f t="shared" si="746"/>
        <v>0.86805555555555547</v>
      </c>
      <c r="DM70" s="254">
        <f t="shared" si="746"/>
        <v>0.86458333333333337</v>
      </c>
      <c r="DN70" s="254">
        <f t="shared" si="746"/>
        <v>0.85069444444444453</v>
      </c>
      <c r="DO70" s="254">
        <f t="shared" si="746"/>
        <v>0</v>
      </c>
      <c r="DP70" s="254">
        <f t="shared" si="746"/>
        <v>0</v>
      </c>
      <c r="DQ70" s="220">
        <f t="shared" si="24"/>
        <v>27</v>
      </c>
      <c r="DR70" s="254">
        <f t="shared" ref="DR70:DS70" si="747">IF(DR72&lt;DR67,(DR67-DR72)/5+DR71,(DR72-DR67)/5+DR69)</f>
        <v>1.833333333333333E-2</v>
      </c>
      <c r="DS70" s="254">
        <f t="shared" si="747"/>
        <v>1.4305555555555556E-2</v>
      </c>
      <c r="DT70" s="254">
        <f t="shared" ref="DT70:EC70" si="748">IF(DT72&lt;DT67,(DT67-DT72)/5+DT71,(DT72-DT67)/5+DT69)</f>
        <v>1.4305555555555556E-2</v>
      </c>
      <c r="DU70" s="254">
        <f t="shared" si="748"/>
        <v>1.4027777777777776E-2</v>
      </c>
      <c r="DV70" s="254">
        <f t="shared" si="748"/>
        <v>1.2361111111111111E-2</v>
      </c>
      <c r="DW70" s="254">
        <f t="shared" si="748"/>
        <v>1.1944444444444443E-2</v>
      </c>
      <c r="DX70" s="254">
        <f t="shared" si="748"/>
        <v>1.1249999999999998E-2</v>
      </c>
      <c r="DY70" s="254">
        <f t="shared" si="748"/>
        <v>9.166666666666665E-3</v>
      </c>
      <c r="DZ70" s="254">
        <f t="shared" si="748"/>
        <v>6.5277777777777782E-3</v>
      </c>
      <c r="EA70" s="254">
        <f t="shared" si="748"/>
        <v>9.1666666666666667E-3</v>
      </c>
      <c r="EB70" s="254">
        <f t="shared" si="748"/>
        <v>5.8333333333333336E-3</v>
      </c>
      <c r="EC70" s="254">
        <f t="shared" si="748"/>
        <v>6.1111111111111114E-3</v>
      </c>
      <c r="ED70" s="254">
        <f t="shared" ref="ED70:EQ70" si="749">IF(ED72&lt;ED67,(ED67-ED72)/5+ED71,(ED72-ED67)/5+ED69)</f>
        <v>4.4444444444444444E-3</v>
      </c>
      <c r="EE70" s="254">
        <f t="shared" si="749"/>
        <v>5.8333333333333336E-3</v>
      </c>
      <c r="EF70" s="254">
        <f t="shared" si="749"/>
        <v>5.5555555555555558E-3</v>
      </c>
      <c r="EG70" s="254">
        <f t="shared" si="749"/>
        <v>4.0277777777777777E-3</v>
      </c>
      <c r="EH70" s="254">
        <f t="shared" si="749"/>
        <v>4.4444444444444444E-3</v>
      </c>
      <c r="EI70" s="254">
        <f t="shared" si="749"/>
        <v>3.8888888888888892E-3</v>
      </c>
      <c r="EJ70" s="254">
        <f t="shared" si="749"/>
        <v>5.138888888888889E-3</v>
      </c>
      <c r="EK70" s="254">
        <f t="shared" si="749"/>
        <v>4.4444444444444444E-3</v>
      </c>
      <c r="EL70" s="254">
        <f t="shared" si="749"/>
        <v>4.1666666666666666E-3</v>
      </c>
      <c r="EM70" s="254">
        <f t="shared" si="749"/>
        <v>1.6666666666666668E-3</v>
      </c>
      <c r="EN70" s="254">
        <f t="shared" si="749"/>
        <v>2.5000000000000001E-3</v>
      </c>
      <c r="EO70" s="254">
        <f t="shared" si="749"/>
        <v>2.5000000000000001E-3</v>
      </c>
      <c r="EP70" s="254">
        <f t="shared" si="749"/>
        <v>2.3611111111111111E-3</v>
      </c>
      <c r="EQ70" s="254">
        <f t="shared" si="749"/>
        <v>2.0833333333333333E-3</v>
      </c>
      <c r="ER70" s="254">
        <v>0.99930555555555556</v>
      </c>
      <c r="ES70" s="254">
        <f t="shared" ref="ES70" si="750">IF(ES72&lt;ES67,(ES67-ES72)/5+ES71,(ES72-ES67)/5+ES69)</f>
        <v>1.3888888888888889E-3</v>
      </c>
      <c r="ET70" s="254">
        <v>0.99972222222222196</v>
      </c>
      <c r="EU70" s="254">
        <f t="shared" ref="EU70:EV70" si="751">IF(EU72&lt;EU67,(EU67-EU72)/5+EU71,(EU72-EU67)/5+EU69)</f>
        <v>0.99930555555555556</v>
      </c>
      <c r="EV70" s="254">
        <f t="shared" si="751"/>
        <v>6.9444444444444447E-4</v>
      </c>
      <c r="EW70" s="254">
        <v>0.99902777777777774</v>
      </c>
      <c r="EX70" s="254">
        <f t="shared" ref="EX70:EZ70" si="752">IF(EX72&lt;EX67,(EX67-EX72)/5+EX71,(EX72-EX67)/5+EX69)</f>
        <v>0</v>
      </c>
      <c r="EY70" s="254">
        <f t="shared" si="752"/>
        <v>4.1666666666666664E-4</v>
      </c>
      <c r="EZ70" s="254">
        <f t="shared" si="752"/>
        <v>0.99861111111111101</v>
      </c>
      <c r="FA70" s="254">
        <f t="shared" ref="FA70:FB70" si="753">IF(FA72&lt;FA67,(FA67-FA72)/5+FA71,(FA72-FA67)/5+FA69)</f>
        <v>0</v>
      </c>
      <c r="FB70" s="254">
        <f t="shared" si="753"/>
        <v>0.99902777777777774</v>
      </c>
      <c r="FC70" s="254">
        <v>0.99972222222222196</v>
      </c>
      <c r="FD70" s="254">
        <f t="shared" ref="FD70:FG70" si="754">IF(FD72&lt;FD67,(FD67-FD72)/5+FD71,(FD72-FD67)/5+FD69)</f>
        <v>0.99833333333333341</v>
      </c>
      <c r="FE70" s="254">
        <f t="shared" si="754"/>
        <v>0.99902777777777774</v>
      </c>
      <c r="FF70" s="254">
        <f t="shared" si="754"/>
        <v>0.99902777777777774</v>
      </c>
      <c r="FG70" s="254">
        <f t="shared" si="754"/>
        <v>0</v>
      </c>
      <c r="FH70" s="254">
        <v>0.99972222222222196</v>
      </c>
      <c r="FI70" s="254">
        <v>0.99972222222222196</v>
      </c>
      <c r="FJ70" s="292">
        <v>0.99972222222222218</v>
      </c>
      <c r="FK70" s="255">
        <f t="shared" ref="FK70" si="755">IF(FK72&lt;FK67,(FK67-FK72)/5+FK71,(FK72-FK67)/5+FK69)</f>
        <v>0.99861111111111101</v>
      </c>
      <c r="FL70" s="214">
        <f t="shared" si="31"/>
        <v>27</v>
      </c>
      <c r="FM70" s="238" t="s">
        <v>120</v>
      </c>
      <c r="FN70" s="222">
        <f>HT11</f>
        <v>0</v>
      </c>
      <c r="FO70" s="221"/>
      <c r="FP70" s="221"/>
      <c r="FQ70" s="214"/>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c r="GY70" s="216"/>
      <c r="GZ70" s="216"/>
      <c r="HA70" s="216"/>
      <c r="HB70" s="216"/>
      <c r="HC70" s="216"/>
      <c r="HD70" s="216"/>
      <c r="HE70" s="216"/>
      <c r="HF70" s="216"/>
      <c r="HG70" s="216"/>
      <c r="HH70" s="216"/>
      <c r="HI70" s="216"/>
      <c r="HJ70" s="216"/>
      <c r="HK70" s="216"/>
      <c r="HL70" s="216"/>
      <c r="HM70" s="216"/>
      <c r="HN70" s="216"/>
      <c r="HO70" s="216"/>
      <c r="HP70" s="216"/>
      <c r="HQ70" s="216"/>
      <c r="HR70" s="216"/>
      <c r="HS70" s="216"/>
      <c r="HT70" s="216"/>
      <c r="HU70" s="216"/>
      <c r="HV70" s="216"/>
      <c r="HW70" s="216"/>
      <c r="HX70" s="216"/>
      <c r="HY70" s="216"/>
      <c r="HZ70" s="216"/>
      <c r="IA70" s="216"/>
      <c r="IB70" s="216"/>
      <c r="IC70" s="216"/>
      <c r="ID70" s="216"/>
      <c r="IE70" s="216"/>
      <c r="IF70" s="216"/>
      <c r="IG70" s="216"/>
      <c r="IH70" s="216"/>
      <c r="II70" s="216"/>
      <c r="IJ70" s="216"/>
      <c r="IK70" s="216"/>
      <c r="IL70" s="216"/>
      <c r="IM70" s="216"/>
      <c r="IN70" s="216"/>
      <c r="IO70" s="216"/>
      <c r="IP70" s="216"/>
      <c r="IQ70" s="216"/>
      <c r="IR70" s="216"/>
      <c r="IS70" s="216"/>
      <c r="IT70" s="216"/>
      <c r="IU70" s="216"/>
      <c r="IV70" s="216"/>
      <c r="IW70" s="216"/>
      <c r="IX70" s="216"/>
      <c r="IY70" s="216"/>
      <c r="IZ70" s="216"/>
      <c r="JA70" s="216"/>
      <c r="JB70" s="216"/>
      <c r="JC70" s="216"/>
      <c r="JD70" s="216"/>
      <c r="JE70" s="216"/>
      <c r="JF70" s="216"/>
      <c r="JG70" s="216"/>
      <c r="JH70" s="216"/>
      <c r="JI70" s="216"/>
      <c r="JJ70" s="216"/>
      <c r="JK70" s="216"/>
      <c r="JL70" s="216"/>
      <c r="JM70" s="216"/>
      <c r="JN70" s="216"/>
      <c r="JO70" s="216"/>
      <c r="JP70" s="216"/>
      <c r="JQ70" s="216"/>
      <c r="JR70" s="216"/>
    </row>
    <row r="71" spans="1:278" ht="15.75" thickBot="1">
      <c r="A71" s="404">
        <v>62</v>
      </c>
      <c r="B71" s="399" t="str">
        <f t="shared" ca="1" si="441"/>
        <v>gut sichtbar</v>
      </c>
      <c r="C71" s="400">
        <v>161</v>
      </c>
      <c r="D71" s="392" t="s">
        <v>35</v>
      </c>
      <c r="E71" s="400">
        <v>161</v>
      </c>
      <c r="F71" s="399" t="s">
        <v>449</v>
      </c>
      <c r="G71" s="393">
        <v>0.81314814814814806</v>
      </c>
      <c r="H71" s="402" t="s">
        <v>450</v>
      </c>
      <c r="I71" s="403">
        <v>14.8</v>
      </c>
      <c r="J71" s="399" t="s">
        <v>418</v>
      </c>
      <c r="K71" s="399" t="s">
        <v>11</v>
      </c>
      <c r="L71" s="396">
        <v>2</v>
      </c>
      <c r="M71" s="397">
        <v>18.2</v>
      </c>
      <c r="N71" s="1"/>
      <c r="O71" s="1"/>
      <c r="P71" s="1"/>
      <c r="Q71" s="1"/>
      <c r="R71" s="1"/>
      <c r="S71" s="1"/>
      <c r="T71" s="1"/>
      <c r="U71" s="1"/>
      <c r="V71" s="1"/>
      <c r="W71" s="1"/>
      <c r="X71" s="1"/>
      <c r="Y71" s="1"/>
      <c r="Z71" s="1"/>
      <c r="AA71" s="1"/>
      <c r="AB71" s="1"/>
      <c r="AC71" s="1"/>
      <c r="AD71" s="1"/>
      <c r="AE71" s="1"/>
      <c r="AF71" s="1"/>
      <c r="AG71" s="1"/>
      <c r="AH71" s="10">
        <f t="shared" si="7"/>
        <v>19.515555555555554</v>
      </c>
      <c r="AI71" s="10">
        <f t="shared" si="442"/>
        <v>292.73333333333329</v>
      </c>
      <c r="AJ71" s="44">
        <f t="shared" si="8"/>
        <v>10.5</v>
      </c>
      <c r="AK71" s="19">
        <f t="shared" si="9"/>
        <v>10.5</v>
      </c>
      <c r="AL71" s="19">
        <f t="shared" si="25"/>
        <v>10.5</v>
      </c>
      <c r="AM71" s="19">
        <f t="shared" ca="1" si="443"/>
        <v>0.68424323268579301</v>
      </c>
      <c r="AN71" s="45">
        <f t="shared" ca="1" si="10"/>
        <v>43.176120716595314</v>
      </c>
      <c r="AO71" s="55" t="str">
        <f t="shared" ca="1" si="4"/>
        <v>43°10'34"</v>
      </c>
      <c r="AP71" s="46">
        <f t="shared" ca="1" si="11"/>
        <v>42406.90946406751</v>
      </c>
      <c r="AQ71" s="20">
        <f t="shared" ca="1" si="14"/>
        <v>42406.90946406751</v>
      </c>
      <c r="AR71" s="10">
        <f t="shared" ca="1" si="15"/>
        <v>15266487.407064304</v>
      </c>
      <c r="AT71" s="64">
        <v>62</v>
      </c>
      <c r="AU71" s="58">
        <f t="shared" si="16"/>
        <v>10.5</v>
      </c>
      <c r="AV71" s="59" t="str">
        <f t="shared" si="12"/>
        <v/>
      </c>
      <c r="AW71" s="60" t="str">
        <f t="shared" si="13"/>
        <v/>
      </c>
      <c r="AX71" s="61" t="str">
        <f t="shared" si="5"/>
        <v/>
      </c>
      <c r="AY71" s="62" t="str">
        <f t="shared" si="17"/>
        <v/>
      </c>
      <c r="AZ71" s="61" t="str">
        <f t="shared" si="18"/>
        <v/>
      </c>
      <c r="BA71" s="58" t="str">
        <f t="shared" si="19"/>
        <v/>
      </c>
      <c r="BB71" s="58" t="str">
        <f t="shared" si="20"/>
        <v/>
      </c>
      <c r="BC71" s="58" t="str">
        <f t="shared" si="21"/>
        <v/>
      </c>
      <c r="BD71" s="58" t="str">
        <f t="shared" ca="1" si="22"/>
        <v>gut sichtbar</v>
      </c>
      <c r="BE71" s="63" t="str">
        <f t="shared" ca="1" si="6"/>
        <v>gut sichtbar</v>
      </c>
      <c r="BF71" s="215">
        <v>26</v>
      </c>
      <c r="BG71" s="214">
        <f t="shared" si="23"/>
        <v>26</v>
      </c>
      <c r="BH71" s="271">
        <f>IF(BH72&lt;BH67,(BH67-BH72)/5+BH72,(BH72-BH67)/5+BH70)</f>
        <v>0.99861111111111101</v>
      </c>
      <c r="BI71" s="272">
        <v>0.99986111111111109</v>
      </c>
      <c r="BJ71" s="272">
        <v>0.99847222222222232</v>
      </c>
      <c r="BK71" s="272">
        <f t="shared" ref="BK71:BN71" si="756">IF(BK72&lt;BK67,(BK67-BK72)/5+BK72,(BK72-BK67)/5+BK70)</f>
        <v>0.99791666666666667</v>
      </c>
      <c r="BL71" s="272">
        <v>0.99777777777777776</v>
      </c>
      <c r="BM71" s="272">
        <f t="shared" si="756"/>
        <v>0.9981944444444445</v>
      </c>
      <c r="BN71" s="272">
        <f t="shared" si="756"/>
        <v>0.99722222222222223</v>
      </c>
      <c r="BO71" s="272">
        <f t="shared" ref="BO71" si="757">IF(BO72&lt;BO67,(BO67-BO72)/5+BO72,(BO72-BO67)/5+BO70)</f>
        <v>0.99833333333333307</v>
      </c>
      <c r="BP71" s="272">
        <f t="shared" ref="BP71" si="758">IF(BP72&lt;BP67,(BP67-BP72)/5+BP72,(BP72-BP67)/5+BP70)</f>
        <v>0.99847222222222232</v>
      </c>
      <c r="BQ71" s="272">
        <f t="shared" ref="BQ71" si="759">IF(BQ72&lt;BQ67,(BQ67-BQ72)/5+BQ72,(BQ72-BQ67)/5+BQ70)</f>
        <v>0.99777777777777787</v>
      </c>
      <c r="BR71" s="272">
        <f t="shared" ref="BR71" si="760">IF(BR72&lt;BR67,(BR67-BR72)/5+BR72,(BR72-BR67)/5+BR70)</f>
        <v>0.99708333333333343</v>
      </c>
      <c r="BS71" s="272">
        <f t="shared" ref="BS71" si="761">IF(BS72&lt;BS67,(BS67-BS72)/5+BS72,(BS72-BS67)/5+BS70)</f>
        <v>0.99777777777777787</v>
      </c>
      <c r="BT71" s="272">
        <f t="shared" ref="BT71" si="762">IF(BT72&lt;BT67,(BT67-BT72)/5+BT72,(BT72-BT67)/5+BT70)</f>
        <v>0.99708333333333343</v>
      </c>
      <c r="BU71" s="272">
        <f t="shared" ref="BU71" si="763">IF(BU72&lt;BU67,(BU67-BU72)/5+BU72,(BU72-BU67)/5+BU70)</f>
        <v>0.99708333333333343</v>
      </c>
      <c r="BV71" s="272">
        <f t="shared" ref="BV71" si="764">IF(BV72&lt;BV67,(BV67-BV72)/5+BV72,(BV72-BV67)/5+BV70)</f>
        <v>0.99708333333333343</v>
      </c>
      <c r="BW71" s="272">
        <f t="shared" ref="BW71" si="765">IF(BW72&lt;BW67,(BW67-BW72)/5+BW72,(BW72-BW67)/5+BW70)</f>
        <v>0.99763888888888907</v>
      </c>
      <c r="BX71" s="272">
        <f t="shared" ref="BX71" si="766">IF(BX72&lt;BX67,(BX67-BX72)/5+BX72,(BX72-BX67)/5+BX70)</f>
        <v>0.99708333333333343</v>
      </c>
      <c r="BY71" s="272">
        <f t="shared" ref="BY71" si="767">IF(BY72&lt;BY67,(BY67-BY72)/5+BY72,(BY72-BY67)/5+BY70)</f>
        <v>0.99708333333333343</v>
      </c>
      <c r="BZ71" s="272">
        <f t="shared" ref="BZ71" si="768">IF(BZ72&lt;BZ67,(BZ67-BZ72)/5+BZ72,(BZ72-BZ67)/5+BZ70)</f>
        <v>0.99694444444444452</v>
      </c>
      <c r="CA71" s="272">
        <f t="shared" ref="CA71" si="769">IF(CA72&lt;CA67,(CA67-CA72)/5+CA72,(CA72-CA67)/5+CA70)</f>
        <v>0.99708333333333343</v>
      </c>
      <c r="CB71" s="272">
        <f t="shared" ref="CB71" si="770">IF(CB72&lt;CB67,(CB67-CB72)/5+CB72,(CB72-CB67)/5+CB70)</f>
        <v>0.99722222222222223</v>
      </c>
      <c r="CC71" s="272">
        <f t="shared" ref="CC71" si="771">IF(CC72&lt;CC67,(CC67-CC72)/5+CC72,(CC72-CC67)/5+CC70)</f>
        <v>0.99638888888888888</v>
      </c>
      <c r="CD71" s="272">
        <f t="shared" ref="CD71" si="772">IF(CD72&lt;CD67,(CD67-CD72)/5+CD72,(CD72-CD67)/5+CD70)</f>
        <v>0.99611111111111106</v>
      </c>
      <c r="CE71" s="272">
        <f t="shared" ref="CE71" si="773">IF(CE72&lt;CE67,(CE67-CE72)/5+CE72,(CE72-CE67)/5+CE70)</f>
        <v>0.99569444444444455</v>
      </c>
      <c r="CF71" s="272">
        <f t="shared" ref="CF71" si="774">IF(CF72&lt;CF67,(CF67-CF72)/5+CF72,(CF72-CF67)/5+CF70)</f>
        <v>0.99694444444444452</v>
      </c>
      <c r="CG71" s="272">
        <f t="shared" ref="CG71" si="775">IF(CG72&lt;CG67,(CG67-CG72)/5+CG72,(CG72-CG67)/5+CG70)</f>
        <v>0.99541666666666651</v>
      </c>
      <c r="CH71" s="272">
        <f t="shared" ref="CH71" si="776">IF(CH72&lt;CH67,(CH67-CH72)/5+CH72,(CH72-CH67)/5+CH70)</f>
        <v>0.99388888888888893</v>
      </c>
      <c r="CI71" s="272">
        <f t="shared" ref="CI71" si="777">IF(CI72&lt;CI67,(CI67-CI72)/5+CI72,(CI72-CI67)/5+CI70)</f>
        <v>0.99402777777777762</v>
      </c>
      <c r="CJ71" s="272">
        <f t="shared" ref="CJ71" si="778">IF(CJ72&lt;CJ67,(CJ67-CJ72)/5+CJ72,(CJ72-CJ67)/5+CJ70)</f>
        <v>0.9947222222222224</v>
      </c>
      <c r="CK71" s="272">
        <f t="shared" ref="CK71" si="779">IF(CK72&lt;CK67,(CK67-CK72)/5+CK72,(CK72-CK67)/5+CK70)</f>
        <v>0.99194444444444463</v>
      </c>
      <c r="CL71" s="272">
        <f t="shared" ref="CL71" si="780">IF(CL72&lt;CL67,(CL67-CL72)/5+CL72,(CL72-CL67)/5+CL70)</f>
        <v>0.99194444444444463</v>
      </c>
      <c r="CM71" s="272">
        <f t="shared" ref="CM71" si="781">IF(CM72&lt;CM67,(CM67-CM72)/5+CM72,(CM72-CM67)/5+CM70)</f>
        <v>0.98805555555555558</v>
      </c>
      <c r="CN71" s="272">
        <f t="shared" ref="CN71" si="782">IF(CN72&lt;CN67,(CN67-CN72)/5+CN72,(CN72-CN67)/5+CN70)</f>
        <v>0.98694444444444429</v>
      </c>
      <c r="CO71" s="272">
        <f t="shared" ref="CO71" si="783">IF(CO72&lt;CO67,(CO67-CO72)/5+CO72,(CO72-CO67)/5+CO70)</f>
        <v>0.98597222222222225</v>
      </c>
      <c r="CP71" s="272">
        <f t="shared" ref="CP71" si="784">IF(CP72&lt;CP67,(CP67-CP72)/5+CP72,(CP72-CP67)/5+CP70)</f>
        <v>0.98263888888888884</v>
      </c>
      <c r="CQ71" s="272">
        <f t="shared" ref="CQ71" si="785">IF(CQ72&lt;CQ67,(CQ67-CQ72)/5+CQ72,(CQ72-CQ67)/5+CQ70)</f>
        <v>0.98375000000000012</v>
      </c>
      <c r="CR71" s="272">
        <f t="shared" ref="CR71" si="786">IF(CR72&lt;CR67,(CR67-CR72)/5+CR72,(CR72-CR67)/5+CR70)</f>
        <v>0.98083333333333311</v>
      </c>
      <c r="CS71" s="272">
        <f t="shared" ref="CS71" si="787">IF(CS72&lt;CS67,(CS67-CS72)/5+CS72,(CS72-CS67)/5+CS70)</f>
        <v>0.97736111111111101</v>
      </c>
      <c r="CT71" s="272">
        <f t="shared" ref="CT71" si="788">IF(CT72&lt;CT67,(CT67-CT72)/5+CT72,(CT72-CT67)/5+CT70)</f>
        <v>0.97791666666666666</v>
      </c>
      <c r="CU71" s="272">
        <f t="shared" ref="CU71" si="789">IF(CU72&lt;CU67,(CU67-CU72)/5+CU72,(CU72-CU67)/5+CU70)</f>
        <v>0.97347222222222218</v>
      </c>
      <c r="CV71" s="272">
        <f t="shared" ref="CV71" si="790">IF(CV72&lt;CV67,(CV67-CV72)/5+CV72,(CV72-CV67)/5+CV70)</f>
        <v>0.96694444444444427</v>
      </c>
      <c r="CW71" s="272">
        <f t="shared" ref="CW71" si="791">IF(CW72&lt;CW67,(CW67-CW72)/5+CW72,(CW72-CW67)/5+CW70)</f>
        <v>0.96541666666666659</v>
      </c>
      <c r="CX71" s="272">
        <f t="shared" ref="CX71" si="792">IF(CX72&lt;CX67,(CX67-CX72)/5+CX72,(CX72-CX67)/5+CX70)</f>
        <v>0.96611111111111103</v>
      </c>
      <c r="CY71" s="272">
        <f t="shared" ref="CY71" si="793">IF(CY72&lt;CY67,(CY67-CY72)/5+CY72,(CY72-CY67)/5+CY70)</f>
        <v>0.96527777777777768</v>
      </c>
      <c r="CZ71" s="272">
        <f t="shared" ref="CZ71" si="794">IF(CZ72&lt;CZ67,(CZ67-CZ72)/5+CZ72,(CZ72-CZ67)/5+CZ70)</f>
        <v>0.96305555555555555</v>
      </c>
      <c r="DA71" s="272">
        <f t="shared" ref="DA71" si="795">IF(DA72&lt;DA67,(DA67-DA72)/5+DA72,(DA72-DA67)/5+DA70)</f>
        <v>0.96166666666666678</v>
      </c>
      <c r="DB71" s="272">
        <f t="shared" ref="DB71" si="796">IF(DB72&lt;DB67,(DB67-DB72)/5+DB72,(DB72-DB67)/5+DB70)</f>
        <v>0.95958333333333334</v>
      </c>
      <c r="DC71" s="272">
        <f t="shared" ref="DC71" si="797">IF(DC72&lt;DC67,(DC67-DC72)/5+DC72,(DC72-DC67)/5+DC70)</f>
        <v>0.94666666666666688</v>
      </c>
      <c r="DD71" s="272">
        <f t="shared" ref="DD71" si="798">IF(DD72&lt;DD67,(DD67-DD72)/5+DD72,(DD72-DD67)/5+DD70)</f>
        <v>0.94402777777777758</v>
      </c>
      <c r="DE71" s="272">
        <f t="shared" ref="DE71" si="799">IF(DE72&lt;DE67,(DE67-DE72)/5+DE72,(DE72-DE67)/5+DE70)</f>
        <v>0.94236111111111109</v>
      </c>
      <c r="DF71" s="272">
        <f t="shared" ref="DF71" si="800">IF(DF72&lt;DF67,(DF67-DF72)/5+DF72,(DF72-DF67)/5+DF70)</f>
        <v>0.9273611111111113</v>
      </c>
      <c r="DG71" s="272">
        <f t="shared" ref="DG71" si="801">IF(DG72&lt;DG67,(DG67-DG72)/5+DG72,(DG72-DG67)/5+DG70)</f>
        <v>0.91666666666666652</v>
      </c>
      <c r="DH71" s="272">
        <f t="shared" ref="DH71" si="802">IF(DH72&lt;DH67,(DH67-DH72)/5+DH72,(DH72-DH67)/5+DH70)</f>
        <v>0.91041666666666654</v>
      </c>
      <c r="DI71" s="272">
        <f t="shared" ref="DI71" si="803">IF(DI72&lt;DI67,(DI67-DI72)/5+DI72,(DI72-DI67)/5+DI70)</f>
        <v>0.9063888888888888</v>
      </c>
      <c r="DJ71" s="272">
        <f t="shared" ref="DJ71" si="804">IF(DJ72&lt;DJ67,(DJ67-DJ72)/5+DJ72,(DJ72-DJ67)/5+DJ70)</f>
        <v>0.90166666666666684</v>
      </c>
      <c r="DK71" s="272">
        <f t="shared" ref="DK71" si="805">IF(DK72&lt;DK67,(DK67-DK72)/5+DK72,(DK72-DK67)/5+DK70)</f>
        <v>0.90861111111111093</v>
      </c>
      <c r="DL71" s="272">
        <f t="shared" ref="DL71" si="806">IF(DL72&lt;DL67,(DL67-DL72)/5+DL72,(DL72-DL67)/5+DL70)</f>
        <v>0.87916666666666654</v>
      </c>
      <c r="DM71" s="272">
        <f t="shared" ref="DM71" si="807">IF(DM72&lt;DM67,(DM67-DM72)/5+DM72,(DM72-DM67)/5+DM70)</f>
        <v>0.86458333333333337</v>
      </c>
      <c r="DN71" s="272">
        <f t="shared" ref="DN71" si="808">IF(DN72&lt;DN67,(DN67-DN72)/5+DN72,(DN72-DN67)/5+DN70)</f>
        <v>0.85069444444444453</v>
      </c>
      <c r="DO71" s="272">
        <f t="shared" ref="DO71" si="809">IF(DO72&lt;DO67,(DO67-DO72)/5+DO72,(DO72-DO67)/5+DO70)</f>
        <v>0</v>
      </c>
      <c r="DP71" s="272">
        <f t="shared" ref="DP71" si="810">IF(DP72&lt;DP67,(DP67-DP72)/5+DP72,(DP72-DP67)/5+DP70)</f>
        <v>0</v>
      </c>
      <c r="DQ71" s="220">
        <f t="shared" si="24"/>
        <v>26</v>
      </c>
      <c r="DR71" s="272">
        <f t="shared" ref="DR71:DS71" si="811">IF(DR72&lt;DR67,(DR67-DR72)/5+DR72,(DR72-DR67)/5+DR70)</f>
        <v>1.7499999999999998E-2</v>
      </c>
      <c r="DS71" s="272">
        <f t="shared" si="811"/>
        <v>1.375E-2</v>
      </c>
      <c r="DT71" s="272">
        <f t="shared" ref="DT71:EC71" si="812">IF(DT72&lt;DT67,(DT67-DT72)/5+DT72,(DT72-DT67)/5+DT70)</f>
        <v>1.375E-2</v>
      </c>
      <c r="DU71" s="272">
        <f t="shared" si="812"/>
        <v>1.361111111111111E-2</v>
      </c>
      <c r="DV71" s="272">
        <f t="shared" si="812"/>
        <v>1.2083333333333333E-2</v>
      </c>
      <c r="DW71" s="272">
        <f t="shared" si="812"/>
        <v>1.1527777777777777E-2</v>
      </c>
      <c r="DX71" s="272">
        <f t="shared" si="812"/>
        <v>1.0833333333333332E-2</v>
      </c>
      <c r="DY71" s="272">
        <f t="shared" si="812"/>
        <v>8.7499999999999991E-3</v>
      </c>
      <c r="DZ71" s="272">
        <f t="shared" si="812"/>
        <v>5.6944444444444447E-3</v>
      </c>
      <c r="EA71" s="272">
        <f t="shared" si="812"/>
        <v>9.4444444444444445E-3</v>
      </c>
      <c r="EB71" s="272">
        <f t="shared" si="812"/>
        <v>5.0000000000000001E-3</v>
      </c>
      <c r="EC71" s="272">
        <f t="shared" si="812"/>
        <v>5.8333333333333336E-3</v>
      </c>
      <c r="ED71" s="272">
        <f t="shared" ref="ED71:EQ71" si="813">IF(ED72&lt;ED67,(ED67-ED72)/5+ED72,(ED72-ED67)/5+ED70)</f>
        <v>4.3055555555555555E-3</v>
      </c>
      <c r="EE71" s="272">
        <f t="shared" si="813"/>
        <v>5.6944444444444447E-3</v>
      </c>
      <c r="EF71" s="272">
        <f t="shared" si="813"/>
        <v>5.5555555555555558E-3</v>
      </c>
      <c r="EG71" s="272">
        <f t="shared" si="813"/>
        <v>3.7499999999999999E-3</v>
      </c>
      <c r="EH71" s="272">
        <f t="shared" si="813"/>
        <v>4.3055555555555555E-3</v>
      </c>
      <c r="EI71" s="272">
        <f t="shared" si="813"/>
        <v>3.3333333333333335E-3</v>
      </c>
      <c r="EJ71" s="272">
        <f t="shared" si="813"/>
        <v>5.0000000000000001E-3</v>
      </c>
      <c r="EK71" s="272">
        <f t="shared" si="813"/>
        <v>4.3055555555555555E-3</v>
      </c>
      <c r="EL71" s="272">
        <f t="shared" si="813"/>
        <v>4.1666666666666666E-3</v>
      </c>
      <c r="EM71" s="272">
        <f t="shared" si="813"/>
        <v>1.5277777777777779E-3</v>
      </c>
      <c r="EN71" s="272">
        <f t="shared" si="813"/>
        <v>2.638888888888889E-3</v>
      </c>
      <c r="EO71" s="272">
        <f t="shared" si="813"/>
        <v>2.638888888888889E-3</v>
      </c>
      <c r="EP71" s="272">
        <f t="shared" si="813"/>
        <v>2.2222222222222222E-3</v>
      </c>
      <c r="EQ71" s="272">
        <f t="shared" si="813"/>
        <v>2.0833333333333333E-3</v>
      </c>
      <c r="ER71" s="283">
        <v>0.99861111111111101</v>
      </c>
      <c r="ES71" s="272">
        <f t="shared" ref="ES71" si="814">IF(ES72&lt;ES67,(ES67-ES72)/5+ES72,(ES72-ES67)/5+ES70)</f>
        <v>1.3888888888888889E-3</v>
      </c>
      <c r="ET71" s="283">
        <v>0.99986111111111098</v>
      </c>
      <c r="EU71" s="272">
        <f t="shared" ref="EU71:EV71" si="815">IF(EU72&lt;EU67,(EU67-EU72)/5+EU72,(EU72-EU67)/5+EU70)</f>
        <v>0.99930555555555556</v>
      </c>
      <c r="EV71" s="272">
        <f t="shared" si="815"/>
        <v>6.9444444444444447E-4</v>
      </c>
      <c r="EW71" s="283">
        <v>0.99847222222222232</v>
      </c>
      <c r="EX71" s="272">
        <f t="shared" ref="EX71:EZ71" si="816">IF(EX72&lt;EX67,(EX67-EX72)/5+EX72,(EX72-EX67)/5+EX70)</f>
        <v>0</v>
      </c>
      <c r="EY71" s="272">
        <f t="shared" si="816"/>
        <v>5.5555555555555556E-4</v>
      </c>
      <c r="EZ71" s="272">
        <f t="shared" si="816"/>
        <v>0.99861111111111101</v>
      </c>
      <c r="FA71" s="272">
        <f t="shared" ref="FA71:FB71" si="817">IF(FA72&lt;FA67,(FA67-FA72)/5+FA72,(FA72-FA67)/5+FA70)</f>
        <v>0</v>
      </c>
      <c r="FB71" s="272">
        <f t="shared" si="817"/>
        <v>0.99916666666666665</v>
      </c>
      <c r="FC71" s="283">
        <v>0.99986111111111098</v>
      </c>
      <c r="FD71" s="272">
        <f t="shared" ref="FD71:FG71" si="818">IF(FD72&lt;FD67,(FD67-FD72)/5+FD72,(FD72-FD67)/5+FD70)</f>
        <v>0.99847222222222232</v>
      </c>
      <c r="FE71" s="272">
        <f t="shared" si="818"/>
        <v>0.99916666666666665</v>
      </c>
      <c r="FF71" s="272">
        <f t="shared" si="818"/>
        <v>0.99916666666666665</v>
      </c>
      <c r="FG71" s="272">
        <f t="shared" si="818"/>
        <v>0</v>
      </c>
      <c r="FH71" s="283">
        <v>0.99986111111111098</v>
      </c>
      <c r="FI71" s="283">
        <v>0.99986111111111098</v>
      </c>
      <c r="FJ71" s="293">
        <v>0.99986111111111109</v>
      </c>
      <c r="FK71" s="275">
        <f t="shared" ref="FK71" si="819">IF(FK72&lt;FK67,(FK67-FK72)/5+FK72,(FK72-FK67)/5+FK70)</f>
        <v>0.99861111111111101</v>
      </c>
      <c r="FL71" s="214">
        <f t="shared" si="31"/>
        <v>26</v>
      </c>
      <c r="FM71" s="238" t="s">
        <v>147</v>
      </c>
      <c r="FN71" s="222">
        <f>HU11</f>
        <v>0</v>
      </c>
      <c r="FO71" s="221"/>
      <c r="FP71" s="221"/>
      <c r="FQ71" s="214"/>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c r="GY71" s="216"/>
      <c r="GZ71" s="216"/>
      <c r="HA71" s="216"/>
      <c r="HB71" s="216"/>
      <c r="HC71" s="216"/>
      <c r="HD71" s="216"/>
      <c r="HE71" s="216"/>
      <c r="HF71" s="216"/>
      <c r="HG71" s="216"/>
      <c r="HH71" s="216"/>
      <c r="HI71" s="216"/>
      <c r="HJ71" s="216"/>
      <c r="HK71" s="216"/>
      <c r="HL71" s="216"/>
      <c r="HM71" s="216"/>
      <c r="HN71" s="216"/>
      <c r="HO71" s="216"/>
      <c r="HP71" s="216"/>
      <c r="HQ71" s="216"/>
      <c r="HR71" s="216"/>
      <c r="HS71" s="216"/>
      <c r="HT71" s="216"/>
      <c r="HU71" s="216"/>
      <c r="HV71" s="216"/>
      <c r="HW71" s="216"/>
      <c r="HX71" s="216"/>
      <c r="HY71" s="216"/>
      <c r="HZ71" s="216"/>
      <c r="IA71" s="216"/>
      <c r="IB71" s="216"/>
      <c r="IC71" s="216"/>
      <c r="ID71" s="216"/>
      <c r="IE71" s="216"/>
      <c r="IF71" s="216"/>
      <c r="IG71" s="216"/>
      <c r="IH71" s="216"/>
      <c r="II71" s="216"/>
      <c r="IJ71" s="216"/>
      <c r="IK71" s="216"/>
      <c r="IL71" s="216"/>
      <c r="IM71" s="216"/>
      <c r="IN71" s="216"/>
      <c r="IO71" s="216"/>
      <c r="IP71" s="216"/>
      <c r="IQ71" s="216"/>
      <c r="IR71" s="216"/>
      <c r="IS71" s="216"/>
      <c r="IT71" s="216"/>
      <c r="IU71" s="216"/>
      <c r="IV71" s="216"/>
      <c r="IW71" s="216"/>
      <c r="IX71" s="216"/>
      <c r="IY71" s="216"/>
      <c r="IZ71" s="216"/>
      <c r="JA71" s="216"/>
      <c r="JB71" s="216"/>
      <c r="JC71" s="216"/>
      <c r="JD71" s="216"/>
      <c r="JE71" s="216"/>
      <c r="JF71" s="216"/>
      <c r="JG71" s="216"/>
      <c r="JH71" s="216"/>
      <c r="JI71" s="216"/>
      <c r="JJ71" s="216"/>
      <c r="JK71" s="216"/>
      <c r="JL71" s="216"/>
      <c r="JM71" s="216"/>
      <c r="JN71" s="216"/>
      <c r="JO71" s="216"/>
      <c r="JP71" s="216"/>
      <c r="JQ71" s="216"/>
      <c r="JR71" s="216"/>
    </row>
    <row r="72" spans="1:278" ht="15" customHeight="1" thickBot="1">
      <c r="A72" s="404">
        <v>63</v>
      </c>
      <c r="B72" s="399" t="str">
        <f t="shared" ca="1" si="441"/>
        <v>gut sichtbar</v>
      </c>
      <c r="C72" s="400">
        <v>40</v>
      </c>
      <c r="D72" s="392" t="s">
        <v>35</v>
      </c>
      <c r="E72" s="400">
        <v>40</v>
      </c>
      <c r="F72" s="392" t="s">
        <v>451</v>
      </c>
      <c r="G72" s="393">
        <v>0.81938657407407411</v>
      </c>
      <c r="H72" s="402" t="s">
        <v>452</v>
      </c>
      <c r="I72" s="403">
        <v>17.100000000000001</v>
      </c>
      <c r="J72" s="392" t="s">
        <v>443</v>
      </c>
      <c r="K72" s="392" t="s">
        <v>11</v>
      </c>
      <c r="L72" s="396">
        <v>2</v>
      </c>
      <c r="M72" s="397">
        <v>15</v>
      </c>
      <c r="N72" s="1"/>
      <c r="O72" s="1"/>
      <c r="P72" s="1"/>
      <c r="Q72" s="1"/>
      <c r="R72" s="1"/>
      <c r="S72" s="1"/>
      <c r="T72" s="1"/>
      <c r="U72" s="1"/>
      <c r="V72" s="1"/>
      <c r="W72" s="1"/>
      <c r="X72" s="1"/>
      <c r="Y72" s="1"/>
      <c r="Z72" s="1"/>
      <c r="AA72" s="1"/>
      <c r="AB72" s="1"/>
      <c r="AC72" s="1"/>
      <c r="AD72" s="1"/>
      <c r="AE72" s="1"/>
      <c r="AF72" s="1"/>
      <c r="AG72" s="1"/>
      <c r="AH72" s="10">
        <f t="shared" si="7"/>
        <v>19.665277777777778</v>
      </c>
      <c r="AI72" s="10">
        <f t="shared" si="442"/>
        <v>294.97916666666669</v>
      </c>
      <c r="AJ72" s="44">
        <f t="shared" si="8"/>
        <v>16.966666666666665</v>
      </c>
      <c r="AK72" s="19">
        <f t="shared" si="9"/>
        <v>16.966666666666665</v>
      </c>
      <c r="AL72" s="19">
        <f t="shared" si="25"/>
        <v>16.966666666666665</v>
      </c>
      <c r="AM72" s="19">
        <f t="shared" ca="1" si="443"/>
        <v>0.73781897839763255</v>
      </c>
      <c r="AN72" s="45">
        <f t="shared" ca="1" si="10"/>
        <v>47.545955918435531</v>
      </c>
      <c r="AO72" s="55" t="str">
        <f t="shared" ca="1" si="4"/>
        <v>47°32'45"</v>
      </c>
      <c r="AP72" s="46">
        <f t="shared" ca="1" si="11"/>
        <v>42406.903225641581</v>
      </c>
      <c r="AQ72" s="20">
        <f t="shared" ca="1" si="14"/>
        <v>42406.903225641581</v>
      </c>
      <c r="AR72" s="10">
        <f t="shared" ca="1" si="15"/>
        <v>15266485.16123097</v>
      </c>
      <c r="AT72" s="64">
        <v>63</v>
      </c>
      <c r="AU72" s="58">
        <f t="shared" si="16"/>
        <v>16.966666666666665</v>
      </c>
      <c r="AV72" s="59" t="str">
        <f t="shared" si="12"/>
        <v/>
      </c>
      <c r="AW72" s="60" t="str">
        <f t="shared" si="13"/>
        <v/>
      </c>
      <c r="AX72" s="61" t="str">
        <f t="shared" si="5"/>
        <v/>
      </c>
      <c r="AY72" s="62" t="str">
        <f t="shared" si="17"/>
        <v/>
      </c>
      <c r="AZ72" s="61" t="str">
        <f t="shared" si="18"/>
        <v/>
      </c>
      <c r="BA72" s="58" t="str">
        <f t="shared" si="19"/>
        <v/>
      </c>
      <c r="BB72" s="58" t="str">
        <f t="shared" si="20"/>
        <v/>
      </c>
      <c r="BC72" s="58" t="str">
        <f t="shared" si="21"/>
        <v/>
      </c>
      <c r="BD72" s="58" t="str">
        <f t="shared" ca="1" si="22"/>
        <v>gut sichtbar</v>
      </c>
      <c r="BE72" s="63" t="str">
        <f t="shared" ca="1" si="6"/>
        <v>gut sichtbar</v>
      </c>
      <c r="BF72" s="215">
        <v>25</v>
      </c>
      <c r="BG72" s="214">
        <f t="shared" si="23"/>
        <v>25</v>
      </c>
      <c r="BH72" s="279">
        <v>0.99861111111111101</v>
      </c>
      <c r="BI72" s="280">
        <v>0</v>
      </c>
      <c r="BJ72" s="280">
        <v>0.99791666666666667</v>
      </c>
      <c r="BK72" s="280">
        <v>0.99791666666666667</v>
      </c>
      <c r="BL72" s="280">
        <v>0.99722222222222223</v>
      </c>
      <c r="BM72" s="280">
        <v>0.99791666666666667</v>
      </c>
      <c r="BN72" s="280">
        <v>0.99722222222222223</v>
      </c>
      <c r="BO72" s="280">
        <v>0.99861111111111101</v>
      </c>
      <c r="BP72" s="280">
        <v>0.99861111111111101</v>
      </c>
      <c r="BQ72" s="280">
        <v>0.99791666666666667</v>
      </c>
      <c r="BR72" s="280">
        <v>0.99722222222222223</v>
      </c>
      <c r="BS72" s="280">
        <v>0.99791666666666667</v>
      </c>
      <c r="BT72" s="284">
        <v>0.99722222222222223</v>
      </c>
      <c r="BU72" s="284">
        <v>0.99722222222222223</v>
      </c>
      <c r="BV72" s="284">
        <v>0.99722222222222223</v>
      </c>
      <c r="BW72" s="284">
        <v>0.99791666666666667</v>
      </c>
      <c r="BX72" s="280">
        <v>0.99722222222222223</v>
      </c>
      <c r="BY72" s="281">
        <v>0.99722222222222223</v>
      </c>
      <c r="BZ72" s="281">
        <v>0.99722222222222223</v>
      </c>
      <c r="CA72" s="281">
        <v>0.99722222222222223</v>
      </c>
      <c r="CB72" s="281">
        <v>0.99722222222222223</v>
      </c>
      <c r="CC72" s="280">
        <v>0.99652777777777779</v>
      </c>
      <c r="CD72" s="280">
        <v>0.99583333333333324</v>
      </c>
      <c r="CE72" s="280">
        <v>0.99583333333333324</v>
      </c>
      <c r="CF72" s="280">
        <v>0.99722222222222223</v>
      </c>
      <c r="CG72" s="280">
        <v>0.99583333333333324</v>
      </c>
      <c r="CH72" s="280">
        <v>0.99375000000000002</v>
      </c>
      <c r="CI72" s="280">
        <v>0.99444444444444446</v>
      </c>
      <c r="CJ72" s="280">
        <v>0.99513888888888891</v>
      </c>
      <c r="CK72" s="280">
        <v>0.99236111111111114</v>
      </c>
      <c r="CL72" s="280">
        <v>0.99236111111111114</v>
      </c>
      <c r="CM72" s="280">
        <v>0.98819444444444438</v>
      </c>
      <c r="CN72" s="280">
        <v>0.98749999999999993</v>
      </c>
      <c r="CO72" s="280">
        <v>0.9868055555555556</v>
      </c>
      <c r="CP72" s="280">
        <v>0.98333333333333339</v>
      </c>
      <c r="CQ72" s="280">
        <v>0.98472222222222217</v>
      </c>
      <c r="CR72" s="280">
        <v>0.9819444444444444</v>
      </c>
      <c r="CS72" s="280">
        <v>0.9784722222222223</v>
      </c>
      <c r="CT72" s="280">
        <v>0.97916666666666663</v>
      </c>
      <c r="CU72" s="280">
        <v>0.97499999999999998</v>
      </c>
      <c r="CV72" s="280">
        <v>0.96875</v>
      </c>
      <c r="CW72" s="280">
        <v>0.96736111111111101</v>
      </c>
      <c r="CX72" s="281">
        <v>0.96805555555555556</v>
      </c>
      <c r="CY72" s="281">
        <v>0.96736111111111101</v>
      </c>
      <c r="CZ72" s="281">
        <v>0.96458333333333324</v>
      </c>
      <c r="DA72" s="281">
        <v>0.96388888888888891</v>
      </c>
      <c r="DB72" s="280">
        <v>0.96111111111111114</v>
      </c>
      <c r="DC72" s="280">
        <v>0.94930555555555562</v>
      </c>
      <c r="DD72" s="280">
        <v>0.94652777777777775</v>
      </c>
      <c r="DE72" s="280">
        <v>0.9458333333333333</v>
      </c>
      <c r="DF72" s="280">
        <v>0.93194444444444446</v>
      </c>
      <c r="DG72" s="280">
        <v>0.92222222222222217</v>
      </c>
      <c r="DH72" s="281">
        <v>0.91666666666666663</v>
      </c>
      <c r="DI72" s="281">
        <v>0.91319444444444453</v>
      </c>
      <c r="DJ72" s="281">
        <v>0.90902777777777777</v>
      </c>
      <c r="DK72" s="281">
        <v>0.91666666666666663</v>
      </c>
      <c r="DL72" s="280">
        <v>0.89027777777777783</v>
      </c>
      <c r="DM72" s="280">
        <v>0.86458333333333337</v>
      </c>
      <c r="DN72" s="280">
        <v>0.85069444444444453</v>
      </c>
      <c r="DO72" s="280"/>
      <c r="DP72" s="285"/>
      <c r="DQ72" s="220">
        <f t="shared" si="24"/>
        <v>25</v>
      </c>
      <c r="DR72" s="258">
        <v>1.6666666666666666E-2</v>
      </c>
      <c r="DS72" s="259">
        <v>1.3194444444444444E-2</v>
      </c>
      <c r="DT72" s="259">
        <v>1.3194444444444444E-2</v>
      </c>
      <c r="DU72" s="259">
        <v>1.3194444444444444E-2</v>
      </c>
      <c r="DV72" s="259">
        <v>1.1805555555555555E-2</v>
      </c>
      <c r="DW72" s="259">
        <v>1.1111111111111112E-2</v>
      </c>
      <c r="DX72" s="259">
        <v>1.0416666666666666E-2</v>
      </c>
      <c r="DY72" s="259">
        <v>8.3333333333333332E-3</v>
      </c>
      <c r="DZ72" s="259">
        <v>4.8611111111111112E-3</v>
      </c>
      <c r="EA72" s="259">
        <v>9.7222222222222224E-3</v>
      </c>
      <c r="EB72" s="259">
        <v>4.1666666666666666E-3</v>
      </c>
      <c r="EC72" s="259">
        <v>5.5555555555555558E-3</v>
      </c>
      <c r="ED72" s="259">
        <v>4.1666666666666666E-3</v>
      </c>
      <c r="EE72" s="259">
        <v>5.5555555555555558E-3</v>
      </c>
      <c r="EF72" s="290">
        <v>5.5555555555555558E-3</v>
      </c>
      <c r="EG72" s="259">
        <v>3.472222222222222E-3</v>
      </c>
      <c r="EH72" s="259">
        <v>4.1666666666666666E-3</v>
      </c>
      <c r="EI72" s="259">
        <v>2.7777777777777779E-3</v>
      </c>
      <c r="EJ72" s="259">
        <v>4.8611111111111112E-3</v>
      </c>
      <c r="EK72" s="259">
        <v>4.1666666666666666E-3</v>
      </c>
      <c r="EL72" s="259">
        <v>4.1666666666666666E-3</v>
      </c>
      <c r="EM72" s="259">
        <v>1.3888888888888889E-3</v>
      </c>
      <c r="EN72" s="259">
        <v>2.7777777777777779E-3</v>
      </c>
      <c r="EO72" s="259">
        <v>2.7777777777777779E-3</v>
      </c>
      <c r="EP72" s="259">
        <v>2.0833333333333333E-3</v>
      </c>
      <c r="EQ72" s="259">
        <v>2.0833333333333333E-3</v>
      </c>
      <c r="ER72" s="259">
        <v>0.99791666666666667</v>
      </c>
      <c r="ES72" s="259">
        <v>1.3888888888888889E-3</v>
      </c>
      <c r="ET72" s="259">
        <v>0</v>
      </c>
      <c r="EU72" s="259">
        <v>0.99930555555555556</v>
      </c>
      <c r="EV72" s="259">
        <v>6.9444444444444447E-4</v>
      </c>
      <c r="EW72" s="259">
        <v>0.99791666666666667</v>
      </c>
      <c r="EX72" s="259">
        <v>0</v>
      </c>
      <c r="EY72" s="259">
        <v>6.9444444444444447E-4</v>
      </c>
      <c r="EZ72" s="259">
        <v>0.99861111111111101</v>
      </c>
      <c r="FA72" s="259">
        <v>0</v>
      </c>
      <c r="FB72" s="259">
        <v>0.99930555555555556</v>
      </c>
      <c r="FC72" s="259">
        <v>0</v>
      </c>
      <c r="FD72" s="259">
        <v>0.99861111111111101</v>
      </c>
      <c r="FE72" s="259">
        <v>0.99930555555555556</v>
      </c>
      <c r="FF72" s="259">
        <v>0.99930555555555556</v>
      </c>
      <c r="FG72" s="259">
        <v>0</v>
      </c>
      <c r="FH72" s="259">
        <v>0</v>
      </c>
      <c r="FI72" s="259">
        <v>0</v>
      </c>
      <c r="FJ72" s="259">
        <v>0</v>
      </c>
      <c r="FK72" s="273">
        <v>0.99861111111111101</v>
      </c>
      <c r="FL72" s="214">
        <f t="shared" si="31"/>
        <v>25</v>
      </c>
      <c r="FM72" s="238" t="s">
        <v>148</v>
      </c>
      <c r="FN72" s="222">
        <f>HV11</f>
        <v>0</v>
      </c>
      <c r="FO72" s="221"/>
      <c r="FP72" s="221"/>
      <c r="FQ72" s="214"/>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c r="GY72" s="216"/>
      <c r="GZ72" s="216"/>
      <c r="HA72" s="216"/>
      <c r="HB72" s="216"/>
      <c r="HC72" s="216"/>
      <c r="HD72" s="216"/>
      <c r="HE72" s="216"/>
      <c r="HF72" s="216"/>
      <c r="HG72" s="216"/>
      <c r="HH72" s="216"/>
      <c r="HI72" s="216"/>
      <c r="HJ72" s="216"/>
      <c r="HK72" s="216"/>
      <c r="HL72" s="216"/>
      <c r="HM72" s="216"/>
      <c r="HN72" s="216"/>
      <c r="HO72" s="216"/>
      <c r="HP72" s="216"/>
      <c r="HQ72" s="216"/>
      <c r="HR72" s="216"/>
      <c r="HS72" s="216"/>
      <c r="HT72" s="216"/>
      <c r="HU72" s="216"/>
      <c r="HV72" s="216"/>
      <c r="HW72" s="216"/>
      <c r="HX72" s="216"/>
      <c r="HY72" s="216"/>
      <c r="HZ72" s="216"/>
      <c r="IA72" s="216"/>
      <c r="IB72" s="216"/>
      <c r="IC72" s="216"/>
      <c r="ID72" s="216"/>
      <c r="IE72" s="216"/>
      <c r="IF72" s="216"/>
      <c r="IG72" s="216"/>
      <c r="IH72" s="216"/>
      <c r="II72" s="216"/>
      <c r="IJ72" s="216"/>
      <c r="IK72" s="216"/>
      <c r="IL72" s="216"/>
      <c r="IM72" s="216"/>
      <c r="IN72" s="216"/>
      <c r="IO72" s="216"/>
      <c r="IP72" s="216"/>
      <c r="IQ72" s="216"/>
      <c r="IR72" s="216"/>
      <c r="IS72" s="216"/>
      <c r="IT72" s="216"/>
      <c r="IU72" s="216"/>
      <c r="IV72" s="216"/>
      <c r="IW72" s="216"/>
      <c r="IX72" s="216"/>
      <c r="IY72" s="216"/>
      <c r="IZ72" s="216"/>
      <c r="JA72" s="216"/>
      <c r="JB72" s="216"/>
      <c r="JC72" s="216"/>
      <c r="JD72" s="216"/>
      <c r="JE72" s="216"/>
      <c r="JF72" s="216"/>
      <c r="JG72" s="216"/>
      <c r="JH72" s="216"/>
      <c r="JI72" s="216"/>
      <c r="JJ72" s="216"/>
      <c r="JK72" s="216"/>
      <c r="JL72" s="216"/>
      <c r="JM72" s="216"/>
      <c r="JN72" s="216"/>
      <c r="JO72" s="216"/>
      <c r="JP72" s="216"/>
      <c r="JQ72" s="216"/>
      <c r="JR72" s="216"/>
    </row>
    <row r="73" spans="1:278">
      <c r="A73" s="404">
        <v>64</v>
      </c>
      <c r="B73" s="399" t="str">
        <f t="shared" ca="1" si="441"/>
        <v>gut sichtbar</v>
      </c>
      <c r="C73" s="400">
        <v>40</v>
      </c>
      <c r="D73" s="392" t="s">
        <v>35</v>
      </c>
      <c r="E73" s="400">
        <v>40</v>
      </c>
      <c r="F73" s="399" t="s">
        <v>453</v>
      </c>
      <c r="G73" s="393">
        <v>0.82332175925925932</v>
      </c>
      <c r="H73" s="402" t="s">
        <v>454</v>
      </c>
      <c r="I73" s="403">
        <v>15.3</v>
      </c>
      <c r="J73" s="399" t="s">
        <v>418</v>
      </c>
      <c r="K73" s="399"/>
      <c r="L73" s="396">
        <v>3</v>
      </c>
      <c r="M73" s="397"/>
      <c r="N73" s="1"/>
      <c r="O73" s="1"/>
      <c r="P73" s="1"/>
      <c r="Q73" s="1"/>
      <c r="R73" s="1"/>
      <c r="S73" s="1"/>
      <c r="T73" s="1"/>
      <c r="U73" s="1"/>
      <c r="V73" s="1"/>
      <c r="W73" s="1"/>
      <c r="X73" s="1"/>
      <c r="Y73" s="1"/>
      <c r="Z73" s="1"/>
      <c r="AA73" s="1"/>
      <c r="AB73" s="1"/>
      <c r="AC73" s="1"/>
      <c r="AD73" s="1"/>
      <c r="AE73" s="1"/>
      <c r="AF73" s="1"/>
      <c r="AG73" s="1"/>
      <c r="AH73" s="10">
        <f t="shared" si="7"/>
        <v>19.759722222222223</v>
      </c>
      <c r="AI73" s="10">
        <f t="shared" si="442"/>
        <v>296.39583333333337</v>
      </c>
      <c r="AJ73" s="44">
        <f t="shared" si="8"/>
        <v>5.5666666666666664</v>
      </c>
      <c r="AK73" s="19">
        <f t="shared" si="9"/>
        <v>5.5666666666666664</v>
      </c>
      <c r="AL73" s="19">
        <f t="shared" si="25"/>
        <v>5.5666666666666664</v>
      </c>
      <c r="AM73" s="19">
        <f t="shared" ca="1" si="443"/>
        <v>0.60321002450772543</v>
      </c>
      <c r="AN73" s="45">
        <f t="shared" ca="1" si="10"/>
        <v>37.100146314388148</v>
      </c>
      <c r="AO73" s="55" t="str">
        <f t="shared" ref="AO73:AO119" ca="1" si="820">TRUNC(AN73)&amp;"°"&amp;ABS(TRUNC((AN73-TRUNC(AN73))*60))&amp;"'"&amp;ABS(ROUND(((AN73-TRUNC(AN73))*60-TRUNC((AN73-TRUNC(AN73))*60))*60,0))&amp;""""</f>
        <v>37°6'1"</v>
      </c>
      <c r="AP73" s="46">
        <f t="shared" ca="1" si="11"/>
        <v>42406.8992904564</v>
      </c>
      <c r="AQ73" s="20">
        <f t="shared" ca="1" si="14"/>
        <v>42406.8992904564</v>
      </c>
      <c r="AR73" s="10">
        <f t="shared" ca="1" si="15"/>
        <v>15266483.744564302</v>
      </c>
      <c r="AT73" s="64">
        <v>64</v>
      </c>
      <c r="AU73" s="58">
        <f t="shared" si="16"/>
        <v>5.5666666666666664</v>
      </c>
      <c r="AV73" s="59" t="str">
        <f t="shared" si="12"/>
        <v/>
      </c>
      <c r="AW73" s="60" t="str">
        <f t="shared" si="13"/>
        <v/>
      </c>
      <c r="AX73" s="61" t="str">
        <f t="shared" ref="AX73:AX119" si="821">IF(AV73="",AW73,IF(AW73="",AV73))</f>
        <v/>
      </c>
      <c r="AY73" s="62" t="str">
        <f t="shared" si="17"/>
        <v/>
      </c>
      <c r="AZ73" s="61" t="str">
        <f t="shared" si="18"/>
        <v/>
      </c>
      <c r="BA73" s="58" t="str">
        <f t="shared" si="19"/>
        <v/>
      </c>
      <c r="BB73" s="58" t="str">
        <f t="shared" si="20"/>
        <v/>
      </c>
      <c r="BC73" s="58" t="str">
        <f t="shared" si="21"/>
        <v/>
      </c>
      <c r="BD73" s="58" t="str">
        <f t="shared" ca="1" si="22"/>
        <v>gut sichtbar</v>
      </c>
      <c r="BE73" s="63" t="str">
        <f t="shared" ref="BE73:BE119" ca="1" si="822">IF(BC73="",BD73,IF(BC73="zirkumpolar","zirkumpolar",IF(BC73="nie sichtbar","nie sichtbar",BD73)))</f>
        <v>gut sichtbar</v>
      </c>
      <c r="BF73" s="215">
        <v>24</v>
      </c>
      <c r="BG73" s="214">
        <f t="shared" si="23"/>
        <v>24</v>
      </c>
      <c r="BH73" s="269">
        <f t="shared" ref="BH73" si="823">IF(BH77&lt;BH72,(BH72-BH77)/5+BH74,(BH77-BH72)/5+BH72)</f>
        <v>0.99874999999999992</v>
      </c>
      <c r="BI73" s="254">
        <v>0.99972222222222196</v>
      </c>
      <c r="BJ73" s="270">
        <f t="shared" ref="BJ73:DP73" si="824">IF(BJ77&lt;BJ72,(BJ72-BJ77)/5+BJ74,(BJ77-BJ72)/5+BJ72)</f>
        <v>0.99805555555555558</v>
      </c>
      <c r="BK73" s="270">
        <f t="shared" si="824"/>
        <v>0.99805555555555558</v>
      </c>
      <c r="BL73" s="270">
        <f t="shared" si="824"/>
        <v>0.99736111111111114</v>
      </c>
      <c r="BM73" s="270">
        <f t="shared" si="824"/>
        <v>0.99791666666666667</v>
      </c>
      <c r="BN73" s="270">
        <f t="shared" si="824"/>
        <v>0.99749999999999994</v>
      </c>
      <c r="BO73" s="270">
        <f t="shared" si="824"/>
        <v>0.99847222222222232</v>
      </c>
      <c r="BP73" s="270">
        <f t="shared" si="824"/>
        <v>0.99874999999999992</v>
      </c>
      <c r="BQ73" s="270">
        <f t="shared" si="824"/>
        <v>0.99791666666666667</v>
      </c>
      <c r="BR73" s="270">
        <f t="shared" si="824"/>
        <v>0.99736111111111114</v>
      </c>
      <c r="BS73" s="270">
        <f t="shared" si="824"/>
        <v>0.99791666666666667</v>
      </c>
      <c r="BT73" s="270">
        <f t="shared" si="824"/>
        <v>0.99722222222222223</v>
      </c>
      <c r="BU73" s="270">
        <f t="shared" si="824"/>
        <v>0.99736111111111114</v>
      </c>
      <c r="BV73" s="270">
        <f t="shared" si="824"/>
        <v>0.99736111111111114</v>
      </c>
      <c r="BW73" s="270">
        <f t="shared" si="824"/>
        <v>0.99791666666666667</v>
      </c>
      <c r="BX73" s="270">
        <f t="shared" si="824"/>
        <v>0.99736111111111114</v>
      </c>
      <c r="BY73" s="270">
        <f t="shared" si="824"/>
        <v>0.99736111111111114</v>
      </c>
      <c r="BZ73" s="270">
        <f t="shared" si="824"/>
        <v>0.99722222222222223</v>
      </c>
      <c r="CA73" s="270">
        <f t="shared" si="824"/>
        <v>0.99722222222222223</v>
      </c>
      <c r="CB73" s="270">
        <f t="shared" si="824"/>
        <v>0.99736111111111114</v>
      </c>
      <c r="CC73" s="270">
        <f t="shared" si="824"/>
        <v>0.9966666666666667</v>
      </c>
      <c r="CD73" s="270">
        <f t="shared" si="824"/>
        <v>0.99597222222222215</v>
      </c>
      <c r="CE73" s="270">
        <f t="shared" si="824"/>
        <v>0.99597222222222215</v>
      </c>
      <c r="CF73" s="270">
        <f t="shared" si="824"/>
        <v>0.99736111111111114</v>
      </c>
      <c r="CG73" s="270">
        <f t="shared" si="824"/>
        <v>0.99611111111111106</v>
      </c>
      <c r="CH73" s="270">
        <f t="shared" si="824"/>
        <v>0.99402777777777784</v>
      </c>
      <c r="CI73" s="270">
        <f t="shared" si="824"/>
        <v>0.99472222222222217</v>
      </c>
      <c r="CJ73" s="270">
        <f t="shared" si="824"/>
        <v>0.99527777777777782</v>
      </c>
      <c r="CK73" s="270">
        <f t="shared" si="824"/>
        <v>0.99277777777777776</v>
      </c>
      <c r="CL73" s="270">
        <f t="shared" si="824"/>
        <v>0.99277777777777776</v>
      </c>
      <c r="CM73" s="270">
        <f t="shared" si="824"/>
        <v>0.988611111111111</v>
      </c>
      <c r="CN73" s="270">
        <f t="shared" si="824"/>
        <v>0.98819444444444438</v>
      </c>
      <c r="CO73" s="270">
        <f t="shared" si="824"/>
        <v>0.98736111111111113</v>
      </c>
      <c r="CP73" s="270">
        <f t="shared" si="824"/>
        <v>0.98416666666666675</v>
      </c>
      <c r="CQ73" s="270">
        <f t="shared" si="824"/>
        <v>0.98541666666666661</v>
      </c>
      <c r="CR73" s="270">
        <f t="shared" si="824"/>
        <v>0.98277777777777775</v>
      </c>
      <c r="CS73" s="270">
        <f t="shared" si="824"/>
        <v>0.97944444444444456</v>
      </c>
      <c r="CT73" s="270">
        <f t="shared" si="824"/>
        <v>0.97958333333333336</v>
      </c>
      <c r="CU73" s="270">
        <f t="shared" si="824"/>
        <v>0.97611111111111115</v>
      </c>
      <c r="CV73" s="270">
        <f t="shared" si="824"/>
        <v>0.97027777777777779</v>
      </c>
      <c r="CW73" s="270">
        <f t="shared" si="824"/>
        <v>0.96874999999999989</v>
      </c>
      <c r="CX73" s="270">
        <f t="shared" si="824"/>
        <v>0.96958333333333335</v>
      </c>
      <c r="CY73" s="270">
        <f t="shared" si="824"/>
        <v>0.9688888888888888</v>
      </c>
      <c r="CZ73" s="270">
        <f t="shared" si="824"/>
        <v>0.96624999999999994</v>
      </c>
      <c r="DA73" s="270">
        <f t="shared" si="824"/>
        <v>0.96555555555555561</v>
      </c>
      <c r="DB73" s="270">
        <f t="shared" si="824"/>
        <v>0.96291666666666675</v>
      </c>
      <c r="DC73" s="270">
        <f t="shared" si="824"/>
        <v>0.95166666666666677</v>
      </c>
      <c r="DD73" s="270">
        <f t="shared" si="824"/>
        <v>0.94944444444444442</v>
      </c>
      <c r="DE73" s="270">
        <f t="shared" si="824"/>
        <v>0.94847222222222216</v>
      </c>
      <c r="DF73" s="270">
        <f t="shared" si="824"/>
        <v>0.93541666666666667</v>
      </c>
      <c r="DG73" s="270">
        <f t="shared" si="824"/>
        <v>0.92624999999999991</v>
      </c>
      <c r="DH73" s="270">
        <f t="shared" si="824"/>
        <v>0.92097222222222219</v>
      </c>
      <c r="DI73" s="270">
        <f t="shared" si="824"/>
        <v>0.917638888888889</v>
      </c>
      <c r="DJ73" s="270">
        <f t="shared" si="824"/>
        <v>0.91374999999999995</v>
      </c>
      <c r="DK73" s="270">
        <f t="shared" si="824"/>
        <v>0.91972222222222222</v>
      </c>
      <c r="DL73" s="270">
        <f t="shared" si="824"/>
        <v>0.8963888888888889</v>
      </c>
      <c r="DM73" s="270">
        <f t="shared" si="824"/>
        <v>0.87291666666666667</v>
      </c>
      <c r="DN73" s="270">
        <f t="shared" si="824"/>
        <v>0.86041666666666672</v>
      </c>
      <c r="DO73" s="270">
        <f t="shared" si="824"/>
        <v>0.17597222222222222</v>
      </c>
      <c r="DP73" s="270">
        <f t="shared" si="824"/>
        <v>0.17458333333333334</v>
      </c>
      <c r="DQ73" s="220">
        <f t="shared" si="24"/>
        <v>24</v>
      </c>
      <c r="DR73" s="270">
        <f t="shared" ref="DR73:DS73" si="825">IF(DR77&lt;DR72,(DR72-DR77)/5+DR74,(DR77-DR72)/5+DR72)</f>
        <v>1.5972222222222221E-2</v>
      </c>
      <c r="DS73" s="270">
        <f t="shared" si="825"/>
        <v>1.2083333333333333E-2</v>
      </c>
      <c r="DT73" s="270">
        <f t="shared" ref="DT73:EC73" si="826">IF(DT77&lt;DT72,(DT72-DT77)/5+DT74,(DT77-DT72)/5+DT72)</f>
        <v>1.2638888888888889E-2</v>
      </c>
      <c r="DU73" s="270">
        <f t="shared" si="826"/>
        <v>1.2638888888888889E-2</v>
      </c>
      <c r="DV73" s="270">
        <f t="shared" si="826"/>
        <v>1.1250000000000001E-2</v>
      </c>
      <c r="DW73" s="270">
        <f t="shared" si="826"/>
        <v>1.0694444444444442E-2</v>
      </c>
      <c r="DX73" s="270">
        <f t="shared" si="826"/>
        <v>9.5833333333333326E-3</v>
      </c>
      <c r="DY73" s="270">
        <f t="shared" si="826"/>
        <v>7.9166666666666656E-3</v>
      </c>
      <c r="DZ73" s="270">
        <f t="shared" si="826"/>
        <v>4.7222222222222223E-3</v>
      </c>
      <c r="EA73" s="270">
        <f t="shared" si="826"/>
        <v>8.472222222222223E-3</v>
      </c>
      <c r="EB73" s="270">
        <f t="shared" si="826"/>
        <v>3.8888888888888892E-3</v>
      </c>
      <c r="EC73" s="270">
        <f t="shared" si="826"/>
        <v>5.4166666666666669E-3</v>
      </c>
      <c r="ED73" s="270">
        <f t="shared" ref="ED73:EQ73" si="827">IF(ED77&lt;ED72,(ED72-ED77)/5+ED74,(ED77-ED72)/5+ED72)</f>
        <v>4.0277777777777777E-3</v>
      </c>
      <c r="EE73" s="270">
        <f t="shared" si="827"/>
        <v>5.4166666666666669E-3</v>
      </c>
      <c r="EF73" s="270">
        <f t="shared" si="827"/>
        <v>5.2777777777777779E-3</v>
      </c>
      <c r="EG73" s="270">
        <f t="shared" si="827"/>
        <v>3.3333333333333335E-3</v>
      </c>
      <c r="EH73" s="270">
        <f t="shared" si="827"/>
        <v>4.0277777777777777E-3</v>
      </c>
      <c r="EI73" s="270">
        <f t="shared" si="827"/>
        <v>2.5000000000000001E-3</v>
      </c>
      <c r="EJ73" s="270">
        <f t="shared" si="827"/>
        <v>4.5833333333333334E-3</v>
      </c>
      <c r="EK73" s="270">
        <f t="shared" si="827"/>
        <v>4.0277777777777777E-3</v>
      </c>
      <c r="EL73" s="270">
        <f t="shared" si="827"/>
        <v>3.8888888888888892E-3</v>
      </c>
      <c r="EM73" s="270">
        <f t="shared" si="827"/>
        <v>1.3888888888888889E-3</v>
      </c>
      <c r="EN73" s="270">
        <f t="shared" si="827"/>
        <v>2.638888888888889E-3</v>
      </c>
      <c r="EO73" s="270">
        <f t="shared" si="827"/>
        <v>2.638888888888889E-3</v>
      </c>
      <c r="EP73" s="270">
        <f t="shared" si="827"/>
        <v>2.2222222222222222E-3</v>
      </c>
      <c r="EQ73" s="270">
        <f t="shared" si="827"/>
        <v>2.0833333333333333E-3</v>
      </c>
      <c r="ER73" s="270">
        <v>0.99874999999999992</v>
      </c>
      <c r="ES73" s="270">
        <f t="shared" ref="ES73:FA73" si="828">IF(ES77&lt;ES72,(ES72-ES77)/5+ES74,(ES77-ES72)/5+ES72)</f>
        <v>1.3888888888888889E-3</v>
      </c>
      <c r="ET73" s="270">
        <f t="shared" si="828"/>
        <v>0</v>
      </c>
      <c r="EU73" s="270">
        <f t="shared" si="828"/>
        <v>0.99930555555555556</v>
      </c>
      <c r="EV73" s="270">
        <f t="shared" si="828"/>
        <v>8.3333333333333339E-4</v>
      </c>
      <c r="EW73" s="270">
        <f t="shared" si="828"/>
        <v>0.9981944444444445</v>
      </c>
      <c r="EX73" s="270">
        <f t="shared" si="828"/>
        <v>1.3888888888888889E-4</v>
      </c>
      <c r="EY73" s="270">
        <f t="shared" si="828"/>
        <v>6.9444444444444447E-4</v>
      </c>
      <c r="EZ73" s="270">
        <f t="shared" si="828"/>
        <v>0.99874999999999992</v>
      </c>
      <c r="FA73" s="270">
        <f t="shared" si="828"/>
        <v>0</v>
      </c>
      <c r="FB73" s="270">
        <f t="shared" ref="FB73:FF73" si="829">IF(FB77&lt;FB72,(FB72-FB77)/5+FB74,(FB77-FB72)/5+FB72)</f>
        <v>0.99930555555555556</v>
      </c>
      <c r="FC73" s="270">
        <f t="shared" si="829"/>
        <v>1.3888888888888889E-4</v>
      </c>
      <c r="FD73" s="270">
        <f t="shared" si="829"/>
        <v>0.99861111111111101</v>
      </c>
      <c r="FE73" s="270">
        <f t="shared" si="829"/>
        <v>0.99930555555555556</v>
      </c>
      <c r="FF73" s="270">
        <f t="shared" si="829"/>
        <v>0.99930555555555556</v>
      </c>
      <c r="FG73" s="254">
        <v>0.99958333333333305</v>
      </c>
      <c r="FH73" s="270">
        <f t="shared" ref="FH73" si="830">IF(FH77&lt;FH72,(FH72-FH77)/5+FH74,(FH77-FH72)/5+FH72)</f>
        <v>1.3888888888888889E-4</v>
      </c>
      <c r="FI73" s="254">
        <v>0.99958333333333305</v>
      </c>
      <c r="FJ73" s="254">
        <v>0.99986111111111098</v>
      </c>
      <c r="FK73" s="274">
        <v>0.99888888888888883</v>
      </c>
      <c r="FL73" s="214">
        <f t="shared" si="31"/>
        <v>24</v>
      </c>
      <c r="FM73" s="215">
        <v>90</v>
      </c>
      <c r="FN73" s="222">
        <f>HW11</f>
        <v>0</v>
      </c>
      <c r="FO73" s="221"/>
      <c r="FP73" s="221"/>
      <c r="FQ73" s="214"/>
      <c r="FR73" s="216"/>
      <c r="FS73" s="216"/>
      <c r="FT73" s="216"/>
      <c r="FU73" s="216"/>
      <c r="FV73" s="216"/>
      <c r="FW73" s="216"/>
      <c r="FX73" s="216"/>
      <c r="FY73" s="216"/>
      <c r="FZ73" s="216"/>
      <c r="GA73" s="216"/>
      <c r="GB73" s="216"/>
      <c r="GC73" s="216"/>
      <c r="GD73" s="216"/>
      <c r="GE73" s="216"/>
      <c r="GF73" s="216"/>
      <c r="GG73" s="216"/>
      <c r="GH73" s="216"/>
      <c r="GI73" s="216"/>
      <c r="GJ73" s="216"/>
      <c r="GK73" s="216"/>
      <c r="GL73" s="216"/>
      <c r="GM73" s="216"/>
      <c r="GN73" s="216"/>
      <c r="GO73" s="216"/>
      <c r="GP73" s="216"/>
      <c r="GQ73" s="216"/>
      <c r="GR73" s="216"/>
      <c r="GS73" s="216"/>
      <c r="GT73" s="216"/>
      <c r="GU73" s="216"/>
      <c r="GV73" s="216"/>
      <c r="GW73" s="216"/>
      <c r="GX73" s="216"/>
      <c r="GY73" s="216"/>
      <c r="GZ73" s="216"/>
      <c r="HA73" s="216"/>
      <c r="HB73" s="216"/>
      <c r="HC73" s="216"/>
      <c r="HD73" s="216"/>
      <c r="HE73" s="216"/>
      <c r="HF73" s="216"/>
      <c r="HG73" s="216"/>
      <c r="HH73" s="216"/>
      <c r="HI73" s="216"/>
      <c r="HJ73" s="216"/>
      <c r="HK73" s="216"/>
      <c r="HL73" s="216"/>
      <c r="HM73" s="216"/>
      <c r="HN73" s="216"/>
      <c r="HO73" s="216"/>
      <c r="HP73" s="216"/>
      <c r="HQ73" s="216"/>
      <c r="HR73" s="216"/>
      <c r="HS73" s="216"/>
      <c r="HT73" s="216"/>
      <c r="HU73" s="216"/>
      <c r="HV73" s="216"/>
      <c r="HW73" s="216"/>
      <c r="HX73" s="216"/>
      <c r="HY73" s="216"/>
      <c r="HZ73" s="216"/>
      <c r="IA73" s="216"/>
      <c r="IB73" s="216"/>
      <c r="IC73" s="216"/>
      <c r="ID73" s="216"/>
      <c r="IE73" s="216"/>
      <c r="IF73" s="216"/>
      <c r="IG73" s="216"/>
      <c r="IH73" s="216"/>
      <c r="II73" s="216"/>
      <c r="IJ73" s="216"/>
      <c r="IK73" s="216"/>
      <c r="IL73" s="216"/>
      <c r="IM73" s="216"/>
      <c r="IN73" s="216"/>
      <c r="IO73" s="216"/>
      <c r="IP73" s="216"/>
      <c r="IQ73" s="216"/>
      <c r="IR73" s="216"/>
      <c r="IS73" s="216"/>
      <c r="IT73" s="216"/>
      <c r="IU73" s="216"/>
      <c r="IV73" s="216"/>
      <c r="IW73" s="216"/>
      <c r="IX73" s="216"/>
      <c r="IY73" s="216"/>
      <c r="IZ73" s="216"/>
      <c r="JA73" s="216"/>
      <c r="JB73" s="216"/>
      <c r="JC73" s="216"/>
      <c r="JD73" s="216"/>
      <c r="JE73" s="216"/>
      <c r="JF73" s="216"/>
      <c r="JG73" s="216"/>
      <c r="JH73" s="216"/>
      <c r="JI73" s="216"/>
      <c r="JJ73" s="216"/>
      <c r="JK73" s="216"/>
      <c r="JL73" s="216"/>
      <c r="JM73" s="216"/>
      <c r="JN73" s="216"/>
      <c r="JO73" s="216"/>
      <c r="JP73" s="216"/>
      <c r="JQ73" s="216"/>
      <c r="JR73" s="216"/>
    </row>
    <row r="74" spans="1:278" ht="15" customHeight="1">
      <c r="A74" s="404">
        <v>65</v>
      </c>
      <c r="B74" s="399" t="str">
        <f t="shared" ref="B74:B105" ca="1" si="831">IF(A74="","",VLOOKUP(A74,$AT$10:$BE$119,12,FALSE))</f>
        <v>sichtbar</v>
      </c>
      <c r="C74" s="400">
        <v>100</v>
      </c>
      <c r="D74" s="392" t="s">
        <v>35</v>
      </c>
      <c r="E74" s="400">
        <v>100</v>
      </c>
      <c r="F74" s="399" t="s">
        <v>455</v>
      </c>
      <c r="G74" s="393">
        <v>0.8219212962962964</v>
      </c>
      <c r="H74" s="402" t="s">
        <v>456</v>
      </c>
      <c r="I74" s="403">
        <v>15.2</v>
      </c>
      <c r="J74" s="399" t="s">
        <v>408</v>
      </c>
      <c r="K74" s="399" t="s">
        <v>11</v>
      </c>
      <c r="L74" s="396">
        <v>2</v>
      </c>
      <c r="M74" s="397">
        <v>15.9</v>
      </c>
      <c r="N74" s="1"/>
      <c r="O74" s="1"/>
      <c r="P74" s="1"/>
      <c r="Q74" s="1"/>
      <c r="R74" s="1"/>
      <c r="S74" s="1"/>
      <c r="T74" s="1"/>
      <c r="U74" s="1"/>
      <c r="V74" s="1"/>
      <c r="W74" s="1"/>
      <c r="X74" s="1"/>
      <c r="Y74" s="1"/>
      <c r="Z74" s="1"/>
      <c r="AA74" s="1"/>
      <c r="AB74" s="1"/>
      <c r="AC74" s="1"/>
      <c r="AD74" s="1"/>
      <c r="AE74" s="1"/>
      <c r="AF74" s="1"/>
      <c r="AG74" s="1"/>
      <c r="AH74" s="10">
        <f t="shared" ref="AH74:AH119" si="832">G74*24</f>
        <v>19.726111111111113</v>
      </c>
      <c r="AI74" s="10">
        <f t="shared" ref="AI74:AI105" si="833">AH74*15</f>
        <v>295.89166666666671</v>
      </c>
      <c r="AJ74" s="44">
        <f t="shared" ref="AJ74:AJ119" si="834">IF(LEFT(H74,1)="-",0-MID(H74,2,15)*24,MID(H74,1,15)*24)</f>
        <v>-23.25</v>
      </c>
      <c r="AK74" s="19">
        <f t="shared" ref="AK74:AK119" si="835">VALUE(AJ74)</f>
        <v>-23.25</v>
      </c>
      <c r="AL74" s="19">
        <f t="shared" si="25"/>
        <v>23.25</v>
      </c>
      <c r="AM74" s="19">
        <f t="shared" ref="AM74:AM105" ca="1" si="836">COS($AH$3*PI()/180)*COS(AJ74*PI()/180)*COS(AR74*PI()/180)+SIN($AH$3*PI()/180)*SIN(AJ74*PI()/180)</f>
        <v>0.19653155570272896</v>
      </c>
      <c r="AN74" s="45">
        <f t="shared" ref="AN74:AN119" ca="1" si="837">ASIN(AM74)*180/PI()</f>
        <v>11.334206717657949</v>
      </c>
      <c r="AO74" s="55" t="str">
        <f t="shared" ca="1" si="820"/>
        <v>11°20'3"</v>
      </c>
      <c r="AP74" s="46">
        <f t="shared" ref="AP74:AP119" ca="1" si="838">IF($B$6&lt;G74,1+$B$6-G74,$B$6-G74)</f>
        <v>42406.900690919363</v>
      </c>
      <c r="AQ74" s="20">
        <f t="shared" ca="1" si="14"/>
        <v>42406.900690919363</v>
      </c>
      <c r="AR74" s="10">
        <f t="shared" ca="1" si="15"/>
        <v>15266484.248730971</v>
      </c>
      <c r="AT74" s="64">
        <v>65</v>
      </c>
      <c r="AU74" s="58">
        <f t="shared" si="16"/>
        <v>-23.25</v>
      </c>
      <c r="AV74" s="59" t="str">
        <f t="shared" ref="AV74:AV119" si="839">IF($AT$8="S","",IF($AV$8&lt;AU74,"","nie sichtbar"))</f>
        <v/>
      </c>
      <c r="AW74" s="60" t="str">
        <f t="shared" ref="AW74:AW119" si="840">IF($AT$8="N","",IF($AV$8&gt;AU74,"","nie sichtbar"))</f>
        <v/>
      </c>
      <c r="AX74" s="61" t="str">
        <f t="shared" si="821"/>
        <v/>
      </c>
      <c r="AY74" s="62" t="str">
        <f t="shared" si="17"/>
        <v/>
      </c>
      <c r="AZ74" s="61" t="str">
        <f t="shared" si="18"/>
        <v/>
      </c>
      <c r="BA74" s="58" t="str">
        <f t="shared" si="19"/>
        <v/>
      </c>
      <c r="BB74" s="58" t="str">
        <f t="shared" si="20"/>
        <v/>
      </c>
      <c r="BC74" s="58" t="str">
        <f t="shared" si="21"/>
        <v/>
      </c>
      <c r="BD74" s="58" t="str">
        <f t="shared" ca="1" si="22"/>
        <v>sichtbar</v>
      </c>
      <c r="BE74" s="63" t="str">
        <f t="shared" ca="1" si="822"/>
        <v>sichtbar</v>
      </c>
      <c r="BF74" s="215">
        <v>23</v>
      </c>
      <c r="BG74" s="214">
        <f t="shared" si="23"/>
        <v>23</v>
      </c>
      <c r="BH74" s="257">
        <f t="shared" ref="BH74" si="841">IF(BH77&lt;BH72,(BH72-BH77)/5+BH75,(BH77-BH72)/5+BH73)</f>
        <v>0.99888888888888883</v>
      </c>
      <c r="BI74" s="254">
        <v>0.99944444444444447</v>
      </c>
      <c r="BJ74" s="254">
        <f t="shared" ref="BJ74:DP74" si="842">IF(BJ77&lt;BJ72,(BJ72-BJ77)/5+BJ75,(BJ77-BJ72)/5+BJ73)</f>
        <v>0.9981944444444445</v>
      </c>
      <c r="BK74" s="254">
        <f t="shared" si="842"/>
        <v>0.9981944444444445</v>
      </c>
      <c r="BL74" s="254">
        <f t="shared" si="842"/>
        <v>0.99750000000000005</v>
      </c>
      <c r="BM74" s="254">
        <f t="shared" si="842"/>
        <v>0.99791666666666667</v>
      </c>
      <c r="BN74" s="254">
        <f t="shared" si="842"/>
        <v>0.99777777777777765</v>
      </c>
      <c r="BO74" s="254">
        <f t="shared" si="842"/>
        <v>0.99833333333333341</v>
      </c>
      <c r="BP74" s="254">
        <f t="shared" si="842"/>
        <v>0.99888888888888883</v>
      </c>
      <c r="BQ74" s="254">
        <f t="shared" si="842"/>
        <v>0.99791666666666667</v>
      </c>
      <c r="BR74" s="254">
        <f t="shared" si="842"/>
        <v>0.99750000000000005</v>
      </c>
      <c r="BS74" s="254">
        <f t="shared" si="842"/>
        <v>0.99791666666666667</v>
      </c>
      <c r="BT74" s="254">
        <f t="shared" si="842"/>
        <v>0.99722222222222223</v>
      </c>
      <c r="BU74" s="254">
        <f t="shared" si="842"/>
        <v>0.99750000000000005</v>
      </c>
      <c r="BV74" s="254">
        <f t="shared" si="842"/>
        <v>0.99750000000000005</v>
      </c>
      <c r="BW74" s="254">
        <f t="shared" si="842"/>
        <v>0.99791666666666667</v>
      </c>
      <c r="BX74" s="254">
        <f t="shared" si="842"/>
        <v>0.99750000000000005</v>
      </c>
      <c r="BY74" s="254">
        <f t="shared" si="842"/>
        <v>0.99750000000000005</v>
      </c>
      <c r="BZ74" s="254">
        <f t="shared" si="842"/>
        <v>0.99722222222222223</v>
      </c>
      <c r="CA74" s="254">
        <f t="shared" si="842"/>
        <v>0.99722222222222223</v>
      </c>
      <c r="CB74" s="254">
        <f t="shared" si="842"/>
        <v>0.99750000000000005</v>
      </c>
      <c r="CC74" s="254">
        <f t="shared" si="842"/>
        <v>0.99680555555555561</v>
      </c>
      <c r="CD74" s="254">
        <f t="shared" si="842"/>
        <v>0.99611111111111106</v>
      </c>
      <c r="CE74" s="254">
        <f t="shared" si="842"/>
        <v>0.99611111111111106</v>
      </c>
      <c r="CF74" s="254">
        <f t="shared" si="842"/>
        <v>0.99750000000000005</v>
      </c>
      <c r="CG74" s="254">
        <f t="shared" si="842"/>
        <v>0.99638888888888888</v>
      </c>
      <c r="CH74" s="254">
        <f t="shared" si="842"/>
        <v>0.99430555555555566</v>
      </c>
      <c r="CI74" s="254">
        <f t="shared" si="842"/>
        <v>0.99499999999999988</v>
      </c>
      <c r="CJ74" s="254">
        <f t="shared" si="842"/>
        <v>0.99541666666666673</v>
      </c>
      <c r="CK74" s="254">
        <f t="shared" si="842"/>
        <v>0.99319444444444438</v>
      </c>
      <c r="CL74" s="254">
        <f t="shared" si="842"/>
        <v>0.99319444444444438</v>
      </c>
      <c r="CM74" s="254">
        <f t="shared" si="842"/>
        <v>0.98902777777777762</v>
      </c>
      <c r="CN74" s="254">
        <f t="shared" si="842"/>
        <v>0.98888888888888882</v>
      </c>
      <c r="CO74" s="254">
        <f t="shared" si="842"/>
        <v>0.98791666666666667</v>
      </c>
      <c r="CP74" s="254">
        <f t="shared" si="842"/>
        <v>0.9850000000000001</v>
      </c>
      <c r="CQ74" s="254">
        <f t="shared" si="842"/>
        <v>0.98611111111111105</v>
      </c>
      <c r="CR74" s="254">
        <f t="shared" si="842"/>
        <v>0.9836111111111111</v>
      </c>
      <c r="CS74" s="254">
        <f t="shared" si="842"/>
        <v>0.98041666666666683</v>
      </c>
      <c r="CT74" s="254">
        <f t="shared" si="842"/>
        <v>0.98000000000000009</v>
      </c>
      <c r="CU74" s="254">
        <f t="shared" si="842"/>
        <v>0.97722222222222233</v>
      </c>
      <c r="CV74" s="254">
        <f t="shared" si="842"/>
        <v>0.97180555555555559</v>
      </c>
      <c r="CW74" s="254">
        <f t="shared" si="842"/>
        <v>0.97013888888888877</v>
      </c>
      <c r="CX74" s="254">
        <f t="shared" si="842"/>
        <v>0.97111111111111115</v>
      </c>
      <c r="CY74" s="254">
        <f t="shared" si="842"/>
        <v>0.97041666666666659</v>
      </c>
      <c r="CZ74" s="254">
        <f t="shared" si="842"/>
        <v>0.96791666666666665</v>
      </c>
      <c r="DA74" s="254">
        <f t="shared" si="842"/>
        <v>0.96722222222222232</v>
      </c>
      <c r="DB74" s="254">
        <f t="shared" si="842"/>
        <v>0.96472222222222237</v>
      </c>
      <c r="DC74" s="254">
        <f t="shared" si="842"/>
        <v>0.95402777777777792</v>
      </c>
      <c r="DD74" s="254">
        <f t="shared" si="842"/>
        <v>0.9523611111111111</v>
      </c>
      <c r="DE74" s="254">
        <f t="shared" si="842"/>
        <v>0.95111111111111102</v>
      </c>
      <c r="DF74" s="254">
        <f t="shared" si="842"/>
        <v>0.93888888888888888</v>
      </c>
      <c r="DG74" s="254">
        <f t="shared" si="842"/>
        <v>0.93027777777777765</v>
      </c>
      <c r="DH74" s="254">
        <f t="shared" si="842"/>
        <v>0.92527777777777775</v>
      </c>
      <c r="DI74" s="254">
        <f t="shared" si="842"/>
        <v>0.92208333333333348</v>
      </c>
      <c r="DJ74" s="254">
        <f t="shared" si="842"/>
        <v>0.91847222222222213</v>
      </c>
      <c r="DK74" s="254">
        <f t="shared" si="842"/>
        <v>0.92277777777777781</v>
      </c>
      <c r="DL74" s="254">
        <f t="shared" si="842"/>
        <v>0.90249999999999997</v>
      </c>
      <c r="DM74" s="254">
        <f t="shared" si="842"/>
        <v>0.88124999999999998</v>
      </c>
      <c r="DN74" s="254">
        <f t="shared" si="842"/>
        <v>0.87013888888888891</v>
      </c>
      <c r="DO74" s="254">
        <f t="shared" si="842"/>
        <v>0.35194444444444445</v>
      </c>
      <c r="DP74" s="254">
        <f t="shared" si="842"/>
        <v>0.34916666666666668</v>
      </c>
      <c r="DQ74" s="220">
        <f t="shared" si="24"/>
        <v>23</v>
      </c>
      <c r="DR74" s="254">
        <f t="shared" ref="DR74:DS74" si="843">IF(DR77&lt;DR72,(DR72-DR77)/5+DR75,(DR77-DR72)/5+DR73)</f>
        <v>1.5277777777777776E-2</v>
      </c>
      <c r="DS74" s="254">
        <f t="shared" si="843"/>
        <v>1.0972222222222222E-2</v>
      </c>
      <c r="DT74" s="254">
        <f t="shared" ref="DT74:EC74" si="844">IF(DT77&lt;DT72,(DT72-DT77)/5+DT75,(DT77-DT72)/5+DT73)</f>
        <v>1.2083333333333333E-2</v>
      </c>
      <c r="DU74" s="254">
        <f t="shared" si="844"/>
        <v>1.2083333333333333E-2</v>
      </c>
      <c r="DV74" s="254">
        <f t="shared" si="844"/>
        <v>1.0694444444444446E-2</v>
      </c>
      <c r="DW74" s="254">
        <f t="shared" si="844"/>
        <v>1.0277777777777776E-2</v>
      </c>
      <c r="DX74" s="254">
        <f t="shared" si="844"/>
        <v>8.7499999999999991E-3</v>
      </c>
      <c r="DY74" s="254">
        <f t="shared" si="844"/>
        <v>7.4999999999999997E-3</v>
      </c>
      <c r="DZ74" s="254">
        <f t="shared" si="844"/>
        <v>4.5833333333333334E-3</v>
      </c>
      <c r="EA74" s="254">
        <f t="shared" si="844"/>
        <v>7.2222222222222228E-3</v>
      </c>
      <c r="EB74" s="254">
        <f t="shared" si="844"/>
        <v>3.6111111111111114E-3</v>
      </c>
      <c r="EC74" s="254">
        <f t="shared" si="844"/>
        <v>5.2777777777777779E-3</v>
      </c>
      <c r="ED74" s="254">
        <f t="shared" ref="ED74:EQ74" si="845">IF(ED77&lt;ED72,(ED72-ED77)/5+ED75,(ED77-ED72)/5+ED73)</f>
        <v>3.8888888888888888E-3</v>
      </c>
      <c r="EE74" s="254">
        <f t="shared" si="845"/>
        <v>5.2777777777777779E-3</v>
      </c>
      <c r="EF74" s="254">
        <f t="shared" si="845"/>
        <v>5.0000000000000001E-3</v>
      </c>
      <c r="EG74" s="254">
        <f t="shared" si="845"/>
        <v>3.1944444444444446E-3</v>
      </c>
      <c r="EH74" s="254">
        <f t="shared" si="845"/>
        <v>3.8888888888888888E-3</v>
      </c>
      <c r="EI74" s="254">
        <f t="shared" si="845"/>
        <v>2.2222222222222222E-3</v>
      </c>
      <c r="EJ74" s="254">
        <f t="shared" si="845"/>
        <v>4.3055555555555555E-3</v>
      </c>
      <c r="EK74" s="254">
        <f t="shared" si="845"/>
        <v>3.8888888888888888E-3</v>
      </c>
      <c r="EL74" s="254">
        <f t="shared" si="845"/>
        <v>3.6111111111111114E-3</v>
      </c>
      <c r="EM74" s="254">
        <f t="shared" si="845"/>
        <v>1.3888888888888889E-3</v>
      </c>
      <c r="EN74" s="254">
        <f t="shared" si="845"/>
        <v>2.5000000000000001E-3</v>
      </c>
      <c r="EO74" s="254">
        <f t="shared" si="845"/>
        <v>2.5000000000000001E-3</v>
      </c>
      <c r="EP74" s="254">
        <f t="shared" si="845"/>
        <v>2.3611111111111111E-3</v>
      </c>
      <c r="EQ74" s="254">
        <f t="shared" si="845"/>
        <v>2.0833333333333333E-3</v>
      </c>
      <c r="ER74" s="254">
        <v>0.99958333333333327</v>
      </c>
      <c r="ES74" s="254">
        <f t="shared" ref="ES74:FA74" si="846">IF(ES77&lt;ES72,(ES72-ES77)/5+ES75,(ES77-ES72)/5+ES73)</f>
        <v>1.3888888888888889E-3</v>
      </c>
      <c r="ET74" s="254">
        <f t="shared" si="846"/>
        <v>0</v>
      </c>
      <c r="EU74" s="254">
        <f t="shared" si="846"/>
        <v>0.99930555555555556</v>
      </c>
      <c r="EV74" s="254">
        <f t="shared" si="846"/>
        <v>9.722222222222223E-4</v>
      </c>
      <c r="EW74" s="254">
        <f t="shared" si="846"/>
        <v>0.99847222222222232</v>
      </c>
      <c r="EX74" s="254">
        <f t="shared" si="846"/>
        <v>2.7777777777777778E-4</v>
      </c>
      <c r="EY74" s="254">
        <f t="shared" si="846"/>
        <v>6.9444444444444447E-4</v>
      </c>
      <c r="EZ74" s="254">
        <f t="shared" si="846"/>
        <v>0.99888888888888883</v>
      </c>
      <c r="FA74" s="254">
        <f t="shared" si="846"/>
        <v>0</v>
      </c>
      <c r="FB74" s="254">
        <f t="shared" ref="FB74:FF74" si="847">IF(FB77&lt;FB72,(FB72-FB77)/5+FB75,(FB77-FB72)/5+FB73)</f>
        <v>0.99930555555555556</v>
      </c>
      <c r="FC74" s="254">
        <f t="shared" si="847"/>
        <v>2.7777777777777778E-4</v>
      </c>
      <c r="FD74" s="254">
        <f t="shared" si="847"/>
        <v>0.99861111111111101</v>
      </c>
      <c r="FE74" s="254">
        <f t="shared" si="847"/>
        <v>0.99930555555555556</v>
      </c>
      <c r="FF74" s="254">
        <f t="shared" si="847"/>
        <v>0.99930555555555556</v>
      </c>
      <c r="FG74" s="254">
        <v>0.99916666666666598</v>
      </c>
      <c r="FH74" s="254">
        <f t="shared" ref="FH74" si="848">IF(FH77&lt;FH72,(FH72-FH77)/5+FH75,(FH77-FH72)/5+FH73)</f>
        <v>2.7777777777777778E-4</v>
      </c>
      <c r="FI74" s="254">
        <v>0.99916666666666598</v>
      </c>
      <c r="FJ74" s="254">
        <v>0.99972222222222196</v>
      </c>
      <c r="FK74" s="255">
        <v>0.99916666666666665</v>
      </c>
      <c r="FL74" s="214">
        <f t="shared" si="31"/>
        <v>23</v>
      </c>
      <c r="FM74" s="238" t="s">
        <v>74</v>
      </c>
      <c r="FN74" s="222">
        <f>HX11</f>
        <v>4.9305555555555554E-2</v>
      </c>
      <c r="FO74" s="221"/>
      <c r="FP74" s="215"/>
      <c r="FQ74" s="215"/>
      <c r="FR74" s="215"/>
      <c r="FS74" s="215"/>
      <c r="FT74" s="215"/>
      <c r="FU74" s="215"/>
      <c r="FV74" s="215"/>
      <c r="FW74" s="215"/>
      <c r="FX74" s="215"/>
      <c r="FY74" s="215"/>
      <c r="FZ74" s="215"/>
      <c r="GA74" s="215"/>
      <c r="GB74" s="225"/>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c r="GY74" s="216"/>
      <c r="GZ74" s="216"/>
      <c r="HA74" s="216"/>
      <c r="HB74" s="216"/>
      <c r="HC74" s="216"/>
      <c r="HD74" s="216"/>
      <c r="HE74" s="216"/>
      <c r="HF74" s="216"/>
      <c r="HG74" s="216"/>
      <c r="HH74" s="216"/>
      <c r="HI74" s="216"/>
      <c r="HJ74" s="216"/>
      <c r="HK74" s="216"/>
      <c r="HL74" s="216"/>
      <c r="HM74" s="216"/>
      <c r="HN74" s="216"/>
      <c r="HO74" s="216"/>
      <c r="HP74" s="216"/>
      <c r="HQ74" s="216"/>
      <c r="HR74" s="216"/>
      <c r="HS74" s="216"/>
      <c r="HT74" s="216"/>
      <c r="HU74" s="216"/>
      <c r="HV74" s="216"/>
      <c r="HW74" s="216"/>
      <c r="HX74" s="216"/>
      <c r="HY74" s="216"/>
      <c r="HZ74" s="216"/>
      <c r="IA74" s="216"/>
      <c r="IB74" s="216"/>
      <c r="IC74" s="216"/>
      <c r="ID74" s="216"/>
      <c r="IE74" s="216"/>
      <c r="IF74" s="216"/>
      <c r="IG74" s="216"/>
      <c r="IH74" s="216"/>
      <c r="II74" s="216"/>
      <c r="IJ74" s="216"/>
      <c r="IK74" s="216"/>
      <c r="IL74" s="216"/>
      <c r="IM74" s="216"/>
      <c r="IN74" s="216"/>
      <c r="IO74" s="216"/>
      <c r="IP74" s="216"/>
      <c r="IQ74" s="216"/>
      <c r="IR74" s="216"/>
      <c r="IS74" s="216"/>
      <c r="IT74" s="216"/>
      <c r="IU74" s="216"/>
      <c r="IV74" s="216"/>
      <c r="IW74" s="216"/>
      <c r="IX74" s="216"/>
      <c r="IY74" s="216"/>
      <c r="IZ74" s="216"/>
      <c r="JA74" s="216"/>
      <c r="JB74" s="216"/>
      <c r="JC74" s="216"/>
      <c r="JD74" s="216"/>
      <c r="JE74" s="216"/>
      <c r="JF74" s="216"/>
      <c r="JG74" s="216"/>
      <c r="JH74" s="216"/>
      <c r="JI74" s="216"/>
      <c r="JJ74" s="216"/>
      <c r="JK74" s="216"/>
      <c r="JL74" s="216"/>
      <c r="JM74" s="216"/>
      <c r="JN74" s="216"/>
      <c r="JO74" s="216"/>
      <c r="JP74" s="216"/>
      <c r="JQ74" s="216"/>
      <c r="JR74" s="216"/>
    </row>
    <row r="75" spans="1:278">
      <c r="A75" s="404">
        <v>66</v>
      </c>
      <c r="B75" s="399" t="str">
        <f t="shared" ca="1" si="831"/>
        <v>sichtbar</v>
      </c>
      <c r="C75" s="400">
        <v>267</v>
      </c>
      <c r="D75" s="392" t="s">
        <v>35</v>
      </c>
      <c r="E75" s="400">
        <v>267</v>
      </c>
      <c r="F75" s="399" t="s">
        <v>457</v>
      </c>
      <c r="G75" s="393">
        <v>0.82956018518518526</v>
      </c>
      <c r="H75" s="402" t="s">
        <v>458</v>
      </c>
      <c r="I75" s="403">
        <v>14.9</v>
      </c>
      <c r="J75" s="399" t="s">
        <v>408</v>
      </c>
      <c r="K75" s="399" t="s">
        <v>11</v>
      </c>
      <c r="L75" s="396">
        <v>3</v>
      </c>
      <c r="M75" s="397">
        <v>16.899999999999999</v>
      </c>
      <c r="N75" s="1"/>
      <c r="O75" s="1"/>
      <c r="P75" s="1"/>
      <c r="Q75" s="1"/>
      <c r="R75" s="1"/>
      <c r="S75" s="1"/>
      <c r="T75" s="1"/>
      <c r="U75" s="1"/>
      <c r="V75" s="1"/>
      <c r="W75" s="1"/>
      <c r="X75" s="1"/>
      <c r="Y75" s="1"/>
      <c r="Z75" s="1"/>
      <c r="AA75" s="1"/>
      <c r="AB75" s="1"/>
      <c r="AC75" s="1"/>
      <c r="AD75" s="1"/>
      <c r="AE75" s="1"/>
      <c r="AF75" s="1"/>
      <c r="AG75" s="1"/>
      <c r="AH75" s="10">
        <f t="shared" si="832"/>
        <v>19.909444444444446</v>
      </c>
      <c r="AI75" s="10">
        <f t="shared" si="833"/>
        <v>298.64166666666671</v>
      </c>
      <c r="AJ75" s="44">
        <f t="shared" si="834"/>
        <v>-21.733333333333334</v>
      </c>
      <c r="AK75" s="19">
        <f t="shared" si="835"/>
        <v>-21.733333333333334</v>
      </c>
      <c r="AL75" s="19">
        <f t="shared" si="25"/>
        <v>21.733333333333334</v>
      </c>
      <c r="AM75" s="19">
        <f t="shared" ca="1" si="836"/>
        <v>0.2025345769267774</v>
      </c>
      <c r="AN75" s="45">
        <f t="shared" ca="1" si="837"/>
        <v>11.685213464685612</v>
      </c>
      <c r="AO75" s="55" t="str">
        <f t="shared" ca="1" si="820"/>
        <v>11°41'7"</v>
      </c>
      <c r="AP75" s="46">
        <f t="shared" ca="1" si="838"/>
        <v>42406.893052030471</v>
      </c>
      <c r="AQ75" s="20">
        <f t="shared" ref="AQ75:AQ119" ca="1" si="849">IF($B$6&lt;G75,1+$B$6-G75,$B$6-G75)</f>
        <v>42406.893052030471</v>
      </c>
      <c r="AR75" s="10">
        <f t="shared" ref="AR75:AR119" ca="1" si="850">AQ75*24*15</f>
        <v>15266481.498730969</v>
      </c>
      <c r="AT75" s="64">
        <v>66</v>
      </c>
      <c r="AU75" s="58">
        <f t="shared" ref="AU75:AU119" si="851">VALUE(AJ75)</f>
        <v>-21.733333333333334</v>
      </c>
      <c r="AV75" s="59" t="str">
        <f t="shared" si="839"/>
        <v/>
      </c>
      <c r="AW75" s="60" t="str">
        <f t="shared" si="840"/>
        <v/>
      </c>
      <c r="AX75" s="61" t="str">
        <f t="shared" si="821"/>
        <v/>
      </c>
      <c r="AY75" s="62" t="str">
        <f t="shared" ref="AY75:AY119" si="852">IF($AT$8="S","",IF(AU75&gt;$AV$9,"zirkumpolar",""))</f>
        <v/>
      </c>
      <c r="AZ75" s="61" t="str">
        <f t="shared" ref="AZ75:AZ119" si="853">IF($AT$8="N","",IF(AU75&gt;$AW$9,"","zirkumpolar"))</f>
        <v/>
      </c>
      <c r="BA75" s="58" t="str">
        <f t="shared" ref="BA75:BA119" si="854">IF(AY75="",AZ75,IF(AZ75="",AY75))</f>
        <v/>
      </c>
      <c r="BB75" s="58" t="str">
        <f t="shared" ref="BB75:BB119" si="855">IF(AX75="",BA75,IF(BA75="",AX75))</f>
        <v/>
      </c>
      <c r="BC75" s="58" t="str">
        <f t="shared" ref="BC75:BC119" si="856">IF(BB75="zirkumpolar","zirkumpolar",IF(BB75="nie sichtbar","nie sichtbar",""))</f>
        <v/>
      </c>
      <c r="BD75" s="58" t="str">
        <f t="shared" ref="BD75:BD119" ca="1" si="857">IF(AN75&gt;$BB$9,"sehr gut sichtbar",IF(AN75&gt;$BA$9,"gut sichtbar",IF(AN75&gt;$AZ$9,"sichtbar",IF(AN75&gt;$AY$9,"geht auf",IF(AN75&lt;$AY$7,"unter Horizont")))))</f>
        <v>sichtbar</v>
      </c>
      <c r="BE75" s="63" t="str">
        <f t="shared" ca="1" si="822"/>
        <v>sichtbar</v>
      </c>
      <c r="BF75" s="215">
        <v>22</v>
      </c>
      <c r="BG75" s="214">
        <f t="shared" si="23"/>
        <v>22</v>
      </c>
      <c r="BH75" s="257">
        <f t="shared" ref="BH75" si="858">IF(BH77&lt;BH72,(BH72-BH77)/5+BH76,(BH77-BH72)/5+BH74)</f>
        <v>0.99902777777777774</v>
      </c>
      <c r="BI75" s="254">
        <v>0.99916666666666665</v>
      </c>
      <c r="BJ75" s="254">
        <f t="shared" ref="BJ75:DP75" si="859">IF(BJ77&lt;BJ72,(BJ72-BJ77)/5+BJ76,(BJ77-BJ72)/5+BJ74)</f>
        <v>0.99833333333333341</v>
      </c>
      <c r="BK75" s="254">
        <f t="shared" si="859"/>
        <v>0.99833333333333341</v>
      </c>
      <c r="BL75" s="254">
        <f t="shared" si="859"/>
        <v>0.99763888888888896</v>
      </c>
      <c r="BM75" s="254">
        <f t="shared" si="859"/>
        <v>0.99791666666666667</v>
      </c>
      <c r="BN75" s="254">
        <f t="shared" si="859"/>
        <v>0.99805555555555536</v>
      </c>
      <c r="BO75" s="254">
        <f t="shared" si="859"/>
        <v>0.9981944444444445</v>
      </c>
      <c r="BP75" s="254">
        <f t="shared" si="859"/>
        <v>0.99902777777777774</v>
      </c>
      <c r="BQ75" s="254">
        <f t="shared" si="859"/>
        <v>0.99791666666666667</v>
      </c>
      <c r="BR75" s="254">
        <f t="shared" si="859"/>
        <v>0.99763888888888896</v>
      </c>
      <c r="BS75" s="254">
        <f t="shared" si="859"/>
        <v>0.99791666666666667</v>
      </c>
      <c r="BT75" s="254">
        <f t="shared" si="859"/>
        <v>0.99722222222222223</v>
      </c>
      <c r="BU75" s="254">
        <f t="shared" si="859"/>
        <v>0.99763888888888896</v>
      </c>
      <c r="BV75" s="254">
        <f t="shared" si="859"/>
        <v>0.99763888888888896</v>
      </c>
      <c r="BW75" s="254">
        <f t="shared" si="859"/>
        <v>0.99791666666666667</v>
      </c>
      <c r="BX75" s="254">
        <f t="shared" si="859"/>
        <v>0.99763888888888896</v>
      </c>
      <c r="BY75" s="254">
        <f t="shared" si="859"/>
        <v>0.99763888888888896</v>
      </c>
      <c r="BZ75" s="254">
        <f t="shared" si="859"/>
        <v>0.99722222222222223</v>
      </c>
      <c r="CA75" s="254">
        <f t="shared" si="859"/>
        <v>0.99722222222222223</v>
      </c>
      <c r="CB75" s="254">
        <f t="shared" si="859"/>
        <v>0.99763888888888896</v>
      </c>
      <c r="CC75" s="254">
        <f t="shared" si="859"/>
        <v>0.99694444444444452</v>
      </c>
      <c r="CD75" s="254">
        <f t="shared" si="859"/>
        <v>0.99624999999999997</v>
      </c>
      <c r="CE75" s="254">
        <f t="shared" si="859"/>
        <v>0.99624999999999997</v>
      </c>
      <c r="CF75" s="254">
        <f t="shared" si="859"/>
        <v>0.99763888888888896</v>
      </c>
      <c r="CG75" s="254">
        <f t="shared" si="859"/>
        <v>0.9966666666666667</v>
      </c>
      <c r="CH75" s="254">
        <f t="shared" si="859"/>
        <v>0.99458333333333349</v>
      </c>
      <c r="CI75" s="254">
        <f t="shared" si="859"/>
        <v>0.99527777777777759</v>
      </c>
      <c r="CJ75" s="254">
        <f t="shared" si="859"/>
        <v>0.99555555555555564</v>
      </c>
      <c r="CK75" s="254">
        <f t="shared" si="859"/>
        <v>0.993611111111111</v>
      </c>
      <c r="CL75" s="254">
        <f t="shared" si="859"/>
        <v>0.993611111111111</v>
      </c>
      <c r="CM75" s="254">
        <f t="shared" si="859"/>
        <v>0.98944444444444424</v>
      </c>
      <c r="CN75" s="254">
        <f t="shared" si="859"/>
        <v>0.98958333333333326</v>
      </c>
      <c r="CO75" s="254">
        <f t="shared" si="859"/>
        <v>0.9884722222222222</v>
      </c>
      <c r="CP75" s="254">
        <f t="shared" si="859"/>
        <v>0.98583333333333345</v>
      </c>
      <c r="CQ75" s="254">
        <f t="shared" si="859"/>
        <v>0.98680555555555549</v>
      </c>
      <c r="CR75" s="254">
        <f t="shared" si="859"/>
        <v>0.98444444444444446</v>
      </c>
      <c r="CS75" s="254">
        <f t="shared" si="859"/>
        <v>0.98138888888888909</v>
      </c>
      <c r="CT75" s="254">
        <f t="shared" si="859"/>
        <v>0.98041666666666683</v>
      </c>
      <c r="CU75" s="254">
        <f t="shared" si="859"/>
        <v>0.9783333333333335</v>
      </c>
      <c r="CV75" s="254">
        <f t="shared" si="859"/>
        <v>0.97333333333333338</v>
      </c>
      <c r="CW75" s="254">
        <f t="shared" si="859"/>
        <v>0.97152777777777766</v>
      </c>
      <c r="CX75" s="254">
        <f t="shared" si="859"/>
        <v>0.97263888888888894</v>
      </c>
      <c r="CY75" s="254">
        <f t="shared" si="859"/>
        <v>0.97194444444444439</v>
      </c>
      <c r="CZ75" s="254">
        <f t="shared" si="859"/>
        <v>0.96958333333333335</v>
      </c>
      <c r="DA75" s="254">
        <f t="shared" si="859"/>
        <v>0.96888888888888902</v>
      </c>
      <c r="DB75" s="254">
        <f t="shared" si="859"/>
        <v>0.96652777777777799</v>
      </c>
      <c r="DC75" s="254">
        <f t="shared" si="859"/>
        <v>0.95638888888888907</v>
      </c>
      <c r="DD75" s="254">
        <f t="shared" si="859"/>
        <v>0.95527777777777778</v>
      </c>
      <c r="DE75" s="254">
        <f t="shared" si="859"/>
        <v>0.95374999999999988</v>
      </c>
      <c r="DF75" s="254">
        <f t="shared" si="859"/>
        <v>0.94236111111111109</v>
      </c>
      <c r="DG75" s="254">
        <f t="shared" si="859"/>
        <v>0.93430555555555539</v>
      </c>
      <c r="DH75" s="254">
        <f t="shared" si="859"/>
        <v>0.92958333333333332</v>
      </c>
      <c r="DI75" s="254">
        <f t="shared" si="859"/>
        <v>0.92652777777777795</v>
      </c>
      <c r="DJ75" s="254">
        <f t="shared" si="859"/>
        <v>0.92319444444444432</v>
      </c>
      <c r="DK75" s="254">
        <f t="shared" si="859"/>
        <v>0.9258333333333334</v>
      </c>
      <c r="DL75" s="254">
        <f t="shared" si="859"/>
        <v>0.90861111111111104</v>
      </c>
      <c r="DM75" s="254">
        <f t="shared" si="859"/>
        <v>0.88958333333333328</v>
      </c>
      <c r="DN75" s="254">
        <f t="shared" si="859"/>
        <v>0.87986111111111109</v>
      </c>
      <c r="DO75" s="254">
        <f t="shared" si="859"/>
        <v>0.5279166666666667</v>
      </c>
      <c r="DP75" s="254">
        <f t="shared" si="859"/>
        <v>0.52375000000000005</v>
      </c>
      <c r="DQ75" s="220">
        <f t="shared" si="24"/>
        <v>22</v>
      </c>
      <c r="DR75" s="254">
        <f t="shared" ref="DR75:DS75" si="860">IF(DR77&lt;DR72,(DR72-DR77)/5+DR76,(DR77-DR72)/5+DR74)</f>
        <v>1.4583333333333332E-2</v>
      </c>
      <c r="DS75" s="254">
        <f t="shared" si="860"/>
        <v>9.8611111111111104E-3</v>
      </c>
      <c r="DT75" s="254">
        <f t="shared" ref="DT75:EC75" si="861">IF(DT77&lt;DT72,(DT72-DT77)/5+DT76,(DT77-DT72)/5+DT74)</f>
        <v>1.1527777777777777E-2</v>
      </c>
      <c r="DU75" s="254">
        <f t="shared" si="861"/>
        <v>1.1527777777777777E-2</v>
      </c>
      <c r="DV75" s="254">
        <f t="shared" si="861"/>
        <v>1.013888888888889E-2</v>
      </c>
      <c r="DW75" s="254">
        <f t="shared" si="861"/>
        <v>9.8611111111111104E-3</v>
      </c>
      <c r="DX75" s="254">
        <f t="shared" si="861"/>
        <v>7.9166666666666656E-3</v>
      </c>
      <c r="DY75" s="254">
        <f t="shared" si="861"/>
        <v>7.083333333333333E-3</v>
      </c>
      <c r="DZ75" s="254">
        <f t="shared" si="861"/>
        <v>4.4444444444444444E-3</v>
      </c>
      <c r="EA75" s="254">
        <f t="shared" si="861"/>
        <v>5.9722222222222225E-3</v>
      </c>
      <c r="EB75" s="254">
        <f t="shared" si="861"/>
        <v>3.3333333333333335E-3</v>
      </c>
      <c r="EC75" s="254">
        <f t="shared" si="861"/>
        <v>5.138888888888889E-3</v>
      </c>
      <c r="ED75" s="254">
        <f t="shared" ref="ED75:EQ75" si="862">IF(ED77&lt;ED72,(ED72-ED77)/5+ED76,(ED77-ED72)/5+ED74)</f>
        <v>3.7499999999999999E-3</v>
      </c>
      <c r="EE75" s="254">
        <f t="shared" si="862"/>
        <v>5.138888888888889E-3</v>
      </c>
      <c r="EF75" s="254">
        <f t="shared" si="862"/>
        <v>4.7222222222222223E-3</v>
      </c>
      <c r="EG75" s="254">
        <f t="shared" si="862"/>
        <v>3.0555555555555557E-3</v>
      </c>
      <c r="EH75" s="254">
        <f t="shared" si="862"/>
        <v>3.7499999999999999E-3</v>
      </c>
      <c r="EI75" s="254">
        <f t="shared" si="862"/>
        <v>1.9444444444444446E-3</v>
      </c>
      <c r="EJ75" s="254">
        <f t="shared" si="862"/>
        <v>4.0277777777777777E-3</v>
      </c>
      <c r="EK75" s="254">
        <f t="shared" si="862"/>
        <v>3.7499999999999999E-3</v>
      </c>
      <c r="EL75" s="254">
        <f t="shared" si="862"/>
        <v>3.3333333333333335E-3</v>
      </c>
      <c r="EM75" s="254">
        <f t="shared" si="862"/>
        <v>1.3888888888888889E-3</v>
      </c>
      <c r="EN75" s="254">
        <f t="shared" si="862"/>
        <v>2.3611111111111111E-3</v>
      </c>
      <c r="EO75" s="254">
        <f t="shared" si="862"/>
        <v>2.3611111111111111E-3</v>
      </c>
      <c r="EP75" s="254">
        <f t="shared" si="862"/>
        <v>2.5000000000000001E-3</v>
      </c>
      <c r="EQ75" s="254">
        <f t="shared" si="862"/>
        <v>2.0833333333333333E-3</v>
      </c>
      <c r="ER75" s="254">
        <v>4.1666666666666669E-4</v>
      </c>
      <c r="ES75" s="254">
        <f t="shared" ref="ES75:FA75" si="863">IF(ES77&lt;ES72,(ES72-ES77)/5+ES76,(ES77-ES72)/5+ES74)</f>
        <v>1.3888888888888889E-3</v>
      </c>
      <c r="ET75" s="254">
        <f t="shared" si="863"/>
        <v>0</v>
      </c>
      <c r="EU75" s="254">
        <f t="shared" si="863"/>
        <v>0.99930555555555556</v>
      </c>
      <c r="EV75" s="254">
        <f t="shared" si="863"/>
        <v>1.1111111111111111E-3</v>
      </c>
      <c r="EW75" s="254">
        <f t="shared" si="863"/>
        <v>0.99875000000000014</v>
      </c>
      <c r="EX75" s="254">
        <f t="shared" si="863"/>
        <v>4.1666666666666664E-4</v>
      </c>
      <c r="EY75" s="254">
        <f t="shared" si="863"/>
        <v>6.9444444444444447E-4</v>
      </c>
      <c r="EZ75" s="254">
        <f t="shared" si="863"/>
        <v>0.99902777777777774</v>
      </c>
      <c r="FA75" s="254">
        <f t="shared" si="863"/>
        <v>0</v>
      </c>
      <c r="FB75" s="254">
        <f t="shared" ref="FB75:FF75" si="864">IF(FB77&lt;FB72,(FB72-FB77)/5+FB76,(FB77-FB72)/5+FB74)</f>
        <v>0.99930555555555556</v>
      </c>
      <c r="FC75" s="254">
        <f t="shared" si="864"/>
        <v>4.1666666666666664E-4</v>
      </c>
      <c r="FD75" s="254">
        <f t="shared" si="864"/>
        <v>0.99861111111111101</v>
      </c>
      <c r="FE75" s="254">
        <f t="shared" si="864"/>
        <v>0.99930555555555556</v>
      </c>
      <c r="FF75" s="254">
        <f t="shared" si="864"/>
        <v>0.99930555555555556</v>
      </c>
      <c r="FG75" s="254">
        <v>0.99874999999999992</v>
      </c>
      <c r="FH75" s="254">
        <f t="shared" ref="FH75" si="865">IF(FH77&lt;FH72,(FH72-FH77)/5+FH76,(FH77-FH72)/5+FH74)</f>
        <v>4.1666666666666664E-4</v>
      </c>
      <c r="FI75" s="254">
        <v>0.99874999999999992</v>
      </c>
      <c r="FJ75" s="254">
        <v>0.99958333333333327</v>
      </c>
      <c r="FK75" s="255">
        <v>0.99944444444444402</v>
      </c>
      <c r="FL75" s="214">
        <f t="shared" si="31"/>
        <v>22</v>
      </c>
      <c r="FM75" s="238" t="s">
        <v>136</v>
      </c>
      <c r="FN75" s="222">
        <f>HY11</f>
        <v>3.6666666666666667E-2</v>
      </c>
      <c r="FO75" s="221"/>
      <c r="FP75" s="225"/>
      <c r="FQ75" s="225"/>
      <c r="FR75" s="225"/>
      <c r="FS75" s="225"/>
      <c r="FT75" s="225"/>
      <c r="FU75" s="225"/>
      <c r="FV75" s="225"/>
      <c r="FW75" s="225"/>
      <c r="FX75" s="225"/>
      <c r="FY75" s="225"/>
      <c r="FZ75" s="225"/>
      <c r="GA75" s="225"/>
      <c r="GB75" s="225"/>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c r="GY75" s="216"/>
      <c r="GZ75" s="216"/>
      <c r="HA75" s="216"/>
      <c r="HB75" s="216"/>
      <c r="HC75" s="216"/>
      <c r="HD75" s="216"/>
      <c r="HE75" s="216"/>
      <c r="HF75" s="216"/>
      <c r="HG75" s="216"/>
      <c r="HH75" s="216"/>
      <c r="HI75" s="216"/>
      <c r="HJ75" s="216"/>
      <c r="HK75" s="216"/>
      <c r="HL75" s="216"/>
      <c r="HM75" s="216"/>
      <c r="HN75" s="216"/>
      <c r="HO75" s="216"/>
      <c r="HP75" s="216"/>
      <c r="HQ75" s="216"/>
      <c r="HR75" s="216"/>
      <c r="HS75" s="216"/>
      <c r="HT75" s="216"/>
      <c r="HU75" s="216"/>
      <c r="HV75" s="216"/>
      <c r="HW75" s="216"/>
      <c r="HX75" s="216"/>
      <c r="HY75" s="216"/>
      <c r="HZ75" s="216"/>
      <c r="IA75" s="216"/>
      <c r="IB75" s="216"/>
      <c r="IC75" s="216"/>
      <c r="ID75" s="216"/>
      <c r="IE75" s="216"/>
      <c r="IF75" s="216"/>
      <c r="IG75" s="216"/>
      <c r="IH75" s="216"/>
      <c r="II75" s="216"/>
      <c r="IJ75" s="216"/>
      <c r="IK75" s="216"/>
      <c r="IL75" s="216"/>
      <c r="IM75" s="216"/>
      <c r="IN75" s="216"/>
      <c r="IO75" s="216"/>
      <c r="IP75" s="216"/>
      <c r="IQ75" s="216"/>
      <c r="IR75" s="216"/>
      <c r="IS75" s="216"/>
      <c r="IT75" s="216"/>
      <c r="IU75" s="216"/>
      <c r="IV75" s="216"/>
      <c r="IW75" s="216"/>
      <c r="IX75" s="216"/>
      <c r="IY75" s="216"/>
      <c r="IZ75" s="216"/>
      <c r="JA75" s="216"/>
      <c r="JB75" s="216"/>
      <c r="JC75" s="216"/>
      <c r="JD75" s="216"/>
      <c r="JE75" s="216"/>
      <c r="JF75" s="216"/>
      <c r="JG75" s="216"/>
      <c r="JH75" s="216"/>
      <c r="JI75" s="216"/>
      <c r="JJ75" s="216"/>
      <c r="JK75" s="216"/>
      <c r="JL75" s="216"/>
      <c r="JM75" s="216"/>
      <c r="JN75" s="216"/>
      <c r="JO75" s="216"/>
      <c r="JP75" s="216"/>
      <c r="JQ75" s="216"/>
      <c r="JR75" s="216"/>
    </row>
    <row r="76" spans="1:278" ht="15.75" thickBot="1">
      <c r="A76" s="404">
        <v>67</v>
      </c>
      <c r="B76" s="399" t="str">
        <f t="shared" ca="1" si="831"/>
        <v>gut sichtbar</v>
      </c>
      <c r="C76" s="400">
        <v>67</v>
      </c>
      <c r="D76" s="392" t="s">
        <v>35</v>
      </c>
      <c r="E76" s="400">
        <v>67</v>
      </c>
      <c r="F76" s="399" t="s">
        <v>459</v>
      </c>
      <c r="G76" s="393">
        <v>0.8305324074074073</v>
      </c>
      <c r="H76" s="402" t="s">
        <v>460</v>
      </c>
      <c r="I76" s="403">
        <v>16</v>
      </c>
      <c r="J76" s="399" t="s">
        <v>418</v>
      </c>
      <c r="K76" s="399" t="s">
        <v>11</v>
      </c>
      <c r="L76" s="396">
        <v>2</v>
      </c>
      <c r="M76" s="397">
        <v>18.3</v>
      </c>
      <c r="N76" s="1"/>
      <c r="O76" s="1"/>
      <c r="P76" s="1"/>
      <c r="Q76" s="1"/>
      <c r="R76" s="1"/>
      <c r="S76" s="1"/>
      <c r="T76" s="1"/>
      <c r="U76" s="1"/>
      <c r="V76" s="1"/>
      <c r="W76" s="1"/>
      <c r="X76" s="1"/>
      <c r="Y76" s="1"/>
      <c r="Z76" s="1"/>
      <c r="AA76" s="1"/>
      <c r="AB76" s="1"/>
      <c r="AC76" s="1"/>
      <c r="AD76" s="1"/>
      <c r="AE76" s="1"/>
      <c r="AF76" s="1"/>
      <c r="AG76" s="1"/>
      <c r="AH76" s="10">
        <f t="shared" si="832"/>
        <v>19.932777777777776</v>
      </c>
      <c r="AI76" s="10">
        <f t="shared" si="833"/>
        <v>298.99166666666662</v>
      </c>
      <c r="AJ76" s="44">
        <f t="shared" si="834"/>
        <v>2.9</v>
      </c>
      <c r="AK76" s="19">
        <f t="shared" si="835"/>
        <v>2.9</v>
      </c>
      <c r="AL76" s="19">
        <f t="shared" ref="AL76:AL119" si="866">ABS(AK76)</f>
        <v>2.9</v>
      </c>
      <c r="AM76" s="19">
        <f t="shared" ca="1" si="836"/>
        <v>0.55198516941532871</v>
      </c>
      <c r="AN76" s="45">
        <f t="shared" ca="1" si="837"/>
        <v>33.503310763273035</v>
      </c>
      <c r="AO76" s="55" t="str">
        <f t="shared" ca="1" si="820"/>
        <v>33°30'12"</v>
      </c>
      <c r="AP76" s="46">
        <f t="shared" ca="1" si="838"/>
        <v>42406.892079808247</v>
      </c>
      <c r="AQ76" s="20">
        <f t="shared" ca="1" si="849"/>
        <v>42406.892079808247</v>
      </c>
      <c r="AR76" s="10">
        <f t="shared" ca="1" si="850"/>
        <v>15266481.148730967</v>
      </c>
      <c r="AT76" s="64">
        <v>67</v>
      </c>
      <c r="AU76" s="58">
        <f t="shared" si="851"/>
        <v>2.9</v>
      </c>
      <c r="AV76" s="59" t="str">
        <f t="shared" si="839"/>
        <v/>
      </c>
      <c r="AW76" s="60" t="str">
        <f t="shared" si="840"/>
        <v/>
      </c>
      <c r="AX76" s="61" t="str">
        <f t="shared" si="821"/>
        <v/>
      </c>
      <c r="AY76" s="62" t="str">
        <f t="shared" si="852"/>
        <v/>
      </c>
      <c r="AZ76" s="61" t="str">
        <f t="shared" si="853"/>
        <v/>
      </c>
      <c r="BA76" s="58" t="str">
        <f t="shared" si="854"/>
        <v/>
      </c>
      <c r="BB76" s="58" t="str">
        <f t="shared" si="855"/>
        <v/>
      </c>
      <c r="BC76" s="58" t="str">
        <f t="shared" si="856"/>
        <v/>
      </c>
      <c r="BD76" s="58" t="str">
        <f t="shared" ca="1" si="857"/>
        <v>gut sichtbar</v>
      </c>
      <c r="BE76" s="63" t="str">
        <f t="shared" ca="1" si="822"/>
        <v>gut sichtbar</v>
      </c>
      <c r="BF76" s="215">
        <v>21</v>
      </c>
      <c r="BG76" s="214">
        <f t="shared" ref="BG76:BG139" si="867">BF76</f>
        <v>21</v>
      </c>
      <c r="BH76" s="271">
        <f>IF(BH77&lt;BH72,(BH72-BH77)/5+BH77,(BH77-BH72)/5+BH75)</f>
        <v>0.99916666666666665</v>
      </c>
      <c r="BI76" s="272">
        <v>0.99888888888888883</v>
      </c>
      <c r="BJ76" s="272">
        <f t="shared" ref="BJ76" si="868">IF(BJ77&lt;BJ72,(BJ72-BJ77)/5+BJ77,(BJ77-BJ72)/5+BJ75)</f>
        <v>0.99847222222222232</v>
      </c>
      <c r="BK76" s="272">
        <f t="shared" ref="BK76" si="869">IF(BK77&lt;BK72,(BK72-BK77)/5+BK77,(BK77-BK72)/5+BK75)</f>
        <v>0.99847222222222232</v>
      </c>
      <c r="BL76" s="272">
        <f t="shared" ref="BL76" si="870">IF(BL77&lt;BL72,(BL72-BL77)/5+BL77,(BL77-BL72)/5+BL75)</f>
        <v>0.99777777777777787</v>
      </c>
      <c r="BM76" s="272">
        <f t="shared" ref="BM76" si="871">IF(BM77&lt;BM72,(BM72-BM77)/5+BM77,(BM77-BM72)/5+BM75)</f>
        <v>0.99791666666666667</v>
      </c>
      <c r="BN76" s="272">
        <f t="shared" ref="BN76" si="872">IF(BN77&lt;BN72,(BN72-BN77)/5+BN77,(BN77-BN72)/5+BN75)</f>
        <v>0.99833333333333307</v>
      </c>
      <c r="BO76" s="272">
        <f t="shared" ref="BO76" si="873">IF(BO77&lt;BO72,(BO72-BO77)/5+BO77,(BO77-BO72)/5+BO75)</f>
        <v>0.99805555555555558</v>
      </c>
      <c r="BP76" s="272">
        <f t="shared" ref="BP76" si="874">IF(BP77&lt;BP72,(BP72-BP77)/5+BP77,(BP77-BP72)/5+BP75)</f>
        <v>0.99916666666666665</v>
      </c>
      <c r="BQ76" s="272">
        <f t="shared" ref="BQ76" si="875">IF(BQ77&lt;BQ72,(BQ72-BQ77)/5+BQ77,(BQ77-BQ72)/5+BQ75)</f>
        <v>0.99791666666666667</v>
      </c>
      <c r="BR76" s="272">
        <f t="shared" ref="BR76" si="876">IF(BR77&lt;BR72,(BR72-BR77)/5+BR77,(BR77-BR72)/5+BR75)</f>
        <v>0.99777777777777787</v>
      </c>
      <c r="BS76" s="272">
        <f t="shared" ref="BS76" si="877">IF(BS77&lt;BS72,(BS72-BS77)/5+BS77,(BS77-BS72)/5+BS75)</f>
        <v>0.99791666666666667</v>
      </c>
      <c r="BT76" s="272">
        <f t="shared" ref="BT76" si="878">IF(BT77&lt;BT72,(BT72-BT77)/5+BT77,(BT77-BT72)/5+BT75)</f>
        <v>0.99722222222222223</v>
      </c>
      <c r="BU76" s="272">
        <f t="shared" ref="BU76" si="879">IF(BU77&lt;BU72,(BU72-BU77)/5+BU77,(BU77-BU72)/5+BU75)</f>
        <v>0.99777777777777787</v>
      </c>
      <c r="BV76" s="272">
        <f t="shared" ref="BV76" si="880">IF(BV77&lt;BV72,(BV72-BV77)/5+BV77,(BV77-BV72)/5+BV75)</f>
        <v>0.99777777777777787</v>
      </c>
      <c r="BW76" s="272">
        <f t="shared" ref="BW76" si="881">IF(BW77&lt;BW72,(BW72-BW77)/5+BW77,(BW77-BW72)/5+BW75)</f>
        <v>0.99791666666666667</v>
      </c>
      <c r="BX76" s="272">
        <f t="shared" ref="BX76" si="882">IF(BX77&lt;BX72,(BX72-BX77)/5+BX77,(BX77-BX72)/5+BX75)</f>
        <v>0.99777777777777787</v>
      </c>
      <c r="BY76" s="272">
        <f t="shared" ref="BY76" si="883">IF(BY77&lt;BY72,(BY72-BY77)/5+BY77,(BY77-BY72)/5+BY75)</f>
        <v>0.99777777777777787</v>
      </c>
      <c r="BZ76" s="272">
        <f t="shared" ref="BZ76" si="884">IF(BZ77&lt;BZ72,(BZ72-BZ77)/5+BZ77,(BZ77-BZ72)/5+BZ75)</f>
        <v>0.99722222222222223</v>
      </c>
      <c r="CA76" s="272">
        <f t="shared" ref="CA76" si="885">IF(CA77&lt;CA72,(CA72-CA77)/5+CA77,(CA77-CA72)/5+CA75)</f>
        <v>0.99722222222222223</v>
      </c>
      <c r="CB76" s="272">
        <f t="shared" ref="CB76" si="886">IF(CB77&lt;CB72,(CB72-CB77)/5+CB77,(CB77-CB72)/5+CB75)</f>
        <v>0.99777777777777787</v>
      </c>
      <c r="CC76" s="272">
        <f t="shared" ref="CC76" si="887">IF(CC77&lt;CC72,(CC72-CC77)/5+CC77,(CC77-CC72)/5+CC75)</f>
        <v>0.99708333333333343</v>
      </c>
      <c r="CD76" s="272">
        <f t="shared" ref="CD76" si="888">IF(CD77&lt;CD72,(CD72-CD77)/5+CD77,(CD77-CD72)/5+CD75)</f>
        <v>0.99638888888888888</v>
      </c>
      <c r="CE76" s="272">
        <f t="shared" ref="CE76" si="889">IF(CE77&lt;CE72,(CE72-CE77)/5+CE77,(CE77-CE72)/5+CE75)</f>
        <v>0.99638888888888888</v>
      </c>
      <c r="CF76" s="272">
        <f t="shared" ref="CF76" si="890">IF(CF77&lt;CF72,(CF72-CF77)/5+CF77,(CF77-CF72)/5+CF75)</f>
        <v>0.99777777777777787</v>
      </c>
      <c r="CG76" s="272">
        <f t="shared" ref="CG76" si="891">IF(CG77&lt;CG72,(CG72-CG77)/5+CG77,(CG77-CG72)/5+CG75)</f>
        <v>0.99694444444444452</v>
      </c>
      <c r="CH76" s="272">
        <f t="shared" ref="CH76" si="892">IF(CH77&lt;CH72,(CH72-CH77)/5+CH77,(CH77-CH72)/5+CH75)</f>
        <v>0.99486111111111131</v>
      </c>
      <c r="CI76" s="272">
        <f t="shared" ref="CI76" si="893">IF(CI77&lt;CI72,(CI72-CI77)/5+CI77,(CI77-CI72)/5+CI75)</f>
        <v>0.9955555555555553</v>
      </c>
      <c r="CJ76" s="272">
        <f t="shared" ref="CJ76" si="894">IF(CJ77&lt;CJ72,(CJ72-CJ77)/5+CJ77,(CJ77-CJ72)/5+CJ75)</f>
        <v>0.99569444444444455</v>
      </c>
      <c r="CK76" s="272">
        <f t="shared" ref="CK76" si="895">IF(CK77&lt;CK72,(CK72-CK77)/5+CK77,(CK77-CK72)/5+CK75)</f>
        <v>0.99402777777777762</v>
      </c>
      <c r="CL76" s="272">
        <f t="shared" ref="CL76" si="896">IF(CL77&lt;CL72,(CL72-CL77)/5+CL77,(CL77-CL72)/5+CL75)</f>
        <v>0.99402777777777762</v>
      </c>
      <c r="CM76" s="272">
        <f t="shared" ref="CM76" si="897">IF(CM77&lt;CM72,(CM72-CM77)/5+CM77,(CM77-CM72)/5+CM75)</f>
        <v>0.98986111111111086</v>
      </c>
      <c r="CN76" s="272">
        <f t="shared" ref="CN76" si="898">IF(CN77&lt;CN72,(CN72-CN77)/5+CN77,(CN77-CN72)/5+CN75)</f>
        <v>0.9902777777777777</v>
      </c>
      <c r="CO76" s="272">
        <f t="shared" ref="CO76" si="899">IF(CO77&lt;CO72,(CO72-CO77)/5+CO77,(CO77-CO72)/5+CO75)</f>
        <v>0.98902777777777773</v>
      </c>
      <c r="CP76" s="272">
        <f t="shared" ref="CP76" si="900">IF(CP77&lt;CP72,(CP72-CP77)/5+CP77,(CP77-CP72)/5+CP75)</f>
        <v>0.9866666666666668</v>
      </c>
      <c r="CQ76" s="272">
        <f t="shared" ref="CQ76" si="901">IF(CQ77&lt;CQ72,(CQ72-CQ77)/5+CQ77,(CQ77-CQ72)/5+CQ75)</f>
        <v>0.98749999999999993</v>
      </c>
      <c r="CR76" s="272">
        <f t="shared" ref="CR76" si="902">IF(CR77&lt;CR72,(CR72-CR77)/5+CR77,(CR77-CR72)/5+CR75)</f>
        <v>0.98527777777777781</v>
      </c>
      <c r="CS76" s="272">
        <f t="shared" ref="CS76" si="903">IF(CS77&lt;CS72,(CS72-CS77)/5+CS77,(CS77-CS72)/5+CS75)</f>
        <v>0.98236111111111135</v>
      </c>
      <c r="CT76" s="272">
        <f t="shared" ref="CT76" si="904">IF(CT77&lt;CT72,(CT72-CT77)/5+CT77,(CT77-CT72)/5+CT75)</f>
        <v>0.98083333333333356</v>
      </c>
      <c r="CU76" s="272">
        <f t="shared" ref="CU76" si="905">IF(CU77&lt;CU72,(CU72-CU77)/5+CU77,(CU77-CU72)/5+CU75)</f>
        <v>0.97944444444444467</v>
      </c>
      <c r="CV76" s="272">
        <f t="shared" ref="CV76" si="906">IF(CV77&lt;CV72,(CV72-CV77)/5+CV77,(CV77-CV72)/5+CV75)</f>
        <v>0.97486111111111118</v>
      </c>
      <c r="CW76" s="272">
        <f t="shared" ref="CW76" si="907">IF(CW77&lt;CW72,(CW72-CW77)/5+CW77,(CW77-CW72)/5+CW75)</f>
        <v>0.97291666666666654</v>
      </c>
      <c r="CX76" s="272">
        <f t="shared" ref="CX76" si="908">IF(CX77&lt;CX72,(CX72-CX77)/5+CX77,(CX77-CX72)/5+CX75)</f>
        <v>0.97416666666666674</v>
      </c>
      <c r="CY76" s="272">
        <f t="shared" ref="CY76" si="909">IF(CY77&lt;CY72,(CY72-CY77)/5+CY77,(CY77-CY72)/5+CY75)</f>
        <v>0.97347222222222218</v>
      </c>
      <c r="CZ76" s="272">
        <f t="shared" ref="CZ76" si="910">IF(CZ77&lt;CZ72,(CZ72-CZ77)/5+CZ77,(CZ77-CZ72)/5+CZ75)</f>
        <v>0.97125000000000006</v>
      </c>
      <c r="DA76" s="272">
        <f t="shared" ref="DA76" si="911">IF(DA77&lt;DA72,(DA72-DA77)/5+DA77,(DA77-DA72)/5+DA75)</f>
        <v>0.97055555555555573</v>
      </c>
      <c r="DB76" s="272">
        <f t="shared" ref="DB76" si="912">IF(DB77&lt;DB72,(DB72-DB77)/5+DB77,(DB77-DB72)/5+DB75)</f>
        <v>0.9683333333333336</v>
      </c>
      <c r="DC76" s="272">
        <f t="shared" ref="DC76" si="913">IF(DC77&lt;DC72,(DC72-DC77)/5+DC77,(DC77-DC72)/5+DC75)</f>
        <v>0.95875000000000021</v>
      </c>
      <c r="DD76" s="272">
        <f t="shared" ref="DD76" si="914">IF(DD77&lt;DD72,(DD72-DD77)/5+DD77,(DD77-DD72)/5+DD75)</f>
        <v>0.95819444444444446</v>
      </c>
      <c r="DE76" s="272">
        <f t="shared" ref="DE76" si="915">IF(DE77&lt;DE72,(DE72-DE77)/5+DE77,(DE77-DE72)/5+DE75)</f>
        <v>0.95638888888888873</v>
      </c>
      <c r="DF76" s="272">
        <f t="shared" ref="DF76" si="916">IF(DF77&lt;DF72,(DF72-DF77)/5+DF77,(DF77-DF72)/5+DF75)</f>
        <v>0.9458333333333333</v>
      </c>
      <c r="DG76" s="272">
        <f t="shared" ref="DG76" si="917">IF(DG77&lt;DG72,(DG72-DG77)/5+DG77,(DG77-DG72)/5+DG75)</f>
        <v>0.93833333333333313</v>
      </c>
      <c r="DH76" s="272">
        <f t="shared" ref="DH76" si="918">IF(DH77&lt;DH72,(DH72-DH77)/5+DH77,(DH77-DH72)/5+DH75)</f>
        <v>0.93388888888888888</v>
      </c>
      <c r="DI76" s="272">
        <f t="shared" ref="DI76" si="919">IF(DI77&lt;DI72,(DI72-DI77)/5+DI77,(DI77-DI72)/5+DI75)</f>
        <v>0.93097222222222242</v>
      </c>
      <c r="DJ76" s="272">
        <f t="shared" ref="DJ76" si="920">IF(DJ77&lt;DJ72,(DJ72-DJ77)/5+DJ77,(DJ77-DJ72)/5+DJ75)</f>
        <v>0.9279166666666665</v>
      </c>
      <c r="DK76" s="272">
        <f t="shared" ref="DK76" si="921">IF(DK77&lt;DK72,(DK72-DK77)/5+DK77,(DK77-DK72)/5+DK75)</f>
        <v>0.92888888888888899</v>
      </c>
      <c r="DL76" s="272">
        <f t="shared" ref="DL76" si="922">IF(DL77&lt;DL72,(DL72-DL77)/5+DL77,(DL77-DL72)/5+DL75)</f>
        <v>0.9147222222222221</v>
      </c>
      <c r="DM76" s="272">
        <f t="shared" ref="DM76" si="923">IF(DM77&lt;DM72,(DM72-DM77)/5+DM77,(DM77-DM72)/5+DM75)</f>
        <v>0.89791666666666659</v>
      </c>
      <c r="DN76" s="272">
        <f t="shared" ref="DN76" si="924">IF(DN77&lt;DN72,(DN72-DN77)/5+DN77,(DN77-DN72)/5+DN75)</f>
        <v>0.88958333333333328</v>
      </c>
      <c r="DO76" s="272">
        <f t="shared" ref="DO76" si="925">IF(DO77&lt;DO72,(DO72-DO77)/5+DO77,(DO77-DO72)/5+DO75)</f>
        <v>0.7038888888888889</v>
      </c>
      <c r="DP76" s="272">
        <f t="shared" ref="DP76" si="926">IF(DP77&lt;DP72,(DP72-DP77)/5+DP77,(DP77-DP72)/5+DP75)</f>
        <v>0.69833333333333336</v>
      </c>
      <c r="DQ76" s="220">
        <f t="shared" ref="DQ76:DQ91" si="927">BF76</f>
        <v>21</v>
      </c>
      <c r="DR76" s="272">
        <f t="shared" ref="DR76:DS76" si="928">IF(DR77&lt;DR72,(DR72-DR77)/5+DR77,(DR77-DR72)/5+DR75)</f>
        <v>1.3888888888888888E-2</v>
      </c>
      <c r="DS76" s="272">
        <f t="shared" si="928"/>
        <v>8.7499999999999991E-3</v>
      </c>
      <c r="DT76" s="272">
        <f t="shared" ref="DT76:EC76" si="929">IF(DT77&lt;DT72,(DT72-DT77)/5+DT77,(DT77-DT72)/5+DT75)</f>
        <v>1.0972222222222222E-2</v>
      </c>
      <c r="DU76" s="272">
        <f t="shared" si="929"/>
        <v>1.0972222222222222E-2</v>
      </c>
      <c r="DV76" s="272">
        <f t="shared" si="929"/>
        <v>9.5833333333333343E-3</v>
      </c>
      <c r="DW76" s="272">
        <f t="shared" si="929"/>
        <v>9.4444444444444445E-3</v>
      </c>
      <c r="DX76" s="272">
        <f t="shared" si="929"/>
        <v>7.083333333333333E-3</v>
      </c>
      <c r="DY76" s="272">
        <f t="shared" si="929"/>
        <v>6.6666666666666662E-3</v>
      </c>
      <c r="DZ76" s="272">
        <f t="shared" si="929"/>
        <v>4.3055555555555555E-3</v>
      </c>
      <c r="EA76" s="272">
        <f t="shared" si="929"/>
        <v>4.7222222222222223E-3</v>
      </c>
      <c r="EB76" s="272">
        <f t="shared" si="929"/>
        <v>3.0555555555555557E-3</v>
      </c>
      <c r="EC76" s="272">
        <f t="shared" si="929"/>
        <v>5.0000000000000001E-3</v>
      </c>
      <c r="ED76" s="272">
        <f t="shared" ref="ED76:EQ76" si="930">IF(ED77&lt;ED72,(ED72-ED77)/5+ED77,(ED77-ED72)/5+ED75)</f>
        <v>3.6111111111111109E-3</v>
      </c>
      <c r="EE76" s="272">
        <f t="shared" si="930"/>
        <v>5.0000000000000001E-3</v>
      </c>
      <c r="EF76" s="272">
        <f t="shared" si="930"/>
        <v>4.4444444444444444E-3</v>
      </c>
      <c r="EG76" s="272">
        <f t="shared" si="930"/>
        <v>2.9166666666666668E-3</v>
      </c>
      <c r="EH76" s="272">
        <f t="shared" si="930"/>
        <v>3.6111111111111109E-3</v>
      </c>
      <c r="EI76" s="272">
        <f t="shared" si="930"/>
        <v>1.6666666666666668E-3</v>
      </c>
      <c r="EJ76" s="272">
        <f t="shared" si="930"/>
        <v>3.7499999999999999E-3</v>
      </c>
      <c r="EK76" s="272">
        <f t="shared" si="930"/>
        <v>3.6111111111111109E-3</v>
      </c>
      <c r="EL76" s="272">
        <f t="shared" si="930"/>
        <v>3.0555555555555557E-3</v>
      </c>
      <c r="EM76" s="272">
        <f t="shared" si="930"/>
        <v>1.3888888888888889E-3</v>
      </c>
      <c r="EN76" s="272">
        <f t="shared" si="930"/>
        <v>2.2222222222222222E-3</v>
      </c>
      <c r="EO76" s="272">
        <f t="shared" si="930"/>
        <v>2.2222222222222222E-3</v>
      </c>
      <c r="EP76" s="272">
        <f t="shared" si="930"/>
        <v>2.638888888888889E-3</v>
      </c>
      <c r="EQ76" s="272">
        <f t="shared" si="930"/>
        <v>2.0833333333333333E-3</v>
      </c>
      <c r="ER76" s="283">
        <v>1.2500000000032999E-3</v>
      </c>
      <c r="ES76" s="272">
        <f t="shared" ref="ES76" si="931">IF(ES77&lt;ES72,(ES72-ES77)/5+ES77,(ES77-ES72)/5+ES75)</f>
        <v>1.3888888888888889E-3</v>
      </c>
      <c r="ET76" s="272">
        <f t="shared" ref="ET76:FA76" si="932">IF(ET77&lt;ET72,(ET72-ET77)/5+ET77,(ET77-ET72)/5+ET75)</f>
        <v>0</v>
      </c>
      <c r="EU76" s="272">
        <f t="shared" si="932"/>
        <v>0.99930555555555556</v>
      </c>
      <c r="EV76" s="272">
        <f t="shared" si="932"/>
        <v>1.25E-3</v>
      </c>
      <c r="EW76" s="272">
        <f t="shared" si="932"/>
        <v>0.99902777777777796</v>
      </c>
      <c r="EX76" s="272">
        <f t="shared" si="932"/>
        <v>5.5555555555555556E-4</v>
      </c>
      <c r="EY76" s="272">
        <f t="shared" si="932"/>
        <v>6.9444444444444447E-4</v>
      </c>
      <c r="EZ76" s="272">
        <f t="shared" si="932"/>
        <v>0.99916666666666665</v>
      </c>
      <c r="FA76" s="272">
        <f t="shared" si="932"/>
        <v>0</v>
      </c>
      <c r="FB76" s="272">
        <f t="shared" ref="FB76:FF76" si="933">IF(FB77&lt;FB72,(FB72-FB77)/5+FB77,(FB77-FB72)/5+FB75)</f>
        <v>0.99930555555555556</v>
      </c>
      <c r="FC76" s="272">
        <f t="shared" si="933"/>
        <v>5.5555555555555556E-4</v>
      </c>
      <c r="FD76" s="272">
        <f t="shared" si="933"/>
        <v>0.99861111111111101</v>
      </c>
      <c r="FE76" s="272">
        <f t="shared" si="933"/>
        <v>0.99930555555555556</v>
      </c>
      <c r="FF76" s="272">
        <f t="shared" si="933"/>
        <v>0.99930555555555556</v>
      </c>
      <c r="FG76" s="283">
        <v>0.99833333333333341</v>
      </c>
      <c r="FH76" s="272">
        <f t="shared" ref="FH76" si="934">IF(FH77&lt;FH72,(FH72-FH77)/5+FH77,(FH77-FH72)/5+FH75)</f>
        <v>5.5555555555555556E-4</v>
      </c>
      <c r="FI76" s="283">
        <v>0.99833333333333341</v>
      </c>
      <c r="FJ76" s="283">
        <v>0.99944444444444447</v>
      </c>
      <c r="FK76" s="289">
        <v>0.99972222222222196</v>
      </c>
      <c r="FL76" s="214">
        <f t="shared" si="31"/>
        <v>21</v>
      </c>
      <c r="FM76" s="238" t="s">
        <v>137</v>
      </c>
      <c r="FN76" s="222">
        <f>HZ11</f>
        <v>3.5555555555555556E-2</v>
      </c>
      <c r="FO76" s="221"/>
      <c r="FP76" s="221"/>
      <c r="FQ76" s="221"/>
      <c r="FR76" s="221"/>
      <c r="FS76" s="221"/>
      <c r="FT76" s="221"/>
      <c r="FU76" s="221"/>
      <c r="FV76" s="221"/>
      <c r="FW76" s="221"/>
      <c r="FX76" s="221"/>
      <c r="FY76" s="221"/>
      <c r="FZ76" s="221"/>
      <c r="GA76" s="221"/>
      <c r="GB76" s="215"/>
      <c r="GC76" s="216"/>
      <c r="GD76" s="216"/>
      <c r="GE76" s="216"/>
      <c r="GF76" s="216"/>
      <c r="GG76" s="216"/>
      <c r="GH76" s="216"/>
      <c r="GI76" s="216"/>
      <c r="GJ76" s="216"/>
      <c r="GK76" s="216"/>
      <c r="GL76" s="216"/>
      <c r="GM76" s="216"/>
      <c r="GN76" s="216"/>
      <c r="GO76" s="216"/>
      <c r="GP76" s="216"/>
      <c r="GQ76" s="216"/>
      <c r="GR76" s="216"/>
      <c r="GS76" s="216"/>
      <c r="GT76" s="216"/>
      <c r="GU76" s="216"/>
      <c r="GV76" s="216"/>
      <c r="GW76" s="216"/>
      <c r="GX76" s="216"/>
      <c r="GY76" s="216"/>
      <c r="GZ76" s="216"/>
      <c r="HA76" s="216"/>
      <c r="HB76" s="216"/>
      <c r="HC76" s="216"/>
      <c r="HD76" s="216"/>
      <c r="HE76" s="216"/>
      <c r="HF76" s="216"/>
      <c r="HG76" s="216"/>
      <c r="HH76" s="216"/>
      <c r="HI76" s="216"/>
      <c r="HJ76" s="216"/>
      <c r="HK76" s="216"/>
      <c r="HL76" s="216"/>
      <c r="HM76" s="216"/>
      <c r="HN76" s="216"/>
      <c r="HO76" s="216"/>
      <c r="HP76" s="216"/>
      <c r="HQ76" s="216"/>
      <c r="HR76" s="216"/>
      <c r="HS76" s="216"/>
      <c r="HT76" s="216"/>
      <c r="HU76" s="216"/>
      <c r="HV76" s="216"/>
      <c r="HW76" s="216"/>
      <c r="HX76" s="216"/>
      <c r="HY76" s="216"/>
      <c r="HZ76" s="216"/>
      <c r="IA76" s="216"/>
      <c r="IB76" s="216"/>
      <c r="IC76" s="216"/>
      <c r="ID76" s="216"/>
      <c r="IE76" s="216"/>
      <c r="IF76" s="216"/>
      <c r="IG76" s="216"/>
      <c r="IH76" s="216"/>
      <c r="II76" s="216"/>
      <c r="IJ76" s="216"/>
      <c r="IK76" s="216"/>
      <c r="IL76" s="216"/>
      <c r="IM76" s="216"/>
      <c r="IN76" s="216"/>
      <c r="IO76" s="216"/>
      <c r="IP76" s="216"/>
      <c r="IQ76" s="216"/>
      <c r="IR76" s="216"/>
      <c r="IS76" s="216"/>
      <c r="IT76" s="216"/>
      <c r="IU76" s="216"/>
      <c r="IV76" s="216"/>
      <c r="IW76" s="216"/>
      <c r="IX76" s="216"/>
      <c r="IY76" s="216"/>
      <c r="IZ76" s="216"/>
      <c r="JA76" s="216"/>
      <c r="JB76" s="216"/>
      <c r="JC76" s="216"/>
      <c r="JD76" s="216"/>
      <c r="JE76" s="216"/>
      <c r="JF76" s="216"/>
      <c r="JG76" s="216"/>
      <c r="JH76" s="216"/>
      <c r="JI76" s="216"/>
      <c r="JJ76" s="216"/>
      <c r="JK76" s="216"/>
      <c r="JL76" s="216"/>
      <c r="JM76" s="216"/>
      <c r="JN76" s="216"/>
      <c r="JO76" s="216"/>
      <c r="JP76" s="216"/>
      <c r="JQ76" s="216"/>
      <c r="JR76" s="216"/>
    </row>
    <row r="77" spans="1:278" ht="15.75" thickBot="1">
      <c r="A77" s="404">
        <v>68</v>
      </c>
      <c r="B77" s="399" t="str">
        <f t="shared" ca="1" si="831"/>
        <v>gut sichtbar</v>
      </c>
      <c r="C77" s="400">
        <v>38</v>
      </c>
      <c r="D77" s="392" t="s">
        <v>35</v>
      </c>
      <c r="E77" s="400">
        <v>38</v>
      </c>
      <c r="F77" s="399" t="s">
        <v>461</v>
      </c>
      <c r="G77" s="393">
        <v>0.83194444444444438</v>
      </c>
      <c r="H77" s="402" t="s">
        <v>462</v>
      </c>
      <c r="I77" s="403">
        <v>16.600000000000001</v>
      </c>
      <c r="J77" s="399" t="s">
        <v>432</v>
      </c>
      <c r="K77" s="399" t="s">
        <v>11</v>
      </c>
      <c r="L77" s="396">
        <v>3</v>
      </c>
      <c r="M77" s="397">
        <v>18.8</v>
      </c>
      <c r="N77" s="1"/>
      <c r="O77" s="1"/>
      <c r="P77" s="1"/>
      <c r="Q77" s="1"/>
      <c r="R77" s="1"/>
      <c r="S77" s="1"/>
      <c r="T77" s="1"/>
      <c r="U77" s="1"/>
      <c r="V77" s="1"/>
      <c r="W77" s="1"/>
      <c r="X77" s="1"/>
      <c r="Y77" s="1"/>
      <c r="Z77" s="1"/>
      <c r="AA77" s="1"/>
      <c r="AB77" s="1"/>
      <c r="AC77" s="1"/>
      <c r="AD77" s="1"/>
      <c r="AE77" s="1"/>
      <c r="AF77" s="1"/>
      <c r="AG77" s="1"/>
      <c r="AH77" s="10">
        <f t="shared" si="832"/>
        <v>19.966666666666665</v>
      </c>
      <c r="AI77" s="10">
        <f t="shared" si="833"/>
        <v>299.5</v>
      </c>
      <c r="AJ77" s="44">
        <f t="shared" si="834"/>
        <v>21.566666666666666</v>
      </c>
      <c r="AK77" s="19">
        <f t="shared" si="835"/>
        <v>21.566666666666666</v>
      </c>
      <c r="AL77" s="19">
        <f t="shared" si="866"/>
        <v>21.566666666666666</v>
      </c>
      <c r="AM77" s="19">
        <f t="shared" ca="1" si="836"/>
        <v>0.75107289857808623</v>
      </c>
      <c r="AN77" s="45">
        <f t="shared" ca="1" si="837"/>
        <v>48.683401332872876</v>
      </c>
      <c r="AO77" s="55" t="str">
        <f t="shared" ca="1" si="820"/>
        <v>48°41'0"</v>
      </c>
      <c r="AP77" s="46">
        <f t="shared" ca="1" si="838"/>
        <v>42406.890667771215</v>
      </c>
      <c r="AQ77" s="20">
        <f t="shared" ca="1" si="849"/>
        <v>42406.890667771215</v>
      </c>
      <c r="AR77" s="10">
        <f t="shared" ca="1" si="850"/>
        <v>15266480.640397636</v>
      </c>
      <c r="AT77" s="64">
        <v>68</v>
      </c>
      <c r="AU77" s="58">
        <f t="shared" si="851"/>
        <v>21.566666666666666</v>
      </c>
      <c r="AV77" s="59" t="str">
        <f t="shared" si="839"/>
        <v/>
      </c>
      <c r="AW77" s="60" t="str">
        <f t="shared" si="840"/>
        <v/>
      </c>
      <c r="AX77" s="61" t="str">
        <f t="shared" si="821"/>
        <v/>
      </c>
      <c r="AY77" s="62" t="str">
        <f t="shared" si="852"/>
        <v/>
      </c>
      <c r="AZ77" s="61" t="str">
        <f t="shared" si="853"/>
        <v/>
      </c>
      <c r="BA77" s="58" t="str">
        <f t="shared" si="854"/>
        <v/>
      </c>
      <c r="BB77" s="58" t="str">
        <f t="shared" si="855"/>
        <v/>
      </c>
      <c r="BC77" s="58" t="str">
        <f t="shared" si="856"/>
        <v/>
      </c>
      <c r="BD77" s="58" t="str">
        <f t="shared" ca="1" si="857"/>
        <v>gut sichtbar</v>
      </c>
      <c r="BE77" s="63" t="str">
        <f t="shared" ca="1" si="822"/>
        <v>gut sichtbar</v>
      </c>
      <c r="BF77" s="215">
        <v>20</v>
      </c>
      <c r="BG77" s="214">
        <f t="shared" si="867"/>
        <v>20</v>
      </c>
      <c r="BH77" s="279">
        <v>0.99930555555555556</v>
      </c>
      <c r="BI77" s="281">
        <v>0.99861111111111101</v>
      </c>
      <c r="BJ77" s="281">
        <v>0.99861111111111101</v>
      </c>
      <c r="BK77" s="281">
        <v>0.99861111111111101</v>
      </c>
      <c r="BL77" s="281">
        <v>0.99791666666666667</v>
      </c>
      <c r="BM77" s="281">
        <v>0.99791666666666667</v>
      </c>
      <c r="BN77" s="280">
        <v>0.99861111111111101</v>
      </c>
      <c r="BO77" s="280">
        <v>0.99791666666666667</v>
      </c>
      <c r="BP77" s="280">
        <v>0.99930555555555556</v>
      </c>
      <c r="BQ77" s="280">
        <v>0.99791666666666667</v>
      </c>
      <c r="BR77" s="280">
        <v>0.99791666666666667</v>
      </c>
      <c r="BS77" s="280">
        <v>0.99791666666666667</v>
      </c>
      <c r="BT77" s="280">
        <v>0.99722222222222223</v>
      </c>
      <c r="BU77" s="280">
        <v>0.99791666666666667</v>
      </c>
      <c r="BV77" s="280">
        <v>0.99791666666666667</v>
      </c>
      <c r="BW77" s="280">
        <v>0.99791666666666667</v>
      </c>
      <c r="BX77" s="280">
        <v>0.99791666666666667</v>
      </c>
      <c r="BY77" s="280">
        <v>0.99791666666666667</v>
      </c>
      <c r="BZ77" s="280">
        <v>0.99722222222222223</v>
      </c>
      <c r="CA77" s="280">
        <v>0.99722222222222223</v>
      </c>
      <c r="CB77" s="280">
        <v>0.99791666666666667</v>
      </c>
      <c r="CC77" s="280">
        <v>0.99722222222222223</v>
      </c>
      <c r="CD77" s="281">
        <v>0.99652777777777779</v>
      </c>
      <c r="CE77" s="281">
        <v>0.99652777777777779</v>
      </c>
      <c r="CF77" s="281">
        <v>0.99791666666666667</v>
      </c>
      <c r="CG77" s="281">
        <v>0.99722222222222223</v>
      </c>
      <c r="CH77" s="280">
        <v>0.99513888888888891</v>
      </c>
      <c r="CI77" s="281">
        <v>0.99583333333333324</v>
      </c>
      <c r="CJ77" s="281">
        <v>0.99583333333333324</v>
      </c>
      <c r="CK77" s="281">
        <v>0.99444444444444446</v>
      </c>
      <c r="CL77" s="281">
        <v>0.99444444444444446</v>
      </c>
      <c r="CM77" s="280">
        <v>0.9902777777777777</v>
      </c>
      <c r="CN77" s="281">
        <v>0.99097222222222225</v>
      </c>
      <c r="CO77" s="281">
        <v>0.98958333333333337</v>
      </c>
      <c r="CP77" s="281">
        <v>0.98749999999999993</v>
      </c>
      <c r="CQ77" s="281">
        <v>0.98819444444444438</v>
      </c>
      <c r="CR77" s="280">
        <v>0.98611111111111116</v>
      </c>
      <c r="CS77" s="281">
        <v>0.98333333333333339</v>
      </c>
      <c r="CT77" s="281">
        <v>0.98125000000000007</v>
      </c>
      <c r="CU77" s="281">
        <v>0.98055555555555562</v>
      </c>
      <c r="CV77" s="281">
        <v>0.97638888888888886</v>
      </c>
      <c r="CW77" s="280">
        <v>0.97430555555555554</v>
      </c>
      <c r="CX77" s="280">
        <v>0.97569444444444453</v>
      </c>
      <c r="CY77" s="280">
        <v>0.97499999999999998</v>
      </c>
      <c r="CZ77" s="280">
        <v>0.97291666666666676</v>
      </c>
      <c r="DA77" s="280">
        <v>0.97222222222222221</v>
      </c>
      <c r="DB77" s="280">
        <v>0.97013888888888899</v>
      </c>
      <c r="DC77" s="281">
        <v>0.96111111111111114</v>
      </c>
      <c r="DD77" s="281">
        <v>0.96111111111111114</v>
      </c>
      <c r="DE77" s="281">
        <v>0.9590277777777777</v>
      </c>
      <c r="DF77" s="281">
        <v>0.94930555555555562</v>
      </c>
      <c r="DG77" s="280">
        <v>0.94236111111111109</v>
      </c>
      <c r="DH77" s="280">
        <v>0.93819444444444444</v>
      </c>
      <c r="DI77" s="280">
        <v>0.93541666666666667</v>
      </c>
      <c r="DJ77" s="280">
        <v>0.93263888888888891</v>
      </c>
      <c r="DK77" s="280">
        <v>0.93194444444444446</v>
      </c>
      <c r="DL77" s="280">
        <v>0.92083333333333339</v>
      </c>
      <c r="DM77" s="281">
        <v>0.90625</v>
      </c>
      <c r="DN77" s="281">
        <v>0.89930555555555547</v>
      </c>
      <c r="DO77" s="281">
        <v>0.87986111111111109</v>
      </c>
      <c r="DP77" s="282">
        <v>0.87291666666666667</v>
      </c>
      <c r="DQ77" s="220">
        <f t="shared" si="927"/>
        <v>20</v>
      </c>
      <c r="DR77" s="258">
        <v>1.3194444444444444E-2</v>
      </c>
      <c r="DS77" s="259">
        <v>7.6388888888888886E-3</v>
      </c>
      <c r="DT77" s="259">
        <v>1.0416666666666666E-2</v>
      </c>
      <c r="DU77" s="259">
        <v>1.0416666666666666E-2</v>
      </c>
      <c r="DV77" s="259">
        <v>9.0277777777777787E-3</v>
      </c>
      <c r="DW77" s="259">
        <v>9.0277777777777787E-3</v>
      </c>
      <c r="DX77" s="259">
        <v>6.2499999999999995E-3</v>
      </c>
      <c r="DY77" s="259">
        <v>6.2499999999999995E-3</v>
      </c>
      <c r="DZ77" s="259">
        <v>4.1666666666666666E-3</v>
      </c>
      <c r="EA77" s="259">
        <v>3.472222222222222E-3</v>
      </c>
      <c r="EB77" s="290">
        <v>2.7777777777777779E-3</v>
      </c>
      <c r="EC77" s="259">
        <v>4.8611111111111112E-3</v>
      </c>
      <c r="ED77" s="259">
        <v>3.472222222222222E-3</v>
      </c>
      <c r="EE77" s="259">
        <v>4.8611111111111112E-3</v>
      </c>
      <c r="EF77" s="259">
        <v>4.1666666666666666E-3</v>
      </c>
      <c r="EG77" s="259">
        <v>2.7777777777777779E-3</v>
      </c>
      <c r="EH77" s="259">
        <v>3.472222222222222E-3</v>
      </c>
      <c r="EI77" s="259">
        <v>1.3888888888888889E-3</v>
      </c>
      <c r="EJ77" s="259">
        <v>3.472222222222222E-3</v>
      </c>
      <c r="EK77" s="259">
        <v>3.472222222222222E-3</v>
      </c>
      <c r="EL77" s="259">
        <v>2.7777777777777779E-3</v>
      </c>
      <c r="EM77" s="259">
        <v>1.3888888888888889E-3</v>
      </c>
      <c r="EN77" s="259">
        <v>2.0833333333333333E-3</v>
      </c>
      <c r="EO77" s="259">
        <v>2.0833333333333333E-3</v>
      </c>
      <c r="EP77" s="259">
        <v>2.7777777777777779E-3</v>
      </c>
      <c r="EQ77" s="259">
        <v>2.0833333333333333E-3</v>
      </c>
      <c r="ER77" s="259">
        <v>2.0833333333333333E-3</v>
      </c>
      <c r="ES77" s="259">
        <v>1.3888888888888889E-3</v>
      </c>
      <c r="ET77" s="259">
        <v>0</v>
      </c>
      <c r="EU77" s="259">
        <v>0.99930555555555556</v>
      </c>
      <c r="EV77" s="259">
        <v>1.3888888888888889E-3</v>
      </c>
      <c r="EW77" s="259">
        <v>0.99930555555555556</v>
      </c>
      <c r="EX77" s="259">
        <v>6.9444444444444447E-4</v>
      </c>
      <c r="EY77" s="259">
        <v>6.9444444444444447E-4</v>
      </c>
      <c r="EZ77" s="259">
        <v>0.99930555555555556</v>
      </c>
      <c r="FA77" s="259">
        <v>0</v>
      </c>
      <c r="FB77" s="259">
        <v>0.99930555555555556</v>
      </c>
      <c r="FC77" s="259">
        <v>6.9444444444444447E-4</v>
      </c>
      <c r="FD77" s="259">
        <v>0.99861111111111101</v>
      </c>
      <c r="FE77" s="259">
        <v>0.99930555555555556</v>
      </c>
      <c r="FF77" s="259">
        <v>0.99930555555555556</v>
      </c>
      <c r="FG77" s="259">
        <v>0.99791666666666667</v>
      </c>
      <c r="FH77" s="259">
        <v>6.9444444444444447E-4</v>
      </c>
      <c r="FI77" s="259">
        <v>0.99791666666666667</v>
      </c>
      <c r="FJ77" s="259">
        <v>0.99930555555555556</v>
      </c>
      <c r="FK77" s="273">
        <v>0</v>
      </c>
      <c r="FL77" s="214">
        <f t="shared" ref="FL77:FL140" si="935">BF77</f>
        <v>20</v>
      </c>
      <c r="FM77" s="238" t="s">
        <v>73</v>
      </c>
      <c r="FN77" s="222">
        <f>IA11</f>
        <v>3.6250000000000004E-2</v>
      </c>
      <c r="FO77" s="221"/>
      <c r="FP77" s="221"/>
      <c r="FQ77" s="214"/>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c r="GY77" s="216"/>
      <c r="GZ77" s="216"/>
      <c r="HA77" s="216"/>
      <c r="HB77" s="216"/>
      <c r="HC77" s="216"/>
      <c r="HD77" s="216"/>
      <c r="HE77" s="216"/>
      <c r="HF77" s="216"/>
      <c r="HG77" s="216"/>
      <c r="HH77" s="216"/>
      <c r="HI77" s="216"/>
      <c r="HJ77" s="216"/>
      <c r="HK77" s="216"/>
      <c r="HL77" s="216"/>
      <c r="HM77" s="216"/>
      <c r="HN77" s="216"/>
      <c r="HO77" s="216"/>
      <c r="HP77" s="216"/>
      <c r="HQ77" s="216"/>
      <c r="HR77" s="216"/>
      <c r="HS77" s="216"/>
      <c r="HT77" s="216"/>
      <c r="HU77" s="216"/>
      <c r="HV77" s="216"/>
      <c r="HW77" s="216"/>
      <c r="HX77" s="216"/>
      <c r="HY77" s="216"/>
      <c r="HZ77" s="216"/>
      <c r="IA77" s="216"/>
      <c r="IB77" s="216"/>
      <c r="IC77" s="216"/>
      <c r="ID77" s="216"/>
      <c r="IE77" s="216"/>
      <c r="IF77" s="216"/>
      <c r="IG77" s="216"/>
      <c r="IH77" s="216"/>
      <c r="II77" s="216"/>
      <c r="IJ77" s="216"/>
      <c r="IK77" s="216"/>
      <c r="IL77" s="216"/>
      <c r="IM77" s="216"/>
      <c r="IN77" s="216"/>
      <c r="IO77" s="216"/>
      <c r="IP77" s="216"/>
      <c r="IQ77" s="216"/>
      <c r="IR77" s="216"/>
      <c r="IS77" s="216"/>
      <c r="IT77" s="216"/>
      <c r="IU77" s="216"/>
      <c r="IV77" s="216"/>
      <c r="IW77" s="216"/>
      <c r="IX77" s="216"/>
      <c r="IY77" s="216"/>
      <c r="IZ77" s="216"/>
      <c r="JA77" s="216"/>
      <c r="JB77" s="216"/>
      <c r="JC77" s="216"/>
      <c r="JD77" s="216"/>
      <c r="JE77" s="216"/>
      <c r="JF77" s="216"/>
      <c r="JG77" s="216"/>
      <c r="JH77" s="216"/>
      <c r="JI77" s="216"/>
      <c r="JJ77" s="216"/>
      <c r="JK77" s="216"/>
      <c r="JL77" s="216"/>
      <c r="JM77" s="216"/>
      <c r="JN77" s="216"/>
      <c r="JO77" s="216"/>
      <c r="JP77" s="216"/>
      <c r="JQ77" s="216"/>
      <c r="JR77" s="216"/>
    </row>
    <row r="78" spans="1:278">
      <c r="A78" s="404">
        <v>69</v>
      </c>
      <c r="B78" s="399" t="str">
        <f t="shared" ca="1" si="831"/>
        <v>gut sichtbar</v>
      </c>
      <c r="C78" s="400">
        <v>25</v>
      </c>
      <c r="D78" s="392" t="s">
        <v>35</v>
      </c>
      <c r="E78" s="400">
        <v>25</v>
      </c>
      <c r="F78" s="399" t="s">
        <v>463</v>
      </c>
      <c r="G78" s="393">
        <v>0.84715277777777775</v>
      </c>
      <c r="H78" s="402" t="s">
        <v>464</v>
      </c>
      <c r="I78" s="403">
        <v>20.2</v>
      </c>
      <c r="J78" s="399" t="s">
        <v>448</v>
      </c>
      <c r="K78" s="399" t="s">
        <v>11</v>
      </c>
      <c r="L78" s="396">
        <v>4</v>
      </c>
      <c r="M78" s="397"/>
      <c r="N78" s="1"/>
      <c r="O78" s="1"/>
      <c r="P78" s="1"/>
      <c r="Q78" s="1"/>
      <c r="R78" s="1"/>
      <c r="S78" s="1"/>
      <c r="T78" s="1"/>
      <c r="U78" s="1"/>
      <c r="V78" s="1"/>
      <c r="W78" s="1"/>
      <c r="X78" s="1"/>
      <c r="Y78" s="1"/>
      <c r="Z78" s="1"/>
      <c r="AA78" s="1"/>
      <c r="AB78" s="1"/>
      <c r="AC78" s="1"/>
      <c r="AD78" s="1"/>
      <c r="AE78" s="1"/>
      <c r="AF78" s="1"/>
      <c r="AG78" s="1"/>
      <c r="AH78" s="10">
        <f t="shared" si="832"/>
        <v>20.331666666666667</v>
      </c>
      <c r="AI78" s="10">
        <f t="shared" si="833"/>
        <v>304.97500000000002</v>
      </c>
      <c r="AJ78" s="44">
        <f t="shared" si="834"/>
        <v>38.416666666666664</v>
      </c>
      <c r="AK78" s="19">
        <f t="shared" si="835"/>
        <v>38.416666666666664</v>
      </c>
      <c r="AL78" s="19">
        <f t="shared" si="866"/>
        <v>38.416666666666664</v>
      </c>
      <c r="AM78" s="19">
        <f t="shared" ca="1" si="836"/>
        <v>0.8335381275865561</v>
      </c>
      <c r="AN78" s="45">
        <f t="shared" ca="1" si="837"/>
        <v>56.463923496717264</v>
      </c>
      <c r="AO78" s="55" t="str">
        <f t="shared" ca="1" si="820"/>
        <v>56°27'50"</v>
      </c>
      <c r="AP78" s="46">
        <f t="shared" ca="1" si="838"/>
        <v>42406.875459437877</v>
      </c>
      <c r="AQ78" s="20">
        <f t="shared" ca="1" si="849"/>
        <v>42406.875459437877</v>
      </c>
      <c r="AR78" s="10">
        <f t="shared" ca="1" si="850"/>
        <v>15266475.165397637</v>
      </c>
      <c r="AT78" s="64">
        <v>69</v>
      </c>
      <c r="AU78" s="58">
        <f t="shared" si="851"/>
        <v>38.416666666666664</v>
      </c>
      <c r="AV78" s="59" t="str">
        <f t="shared" si="839"/>
        <v/>
      </c>
      <c r="AW78" s="60" t="str">
        <f t="shared" si="840"/>
        <v/>
      </c>
      <c r="AX78" s="61" t="str">
        <f t="shared" si="821"/>
        <v/>
      </c>
      <c r="AY78" s="62" t="str">
        <f t="shared" si="852"/>
        <v/>
      </c>
      <c r="AZ78" s="61" t="str">
        <f t="shared" si="853"/>
        <v/>
      </c>
      <c r="BA78" s="58" t="str">
        <f t="shared" si="854"/>
        <v/>
      </c>
      <c r="BB78" s="58" t="str">
        <f t="shared" si="855"/>
        <v/>
      </c>
      <c r="BC78" s="58" t="str">
        <f t="shared" si="856"/>
        <v/>
      </c>
      <c r="BD78" s="58" t="str">
        <f t="shared" ca="1" si="857"/>
        <v>gut sichtbar</v>
      </c>
      <c r="BE78" s="63" t="str">
        <f t="shared" ca="1" si="822"/>
        <v>gut sichtbar</v>
      </c>
      <c r="BF78" s="215">
        <v>19</v>
      </c>
      <c r="BG78" s="214">
        <f t="shared" si="867"/>
        <v>19</v>
      </c>
      <c r="BH78" s="269">
        <f t="shared" ref="BH78:BI78" si="936">IF(BH82&lt;BH77,(BH77-BH82)/5+BH79,(BH82-BH77)/5+BH77)</f>
        <v>0.99930555555555556</v>
      </c>
      <c r="BI78" s="270">
        <f t="shared" si="936"/>
        <v>0.99861111111111101</v>
      </c>
      <c r="BJ78" s="270">
        <f t="shared" ref="BJ78:BN78" si="937">IF(BJ82&lt;BJ77,(BJ77-BJ82)/5+BJ79,(BJ82-BJ77)/5+BJ77)</f>
        <v>0.99861111111111101</v>
      </c>
      <c r="BK78" s="270">
        <f t="shared" si="937"/>
        <v>0.99861111111111101</v>
      </c>
      <c r="BL78" s="270">
        <f t="shared" si="937"/>
        <v>0.99791666666666667</v>
      </c>
      <c r="BM78" s="270">
        <f t="shared" si="937"/>
        <v>0.99791666666666667</v>
      </c>
      <c r="BN78" s="270">
        <f t="shared" si="937"/>
        <v>0.99847222222222232</v>
      </c>
      <c r="BO78" s="270">
        <f t="shared" ref="BO78:BQ78" si="938">IF(BO82&lt;BO77,(BO77-BO82)/5+BO79,(BO82-BO77)/5+BO77)</f>
        <v>0.99805555555555558</v>
      </c>
      <c r="BP78" s="270">
        <v>0.99944444444444447</v>
      </c>
      <c r="BQ78" s="270">
        <f t="shared" si="938"/>
        <v>0.99791666666666667</v>
      </c>
      <c r="BR78" s="270">
        <f t="shared" ref="BR78:DP78" si="939">IF(BR82&lt;BR77,(BR77-BR82)/5+BR79,(BR82-BR77)/5+BR77)</f>
        <v>0.99805555555555558</v>
      </c>
      <c r="BS78" s="270">
        <f t="shared" si="939"/>
        <v>0.99805555555555558</v>
      </c>
      <c r="BT78" s="270">
        <f t="shared" si="939"/>
        <v>0.99736111111111114</v>
      </c>
      <c r="BU78" s="270">
        <f t="shared" si="939"/>
        <v>0.99791666666666667</v>
      </c>
      <c r="BV78" s="270">
        <f t="shared" si="939"/>
        <v>0.99791666666666667</v>
      </c>
      <c r="BW78" s="270">
        <f t="shared" si="939"/>
        <v>0.99805555555555558</v>
      </c>
      <c r="BX78" s="270">
        <f t="shared" si="939"/>
        <v>0.99791666666666667</v>
      </c>
      <c r="BY78" s="270">
        <f t="shared" si="939"/>
        <v>0.99791666666666667</v>
      </c>
      <c r="BZ78" s="270">
        <f t="shared" si="939"/>
        <v>0.99736111111111114</v>
      </c>
      <c r="CA78" s="270">
        <f t="shared" si="939"/>
        <v>0.99736111111111114</v>
      </c>
      <c r="CB78" s="270">
        <f t="shared" si="939"/>
        <v>0.9981944444444445</v>
      </c>
      <c r="CC78" s="270">
        <f t="shared" si="939"/>
        <v>0.99722222222222223</v>
      </c>
      <c r="CD78" s="270">
        <f t="shared" si="939"/>
        <v>0.99652777777777779</v>
      </c>
      <c r="CE78" s="270">
        <f t="shared" si="939"/>
        <v>0.9966666666666667</v>
      </c>
      <c r="CF78" s="270">
        <f t="shared" si="939"/>
        <v>0.99805555555555558</v>
      </c>
      <c r="CG78" s="270">
        <f t="shared" si="939"/>
        <v>0.99736111111111114</v>
      </c>
      <c r="CH78" s="270">
        <f t="shared" si="939"/>
        <v>0.99527777777777782</v>
      </c>
      <c r="CI78" s="270">
        <f t="shared" si="939"/>
        <v>0.99597222222222215</v>
      </c>
      <c r="CJ78" s="270">
        <f t="shared" si="939"/>
        <v>0.99611111111111106</v>
      </c>
      <c r="CK78" s="270">
        <f t="shared" si="939"/>
        <v>0.99472222222222217</v>
      </c>
      <c r="CL78" s="270">
        <f t="shared" si="939"/>
        <v>0.99472222222222217</v>
      </c>
      <c r="CM78" s="270">
        <f t="shared" si="939"/>
        <v>0.99083333333333323</v>
      </c>
      <c r="CN78" s="270">
        <f t="shared" si="939"/>
        <v>0.99138888888888888</v>
      </c>
      <c r="CO78" s="270">
        <f t="shared" si="939"/>
        <v>0.9901388888888889</v>
      </c>
      <c r="CP78" s="270">
        <f t="shared" si="939"/>
        <v>0.98819444444444438</v>
      </c>
      <c r="CQ78" s="270">
        <f t="shared" si="939"/>
        <v>0.98874999999999991</v>
      </c>
      <c r="CR78" s="270">
        <f t="shared" si="939"/>
        <v>0.98666666666666669</v>
      </c>
      <c r="CS78" s="270">
        <f t="shared" si="939"/>
        <v>0.98430555555555554</v>
      </c>
      <c r="CT78" s="270">
        <f t="shared" si="939"/>
        <v>0.98222222222222233</v>
      </c>
      <c r="CU78" s="270">
        <f t="shared" si="939"/>
        <v>0.98166666666666669</v>
      </c>
      <c r="CV78" s="270">
        <f t="shared" si="939"/>
        <v>0.97763888888888884</v>
      </c>
      <c r="CW78" s="270">
        <f t="shared" si="939"/>
        <v>0.97569444444444442</v>
      </c>
      <c r="CX78" s="270">
        <f t="shared" si="939"/>
        <v>0.9769444444444445</v>
      </c>
      <c r="CY78" s="270">
        <f t="shared" si="939"/>
        <v>0.97638888888888886</v>
      </c>
      <c r="CZ78" s="270">
        <f t="shared" si="939"/>
        <v>0.97430555555555565</v>
      </c>
      <c r="DA78" s="270">
        <f t="shared" si="939"/>
        <v>0.97375</v>
      </c>
      <c r="DB78" s="270">
        <f t="shared" si="939"/>
        <v>0.97166666666666679</v>
      </c>
      <c r="DC78" s="270">
        <f t="shared" si="939"/>
        <v>0.96319444444444446</v>
      </c>
      <c r="DD78" s="270">
        <f t="shared" si="939"/>
        <v>0.96319444444444446</v>
      </c>
      <c r="DE78" s="270">
        <f t="shared" si="939"/>
        <v>0.96138888888888885</v>
      </c>
      <c r="DF78" s="270">
        <f t="shared" si="939"/>
        <v>0.95208333333333339</v>
      </c>
      <c r="DG78" s="270">
        <f t="shared" si="939"/>
        <v>0.94541666666666668</v>
      </c>
      <c r="DH78" s="270">
        <f t="shared" si="939"/>
        <v>0.94152777777777774</v>
      </c>
      <c r="DI78" s="270">
        <f t="shared" si="939"/>
        <v>0.93902777777777779</v>
      </c>
      <c r="DJ78" s="270">
        <f t="shared" si="939"/>
        <v>0.93638888888888894</v>
      </c>
      <c r="DK78" s="270">
        <f t="shared" si="939"/>
        <v>0.93555555555555558</v>
      </c>
      <c r="DL78" s="270">
        <f t="shared" si="939"/>
        <v>0.92541666666666667</v>
      </c>
      <c r="DM78" s="270">
        <f t="shared" si="939"/>
        <v>0.91180555555555554</v>
      </c>
      <c r="DN78" s="270">
        <f t="shared" si="939"/>
        <v>0.90541666666666665</v>
      </c>
      <c r="DO78" s="270">
        <f t="shared" si="939"/>
        <v>0.87986111111111109</v>
      </c>
      <c r="DP78" s="270">
        <f t="shared" si="939"/>
        <v>0.87291666666666667</v>
      </c>
      <c r="DQ78" s="220">
        <f t="shared" si="927"/>
        <v>19</v>
      </c>
      <c r="DR78" s="270">
        <f t="shared" ref="DR78:DS78" si="940">IF(DR82&lt;DR77,(DR77-DR82)/5+DR79,(DR82-DR77)/5+DR77)</f>
        <v>1.1944444444444442E-2</v>
      </c>
      <c r="DS78" s="270">
        <f t="shared" si="940"/>
        <v>7.0833333333333338E-3</v>
      </c>
      <c r="DT78" s="270">
        <f t="shared" ref="DT78:EB78" si="941">IF(DT82&lt;DT77,(DT77-DT82)/5+DT79,(DT82-DT77)/5+DT77)</f>
        <v>9.8611111111111104E-3</v>
      </c>
      <c r="DU78" s="270">
        <f t="shared" si="941"/>
        <v>9.3055555555555565E-3</v>
      </c>
      <c r="DV78" s="270">
        <f t="shared" si="941"/>
        <v>8.6111111111111128E-3</v>
      </c>
      <c r="DW78" s="270">
        <f t="shared" si="941"/>
        <v>8.472222222222223E-3</v>
      </c>
      <c r="DX78" s="270">
        <f t="shared" si="941"/>
        <v>5.6944444444444447E-3</v>
      </c>
      <c r="DY78" s="270">
        <f t="shared" si="941"/>
        <v>5.8333333333333336E-3</v>
      </c>
      <c r="DZ78" s="270">
        <f t="shared" si="941"/>
        <v>3.8888888888888892E-3</v>
      </c>
      <c r="EA78" s="270">
        <f t="shared" si="941"/>
        <v>3.1944444444444446E-3</v>
      </c>
      <c r="EB78" s="270">
        <f t="shared" si="941"/>
        <v>2.638888888888889E-3</v>
      </c>
      <c r="EC78" s="270">
        <f t="shared" ref="EC78:EN78" si="942">IF(EC82&lt;EC77,(EC77-EC82)/5+EC79,(EC82-EC77)/5+EC77)</f>
        <v>4.0277777777777777E-3</v>
      </c>
      <c r="ED78" s="270">
        <f t="shared" si="942"/>
        <v>3.3333333333333335E-3</v>
      </c>
      <c r="EE78" s="270">
        <f t="shared" si="942"/>
        <v>4.5833333333333334E-3</v>
      </c>
      <c r="EF78" s="270">
        <f t="shared" si="942"/>
        <v>4.0277777777777777E-3</v>
      </c>
      <c r="EG78" s="270">
        <f t="shared" si="942"/>
        <v>2.638888888888889E-3</v>
      </c>
      <c r="EH78" s="270">
        <f t="shared" si="942"/>
        <v>3.1944444444444446E-3</v>
      </c>
      <c r="EI78" s="270">
        <f t="shared" si="942"/>
        <v>1.25E-3</v>
      </c>
      <c r="EJ78" s="270">
        <f t="shared" si="942"/>
        <v>2.7777777777777775E-3</v>
      </c>
      <c r="EK78" s="270">
        <f t="shared" si="942"/>
        <v>2.7777777777777775E-3</v>
      </c>
      <c r="EL78" s="270">
        <f t="shared" si="942"/>
        <v>2.7777777777777779E-3</v>
      </c>
      <c r="EM78" s="270">
        <f t="shared" si="942"/>
        <v>1.3888888888888889E-3</v>
      </c>
      <c r="EN78" s="270">
        <f t="shared" si="942"/>
        <v>2.0833333333333333E-3</v>
      </c>
      <c r="EO78" s="288">
        <v>1.52777777777778E-3</v>
      </c>
      <c r="EP78" s="288">
        <v>2.0833333333333333E-3</v>
      </c>
      <c r="EQ78" s="288">
        <v>1.3888888888888889E-3</v>
      </c>
      <c r="ER78" s="270">
        <f t="shared" ref="ER78:ES78" si="943">IF(ER82&lt;ER77,(ER77-ER82)/5+ER79,(ER82-ER77)/5+ER77)</f>
        <v>1.9444444444444446E-3</v>
      </c>
      <c r="ES78" s="270">
        <f t="shared" si="943"/>
        <v>1.3888888888888889E-3</v>
      </c>
      <c r="ET78" s="288">
        <v>0.99986111111111098</v>
      </c>
      <c r="EU78" s="288">
        <v>0.99944444444444447</v>
      </c>
      <c r="EV78" s="270">
        <f t="shared" ref="EV78:FA78" si="944">IF(EV82&lt;EV77,(EV77-EV82)/5+EV79,(EV82-EV77)/5+EV77)</f>
        <v>1.25E-3</v>
      </c>
      <c r="EW78" s="270">
        <f t="shared" si="944"/>
        <v>0.99916666666666665</v>
      </c>
      <c r="EX78" s="270">
        <f t="shared" si="944"/>
        <v>6.9444444444444447E-4</v>
      </c>
      <c r="EY78" s="270">
        <f t="shared" si="944"/>
        <v>6.9444444444444447E-4</v>
      </c>
      <c r="EZ78" s="270">
        <f t="shared" si="944"/>
        <v>0.99916666666666665</v>
      </c>
      <c r="FA78" s="270">
        <f t="shared" si="944"/>
        <v>1.3888888888888889E-4</v>
      </c>
      <c r="FB78" s="270">
        <f t="shared" ref="FB78:FE78" si="945">IF(FB82&lt;FB77,(FB77-FB82)/5+FB79,(FB82-FB77)/5+FB77)</f>
        <v>0.99930555555555556</v>
      </c>
      <c r="FC78" s="270">
        <f t="shared" si="945"/>
        <v>5.5555555555555556E-4</v>
      </c>
      <c r="FD78" s="270">
        <f t="shared" si="945"/>
        <v>0.99861111111111101</v>
      </c>
      <c r="FE78" s="270">
        <f t="shared" si="945"/>
        <v>0.99930555555555556</v>
      </c>
      <c r="FF78" s="270">
        <f t="shared" ref="FF78:FG78" si="946">IF(FF82&lt;FF77,(FF77-FF82)/5+FF79,(FF82-FF77)/5+FF77)</f>
        <v>0.99930555555555556</v>
      </c>
      <c r="FG78" s="270">
        <f t="shared" si="946"/>
        <v>0.99805555555555558</v>
      </c>
      <c r="FH78" s="288">
        <v>1.3888888888888889E-4</v>
      </c>
      <c r="FI78" s="270">
        <f t="shared" ref="FI78:FJ78" si="947">IF(FI82&lt;FI77,(FI77-FI82)/5+FI79,(FI82-FI77)/5+FI77)</f>
        <v>0.99791666666666667</v>
      </c>
      <c r="FJ78" s="270">
        <f t="shared" si="947"/>
        <v>0.99930555555555556</v>
      </c>
      <c r="FK78" s="294">
        <v>0.99986111111111109</v>
      </c>
      <c r="FL78" s="214">
        <f t="shared" si="935"/>
        <v>19</v>
      </c>
      <c r="FM78" s="238" t="s">
        <v>123</v>
      </c>
      <c r="FN78" s="222">
        <f>IB11</f>
        <v>3.0277777777777775E-2</v>
      </c>
      <c r="FO78" s="221"/>
      <c r="FP78" s="221"/>
      <c r="FQ78" s="214"/>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c r="GY78" s="216"/>
      <c r="GZ78" s="216"/>
      <c r="HA78" s="216"/>
      <c r="HB78" s="216"/>
      <c r="HC78" s="216"/>
      <c r="HD78" s="216"/>
      <c r="HE78" s="216"/>
      <c r="HF78" s="216"/>
      <c r="HG78" s="216"/>
      <c r="HH78" s="216"/>
      <c r="HI78" s="216"/>
      <c r="HJ78" s="216"/>
      <c r="HK78" s="216"/>
      <c r="HL78" s="216"/>
      <c r="HM78" s="216"/>
      <c r="HN78" s="216"/>
      <c r="HO78" s="216"/>
      <c r="HP78" s="216"/>
      <c r="HQ78" s="216"/>
      <c r="HR78" s="216"/>
      <c r="HS78" s="216"/>
      <c r="HT78" s="216"/>
      <c r="HU78" s="216"/>
      <c r="HV78" s="216"/>
      <c r="HW78" s="216"/>
      <c r="HX78" s="216"/>
      <c r="HY78" s="216"/>
      <c r="HZ78" s="216"/>
      <c r="IA78" s="216"/>
      <c r="IB78" s="216"/>
      <c r="IC78" s="216"/>
      <c r="ID78" s="216"/>
      <c r="IE78" s="215"/>
      <c r="IF78" s="215"/>
      <c r="IG78" s="215"/>
      <c r="IH78" s="215"/>
      <c r="II78" s="215"/>
      <c r="IJ78" s="215"/>
      <c r="IK78" s="215"/>
      <c r="IL78" s="215"/>
      <c r="IM78" s="215"/>
      <c r="IN78" s="215"/>
      <c r="IO78" s="215"/>
      <c r="IP78" s="215"/>
      <c r="IQ78" s="215"/>
      <c r="IR78" s="215"/>
      <c r="IS78" s="215"/>
      <c r="IT78" s="216"/>
      <c r="IU78" s="216"/>
      <c r="IV78" s="216"/>
      <c r="IW78" s="216"/>
      <c r="IX78" s="216"/>
      <c r="IY78" s="216"/>
      <c r="IZ78" s="216"/>
      <c r="JA78" s="216"/>
      <c r="JB78" s="216"/>
      <c r="JC78" s="216"/>
      <c r="JD78" s="216"/>
      <c r="JE78" s="216"/>
      <c r="JF78" s="216"/>
      <c r="JG78" s="216"/>
      <c r="JH78" s="216"/>
      <c r="JI78" s="216"/>
      <c r="JJ78" s="216"/>
      <c r="JK78" s="216"/>
      <c r="JL78" s="216"/>
      <c r="JM78" s="216"/>
      <c r="JN78" s="216"/>
      <c r="JO78" s="216"/>
      <c r="JP78" s="216"/>
      <c r="JQ78" s="216"/>
      <c r="JR78" s="216"/>
    </row>
    <row r="79" spans="1:278">
      <c r="A79" s="404">
        <v>70</v>
      </c>
      <c r="B79" s="399" t="str">
        <f t="shared" ca="1" si="831"/>
        <v>sichtbar</v>
      </c>
      <c r="C79" s="400">
        <v>42</v>
      </c>
      <c r="D79" s="392" t="s">
        <v>35</v>
      </c>
      <c r="E79" s="400">
        <v>42</v>
      </c>
      <c r="F79" s="399" t="s">
        <v>465</v>
      </c>
      <c r="G79" s="393">
        <v>0.85337962962962965</v>
      </c>
      <c r="H79" s="402" t="s">
        <v>466</v>
      </c>
      <c r="I79" s="403">
        <v>14.3</v>
      </c>
      <c r="J79" s="399" t="s">
        <v>418</v>
      </c>
      <c r="K79" s="399" t="s">
        <v>11</v>
      </c>
      <c r="L79" s="396">
        <v>4</v>
      </c>
      <c r="M79" s="397">
        <v>18.399999999999999</v>
      </c>
      <c r="N79" s="1"/>
      <c r="O79" s="1"/>
      <c r="P79" s="1"/>
      <c r="Q79" s="1"/>
      <c r="R79" s="1"/>
      <c r="S79" s="1"/>
      <c r="T79" s="1"/>
      <c r="U79" s="1"/>
      <c r="V79" s="1"/>
      <c r="W79" s="1"/>
      <c r="X79" s="1"/>
      <c r="Y79" s="1"/>
      <c r="Z79" s="1"/>
      <c r="AA79" s="1"/>
      <c r="AB79" s="1"/>
      <c r="AC79" s="1"/>
      <c r="AD79" s="1"/>
      <c r="AE79" s="1"/>
      <c r="AF79" s="1"/>
      <c r="AG79" s="1"/>
      <c r="AH79" s="10">
        <f t="shared" si="832"/>
        <v>20.481111111111112</v>
      </c>
      <c r="AI79" s="10">
        <f t="shared" si="833"/>
        <v>307.2166666666667</v>
      </c>
      <c r="AJ79" s="44">
        <f t="shared" si="834"/>
        <v>-7.25</v>
      </c>
      <c r="AK79" s="19">
        <f t="shared" si="835"/>
        <v>-7.25</v>
      </c>
      <c r="AL79" s="19">
        <f t="shared" si="866"/>
        <v>7.25</v>
      </c>
      <c r="AM79" s="19">
        <f t="shared" ca="1" si="836"/>
        <v>0.35176199247520645</v>
      </c>
      <c r="AN79" s="45">
        <f t="shared" ca="1" si="837"/>
        <v>20.595124374662195</v>
      </c>
      <c r="AO79" s="55" t="str">
        <f t="shared" ca="1" si="820"/>
        <v>20°35'42"</v>
      </c>
      <c r="AP79" s="46">
        <f t="shared" ca="1" si="838"/>
        <v>42406.869232586025</v>
      </c>
      <c r="AQ79" s="20">
        <f t="shared" ca="1" si="849"/>
        <v>42406.869232586025</v>
      </c>
      <c r="AR79" s="10">
        <f t="shared" ca="1" si="850"/>
        <v>15266472.923730968</v>
      </c>
      <c r="AT79" s="64">
        <v>70</v>
      </c>
      <c r="AU79" s="58">
        <f t="shared" si="851"/>
        <v>-7.25</v>
      </c>
      <c r="AV79" s="59" t="str">
        <f t="shared" si="839"/>
        <v/>
      </c>
      <c r="AW79" s="60" t="str">
        <f t="shared" si="840"/>
        <v/>
      </c>
      <c r="AX79" s="61" t="str">
        <f t="shared" si="821"/>
        <v/>
      </c>
      <c r="AY79" s="62" t="str">
        <f t="shared" si="852"/>
        <v/>
      </c>
      <c r="AZ79" s="61" t="str">
        <f t="shared" si="853"/>
        <v/>
      </c>
      <c r="BA79" s="58" t="str">
        <f t="shared" si="854"/>
        <v/>
      </c>
      <c r="BB79" s="58" t="str">
        <f t="shared" si="855"/>
        <v/>
      </c>
      <c r="BC79" s="58" t="str">
        <f t="shared" si="856"/>
        <v/>
      </c>
      <c r="BD79" s="58" t="str">
        <f t="shared" ca="1" si="857"/>
        <v>sichtbar</v>
      </c>
      <c r="BE79" s="63" t="str">
        <f t="shared" ca="1" si="822"/>
        <v>sichtbar</v>
      </c>
      <c r="BF79" s="215">
        <v>18</v>
      </c>
      <c r="BG79" s="214">
        <f t="shared" si="867"/>
        <v>18</v>
      </c>
      <c r="BH79" s="257">
        <f t="shared" ref="BH79:BI79" si="948">IF(BH82&lt;BH77,(BH77-BH82)/5+BH80,(BH82-BH77)/5+BH78)</f>
        <v>0.99930555555555556</v>
      </c>
      <c r="BI79" s="254">
        <f t="shared" si="948"/>
        <v>0.99861111111111101</v>
      </c>
      <c r="BJ79" s="254">
        <f t="shared" ref="BJ79:BN79" si="949">IF(BJ82&lt;BJ77,(BJ77-BJ82)/5+BJ80,(BJ82-BJ77)/5+BJ78)</f>
        <v>0.99861111111111101</v>
      </c>
      <c r="BK79" s="254">
        <f t="shared" si="949"/>
        <v>0.99861111111111101</v>
      </c>
      <c r="BL79" s="254">
        <f t="shared" si="949"/>
        <v>0.99791666666666667</v>
      </c>
      <c r="BM79" s="254">
        <f t="shared" si="949"/>
        <v>0.99791666666666667</v>
      </c>
      <c r="BN79" s="254">
        <f t="shared" si="949"/>
        <v>0.99833333333333341</v>
      </c>
      <c r="BO79" s="254">
        <f t="shared" ref="BO79:BQ79" si="950">IF(BO82&lt;BO77,(BO77-BO82)/5+BO80,(BO82-BO77)/5+BO78)</f>
        <v>0.9981944444444445</v>
      </c>
      <c r="BP79" s="254">
        <v>0.99958333333333327</v>
      </c>
      <c r="BQ79" s="254">
        <f t="shared" si="950"/>
        <v>0.99791666666666667</v>
      </c>
      <c r="BR79" s="254">
        <f t="shared" ref="BR79:DP79" si="951">IF(BR82&lt;BR77,(BR77-BR82)/5+BR80,(BR82-BR77)/5+BR78)</f>
        <v>0.9981944444444445</v>
      </c>
      <c r="BS79" s="254">
        <f t="shared" si="951"/>
        <v>0.9981944444444445</v>
      </c>
      <c r="BT79" s="254">
        <f t="shared" si="951"/>
        <v>0.99750000000000005</v>
      </c>
      <c r="BU79" s="254">
        <f t="shared" si="951"/>
        <v>0.99791666666666667</v>
      </c>
      <c r="BV79" s="254">
        <f t="shared" si="951"/>
        <v>0.99791666666666667</v>
      </c>
      <c r="BW79" s="254">
        <f t="shared" si="951"/>
        <v>0.9981944444444445</v>
      </c>
      <c r="BX79" s="254">
        <f t="shared" si="951"/>
        <v>0.99791666666666667</v>
      </c>
      <c r="BY79" s="254">
        <f t="shared" si="951"/>
        <v>0.99791666666666667</v>
      </c>
      <c r="BZ79" s="254">
        <f t="shared" si="951"/>
        <v>0.99750000000000005</v>
      </c>
      <c r="CA79" s="254">
        <f t="shared" si="951"/>
        <v>0.99750000000000005</v>
      </c>
      <c r="CB79" s="254">
        <f t="shared" si="951"/>
        <v>0.99847222222222232</v>
      </c>
      <c r="CC79" s="254">
        <f t="shared" si="951"/>
        <v>0.99722222222222223</v>
      </c>
      <c r="CD79" s="254">
        <f t="shared" si="951"/>
        <v>0.99652777777777779</v>
      </c>
      <c r="CE79" s="254">
        <f t="shared" si="951"/>
        <v>0.99680555555555561</v>
      </c>
      <c r="CF79" s="254">
        <f t="shared" si="951"/>
        <v>0.9981944444444445</v>
      </c>
      <c r="CG79" s="254">
        <f t="shared" si="951"/>
        <v>0.99750000000000005</v>
      </c>
      <c r="CH79" s="254">
        <f t="shared" si="951"/>
        <v>0.99541666666666673</v>
      </c>
      <c r="CI79" s="254">
        <f t="shared" si="951"/>
        <v>0.99611111111111106</v>
      </c>
      <c r="CJ79" s="254">
        <f t="shared" si="951"/>
        <v>0.99638888888888888</v>
      </c>
      <c r="CK79" s="254">
        <f t="shared" si="951"/>
        <v>0.99499999999999988</v>
      </c>
      <c r="CL79" s="254">
        <f t="shared" si="951"/>
        <v>0.99499999999999988</v>
      </c>
      <c r="CM79" s="254">
        <f t="shared" si="951"/>
        <v>0.99138888888888876</v>
      </c>
      <c r="CN79" s="254">
        <f t="shared" si="951"/>
        <v>0.9918055555555555</v>
      </c>
      <c r="CO79" s="254">
        <f t="shared" si="951"/>
        <v>0.99069444444444443</v>
      </c>
      <c r="CP79" s="254">
        <f t="shared" si="951"/>
        <v>0.98888888888888882</v>
      </c>
      <c r="CQ79" s="254">
        <f t="shared" si="951"/>
        <v>0.98930555555555544</v>
      </c>
      <c r="CR79" s="254">
        <f t="shared" si="951"/>
        <v>0.98722222222222222</v>
      </c>
      <c r="CS79" s="254">
        <f t="shared" si="951"/>
        <v>0.9852777777777777</v>
      </c>
      <c r="CT79" s="254">
        <f t="shared" si="951"/>
        <v>0.98319444444444459</v>
      </c>
      <c r="CU79" s="254">
        <f t="shared" si="951"/>
        <v>0.98277777777777775</v>
      </c>
      <c r="CV79" s="254">
        <f t="shared" si="951"/>
        <v>0.97888888888888881</v>
      </c>
      <c r="CW79" s="254">
        <f t="shared" si="951"/>
        <v>0.9770833333333333</v>
      </c>
      <c r="CX79" s="254">
        <f t="shared" si="951"/>
        <v>0.97819444444444448</v>
      </c>
      <c r="CY79" s="254">
        <f t="shared" si="951"/>
        <v>0.97777777777777775</v>
      </c>
      <c r="CZ79" s="254">
        <f t="shared" si="951"/>
        <v>0.97569444444444453</v>
      </c>
      <c r="DA79" s="254">
        <f t="shared" si="951"/>
        <v>0.9752777777777778</v>
      </c>
      <c r="DB79" s="254">
        <f t="shared" si="951"/>
        <v>0.97319444444444458</v>
      </c>
      <c r="DC79" s="254">
        <f t="shared" si="951"/>
        <v>0.96527777777777779</v>
      </c>
      <c r="DD79" s="254">
        <f t="shared" si="951"/>
        <v>0.96527777777777779</v>
      </c>
      <c r="DE79" s="254">
        <f t="shared" si="951"/>
        <v>0.96375</v>
      </c>
      <c r="DF79" s="254">
        <f t="shared" si="951"/>
        <v>0.95486111111111116</v>
      </c>
      <c r="DG79" s="254">
        <f t="shared" si="951"/>
        <v>0.94847222222222227</v>
      </c>
      <c r="DH79" s="254">
        <f t="shared" si="951"/>
        <v>0.94486111111111104</v>
      </c>
      <c r="DI79" s="254">
        <f t="shared" si="951"/>
        <v>0.94263888888888892</v>
      </c>
      <c r="DJ79" s="254">
        <f t="shared" si="951"/>
        <v>0.94013888888888897</v>
      </c>
      <c r="DK79" s="254">
        <f t="shared" si="951"/>
        <v>0.93916666666666671</v>
      </c>
      <c r="DL79" s="254">
        <f t="shared" si="951"/>
        <v>0.92999999999999994</v>
      </c>
      <c r="DM79" s="254">
        <f t="shared" si="951"/>
        <v>0.91736111111111107</v>
      </c>
      <c r="DN79" s="254">
        <f t="shared" si="951"/>
        <v>0.91152777777777783</v>
      </c>
      <c r="DO79" s="254">
        <f t="shared" si="951"/>
        <v>0.87986111111111109</v>
      </c>
      <c r="DP79" s="254">
        <f t="shared" si="951"/>
        <v>0.87291666666666667</v>
      </c>
      <c r="DQ79" s="220">
        <f t="shared" si="927"/>
        <v>18</v>
      </c>
      <c r="DR79" s="254">
        <f t="shared" ref="DR79:DS79" si="952">IF(DR82&lt;DR77,(DR77-DR82)/5+DR80,(DR82-DR77)/5+DR78)</f>
        <v>1.0694444444444442E-2</v>
      </c>
      <c r="DS79" s="254">
        <f t="shared" si="952"/>
        <v>6.5277777777777782E-3</v>
      </c>
      <c r="DT79" s="254">
        <f t="shared" ref="DT79:EB79" si="953">IF(DT82&lt;DT77,(DT77-DT82)/5+DT80,(DT82-DT77)/5+DT78)</f>
        <v>9.3055555555555548E-3</v>
      </c>
      <c r="DU79" s="254">
        <f t="shared" si="953"/>
        <v>8.1944444444444452E-3</v>
      </c>
      <c r="DV79" s="254">
        <f t="shared" si="953"/>
        <v>8.1944444444444452E-3</v>
      </c>
      <c r="DW79" s="254">
        <f t="shared" si="953"/>
        <v>7.9166666666666673E-3</v>
      </c>
      <c r="DX79" s="254">
        <f t="shared" si="953"/>
        <v>5.138888888888889E-3</v>
      </c>
      <c r="DY79" s="254">
        <f t="shared" si="953"/>
        <v>5.4166666666666669E-3</v>
      </c>
      <c r="DZ79" s="254">
        <f t="shared" si="953"/>
        <v>3.6111111111111114E-3</v>
      </c>
      <c r="EA79" s="254">
        <f t="shared" si="953"/>
        <v>2.9166666666666668E-3</v>
      </c>
      <c r="EB79" s="254">
        <f t="shared" si="953"/>
        <v>2.5000000000000001E-3</v>
      </c>
      <c r="EC79" s="254">
        <f t="shared" ref="EC79:EN79" si="954">IF(EC82&lt;EC77,(EC77-EC82)/5+EC80,(EC82-EC77)/5+EC78)</f>
        <v>3.1944444444444442E-3</v>
      </c>
      <c r="ED79" s="254">
        <f t="shared" si="954"/>
        <v>3.1944444444444446E-3</v>
      </c>
      <c r="EE79" s="254">
        <f t="shared" si="954"/>
        <v>4.3055555555555555E-3</v>
      </c>
      <c r="EF79" s="254">
        <f t="shared" si="954"/>
        <v>3.8888888888888888E-3</v>
      </c>
      <c r="EG79" s="254">
        <f t="shared" si="954"/>
        <v>2.5000000000000001E-3</v>
      </c>
      <c r="EH79" s="254">
        <f t="shared" si="954"/>
        <v>2.9166666666666668E-3</v>
      </c>
      <c r="EI79" s="254">
        <f t="shared" si="954"/>
        <v>1.1111111111111111E-3</v>
      </c>
      <c r="EJ79" s="254">
        <f t="shared" si="954"/>
        <v>2.0833333333333329E-3</v>
      </c>
      <c r="EK79" s="254">
        <f t="shared" si="954"/>
        <v>2.0833333333333329E-3</v>
      </c>
      <c r="EL79" s="254">
        <f t="shared" si="954"/>
        <v>2.7777777777777779E-3</v>
      </c>
      <c r="EM79" s="254">
        <f t="shared" si="954"/>
        <v>1.3888888888888889E-3</v>
      </c>
      <c r="EN79" s="254">
        <f t="shared" si="954"/>
        <v>2.0833333333333333E-3</v>
      </c>
      <c r="EO79" s="254">
        <v>9.7222222222222209E-4</v>
      </c>
      <c r="EP79" s="254">
        <v>1.3888888888888889E-3</v>
      </c>
      <c r="EQ79" s="254">
        <v>6.9444444444444447E-4</v>
      </c>
      <c r="ER79" s="254">
        <f t="shared" ref="ER79:ES79" si="955">IF(ER82&lt;ER77,(ER77-ER82)/5+ER80,(ER82-ER77)/5+ER78)</f>
        <v>1.8055555555555557E-3</v>
      </c>
      <c r="ES79" s="254">
        <f t="shared" si="955"/>
        <v>1.3888888888888889E-3</v>
      </c>
      <c r="ET79" s="254">
        <v>0.99972222222222196</v>
      </c>
      <c r="EU79" s="254">
        <v>0.99958333333333327</v>
      </c>
      <c r="EV79" s="254">
        <f t="shared" ref="EV79:FA79" si="956">IF(EV82&lt;EV77,(EV77-EV82)/5+EV80,(EV82-EV77)/5+EV78)</f>
        <v>1.1111111111111111E-3</v>
      </c>
      <c r="EW79" s="254">
        <f t="shared" si="956"/>
        <v>0.99902777777777774</v>
      </c>
      <c r="EX79" s="254">
        <f t="shared" si="956"/>
        <v>6.9444444444444447E-4</v>
      </c>
      <c r="EY79" s="254">
        <f t="shared" si="956"/>
        <v>6.9444444444444447E-4</v>
      </c>
      <c r="EZ79" s="254">
        <f t="shared" si="956"/>
        <v>0.99902777777777774</v>
      </c>
      <c r="FA79" s="254">
        <f t="shared" si="956"/>
        <v>2.7777777777777778E-4</v>
      </c>
      <c r="FB79" s="254">
        <f t="shared" ref="FB79:FE79" si="957">IF(FB82&lt;FB77,(FB77-FB82)/5+FB80,(FB82-FB77)/5+FB78)</f>
        <v>0.99930555555555556</v>
      </c>
      <c r="FC79" s="254">
        <f t="shared" si="957"/>
        <v>4.1666666666666664E-4</v>
      </c>
      <c r="FD79" s="254">
        <f t="shared" si="957"/>
        <v>0.99861111111111101</v>
      </c>
      <c r="FE79" s="254">
        <f t="shared" si="957"/>
        <v>0.99930555555555556</v>
      </c>
      <c r="FF79" s="254">
        <f t="shared" ref="FF79:FG79" si="958">IF(FF82&lt;FF77,(FF77-FF82)/5+FF80,(FF82-FF77)/5+FF78)</f>
        <v>0.99930555555555556</v>
      </c>
      <c r="FG79" s="254">
        <f t="shared" si="958"/>
        <v>0.9981944444444445</v>
      </c>
      <c r="FH79" s="254">
        <v>0.99958333333333327</v>
      </c>
      <c r="FI79" s="254">
        <f t="shared" ref="FI79:FJ79" si="959">IF(FI82&lt;FI77,(FI77-FI82)/5+FI80,(FI82-FI77)/5+FI78)</f>
        <v>0.99791666666666667</v>
      </c>
      <c r="FJ79" s="254">
        <f t="shared" si="959"/>
        <v>0.99930555555555556</v>
      </c>
      <c r="FK79" s="255">
        <v>0.99972222222222218</v>
      </c>
      <c r="FL79" s="214">
        <f t="shared" si="935"/>
        <v>18</v>
      </c>
      <c r="FM79" s="238" t="s">
        <v>122</v>
      </c>
      <c r="FN79" s="222">
        <f>IC11</f>
        <v>2.8888888888888884E-2</v>
      </c>
      <c r="FO79" s="221"/>
      <c r="FP79" s="221"/>
      <c r="FQ79" s="214"/>
      <c r="FR79" s="216"/>
      <c r="FS79" s="216"/>
      <c r="FT79" s="216"/>
      <c r="FU79" s="216"/>
      <c r="FV79" s="216"/>
      <c r="FW79" s="216"/>
      <c r="FX79" s="216"/>
      <c r="FY79" s="216"/>
      <c r="FZ79" s="216"/>
      <c r="GA79" s="216"/>
      <c r="GB79" s="216"/>
      <c r="GC79" s="216"/>
      <c r="GD79" s="216"/>
      <c r="GE79" s="216"/>
      <c r="GF79" s="216"/>
      <c r="GG79" s="216"/>
      <c r="GH79" s="216"/>
      <c r="GI79" s="216"/>
      <c r="GJ79" s="216"/>
      <c r="GK79" s="216"/>
      <c r="GL79" s="216"/>
      <c r="GM79" s="216"/>
      <c r="GN79" s="216"/>
      <c r="GO79" s="216"/>
      <c r="GP79" s="216"/>
      <c r="GQ79" s="216"/>
      <c r="GR79" s="216"/>
      <c r="GS79" s="216"/>
      <c r="GT79" s="216"/>
      <c r="GU79" s="216"/>
      <c r="GV79" s="216"/>
      <c r="GW79" s="216"/>
      <c r="GX79" s="216"/>
      <c r="GY79" s="216"/>
      <c r="GZ79" s="216"/>
      <c r="HA79" s="216"/>
      <c r="HB79" s="216"/>
      <c r="HC79" s="216"/>
      <c r="HD79" s="216"/>
      <c r="HE79" s="216"/>
      <c r="HF79" s="216"/>
      <c r="HG79" s="216"/>
      <c r="HH79" s="216"/>
      <c r="HI79" s="216"/>
      <c r="HJ79" s="216"/>
      <c r="HK79" s="216"/>
      <c r="HL79" s="216"/>
      <c r="HM79" s="216"/>
      <c r="HN79" s="216"/>
      <c r="HO79" s="216"/>
      <c r="HP79" s="216"/>
      <c r="HQ79" s="216"/>
      <c r="HR79" s="216"/>
      <c r="HS79" s="216"/>
      <c r="HT79" s="216"/>
      <c r="HU79" s="216"/>
      <c r="HV79" s="216"/>
      <c r="HW79" s="216"/>
      <c r="HX79" s="216"/>
      <c r="HY79" s="216"/>
      <c r="HZ79" s="216"/>
      <c r="IA79" s="216"/>
      <c r="IB79" s="216"/>
      <c r="IC79" s="216"/>
      <c r="ID79" s="216"/>
      <c r="IE79" s="216"/>
      <c r="IF79" s="216"/>
      <c r="IG79" s="216"/>
      <c r="IH79" s="216"/>
      <c r="II79" s="216"/>
      <c r="IJ79" s="216"/>
      <c r="IK79" s="216"/>
      <c r="IL79" s="216"/>
      <c r="IM79" s="216"/>
      <c r="IN79" s="216"/>
      <c r="IO79" s="216"/>
      <c r="IP79" s="216"/>
      <c r="IQ79" s="216"/>
      <c r="IR79" s="216"/>
      <c r="IS79" s="216"/>
      <c r="IT79" s="216"/>
      <c r="IU79" s="216"/>
      <c r="IV79" s="216"/>
      <c r="IW79" s="216"/>
      <c r="IX79" s="216"/>
      <c r="IY79" s="216"/>
      <c r="IZ79" s="216"/>
      <c r="JA79" s="216"/>
      <c r="JB79" s="216"/>
      <c r="JC79" s="216"/>
      <c r="JD79" s="216"/>
      <c r="JE79" s="216"/>
      <c r="JF79" s="216"/>
      <c r="JG79" s="216"/>
      <c r="JH79" s="216"/>
      <c r="JI79" s="216"/>
      <c r="JJ79" s="216"/>
      <c r="JK79" s="216"/>
      <c r="JL79" s="216"/>
      <c r="JM79" s="216"/>
      <c r="JN79" s="216"/>
      <c r="JO79" s="216"/>
      <c r="JP79" s="216"/>
      <c r="JQ79" s="216"/>
      <c r="JR79" s="216"/>
    </row>
    <row r="80" spans="1:278">
      <c r="A80" s="404">
        <v>71</v>
      </c>
      <c r="B80" s="399" t="str">
        <f t="shared" si="831"/>
        <v>zirkumpolar</v>
      </c>
      <c r="C80" s="400">
        <v>157</v>
      </c>
      <c r="D80" s="392" t="s">
        <v>35</v>
      </c>
      <c r="E80" s="400">
        <v>157</v>
      </c>
      <c r="F80" s="399" t="s">
        <v>467</v>
      </c>
      <c r="G80" s="393">
        <v>0.85469907407407408</v>
      </c>
      <c r="H80" s="402" t="s">
        <v>468</v>
      </c>
      <c r="I80" s="403">
        <v>15.2</v>
      </c>
      <c r="J80" s="399" t="s">
        <v>448</v>
      </c>
      <c r="K80" s="399" t="s">
        <v>11</v>
      </c>
      <c r="L80" s="396">
        <v>3</v>
      </c>
      <c r="M80" s="397">
        <v>18.399999999999999</v>
      </c>
      <c r="N80" s="1"/>
      <c r="O80" s="1"/>
      <c r="P80" s="1"/>
      <c r="Q80" s="1"/>
      <c r="R80" s="1"/>
      <c r="S80" s="1"/>
      <c r="T80" s="1"/>
      <c r="U80" s="1"/>
      <c r="V80" s="1"/>
      <c r="W80" s="1"/>
      <c r="X80" s="1"/>
      <c r="Y80" s="1"/>
      <c r="Z80" s="1"/>
      <c r="AA80" s="1"/>
      <c r="AB80" s="1"/>
      <c r="AC80" s="1"/>
      <c r="AD80" s="1"/>
      <c r="AE80" s="1"/>
      <c r="AF80" s="1"/>
      <c r="AG80" s="1"/>
      <c r="AH80" s="10">
        <f t="shared" si="832"/>
        <v>20.512777777777778</v>
      </c>
      <c r="AI80" s="10">
        <f t="shared" si="833"/>
        <v>307.69166666666666</v>
      </c>
      <c r="AJ80" s="44">
        <f t="shared" si="834"/>
        <v>47.166666666666664</v>
      </c>
      <c r="AK80" s="19">
        <f t="shared" si="835"/>
        <v>47.166666666666664</v>
      </c>
      <c r="AL80" s="19">
        <f t="shared" si="866"/>
        <v>47.166666666666664</v>
      </c>
      <c r="AM80" s="19">
        <f t="shared" ca="1" si="836"/>
        <v>0.85361591418858929</v>
      </c>
      <c r="AN80" s="45">
        <f t="shared" ca="1" si="837"/>
        <v>58.607161684016852</v>
      </c>
      <c r="AO80" s="55" t="str">
        <f t="shared" ca="1" si="820"/>
        <v>58°36'26"</v>
      </c>
      <c r="AP80" s="46">
        <f t="shared" ca="1" si="838"/>
        <v>42406.867913141585</v>
      </c>
      <c r="AQ80" s="20">
        <f t="shared" ca="1" si="849"/>
        <v>42406.867913141585</v>
      </c>
      <c r="AR80" s="10">
        <f t="shared" ca="1" si="850"/>
        <v>15266472.44873097</v>
      </c>
      <c r="AT80" s="64">
        <v>71</v>
      </c>
      <c r="AU80" s="58">
        <f t="shared" si="851"/>
        <v>47.166666666666664</v>
      </c>
      <c r="AV80" s="59" t="str">
        <f t="shared" si="839"/>
        <v/>
      </c>
      <c r="AW80" s="60" t="str">
        <f t="shared" si="840"/>
        <v/>
      </c>
      <c r="AX80" s="61" t="str">
        <f t="shared" si="821"/>
        <v/>
      </c>
      <c r="AY80" s="62" t="str">
        <f t="shared" si="852"/>
        <v>zirkumpolar</v>
      </c>
      <c r="AZ80" s="61" t="str">
        <f t="shared" si="853"/>
        <v/>
      </c>
      <c r="BA80" s="58" t="str">
        <f t="shared" si="854"/>
        <v>zirkumpolar</v>
      </c>
      <c r="BB80" s="58" t="str">
        <f t="shared" si="855"/>
        <v>zirkumpolar</v>
      </c>
      <c r="BC80" s="58" t="str">
        <f t="shared" si="856"/>
        <v>zirkumpolar</v>
      </c>
      <c r="BD80" s="58" t="str">
        <f t="shared" ca="1" si="857"/>
        <v>gut sichtbar</v>
      </c>
      <c r="BE80" s="63" t="str">
        <f t="shared" si="822"/>
        <v>zirkumpolar</v>
      </c>
      <c r="BF80" s="215">
        <v>17</v>
      </c>
      <c r="BG80" s="214">
        <f t="shared" si="867"/>
        <v>17</v>
      </c>
      <c r="BH80" s="257">
        <f t="shared" ref="BH80:BI80" si="960">IF(BH82&lt;BH77,(BH77-BH82)/5+BH81,(BH82-BH77)/5+BH79)</f>
        <v>0.99930555555555556</v>
      </c>
      <c r="BI80" s="254">
        <f t="shared" si="960"/>
        <v>0.99861111111111101</v>
      </c>
      <c r="BJ80" s="254">
        <f t="shared" ref="BJ80:BN80" si="961">IF(BJ82&lt;BJ77,(BJ77-BJ82)/5+BJ81,(BJ82-BJ77)/5+BJ79)</f>
        <v>0.99861111111111101</v>
      </c>
      <c r="BK80" s="254">
        <f t="shared" si="961"/>
        <v>0.99861111111111101</v>
      </c>
      <c r="BL80" s="254">
        <f t="shared" si="961"/>
        <v>0.99791666666666667</v>
      </c>
      <c r="BM80" s="254">
        <f t="shared" si="961"/>
        <v>0.99791666666666667</v>
      </c>
      <c r="BN80" s="254">
        <f t="shared" si="961"/>
        <v>0.9981944444444445</v>
      </c>
      <c r="BO80" s="254">
        <f t="shared" ref="BO80:BQ80" si="962">IF(BO82&lt;BO77,(BO77-BO82)/5+BO81,(BO82-BO77)/5+BO79)</f>
        <v>0.99833333333333341</v>
      </c>
      <c r="BP80" s="254">
        <v>0.99972222222222218</v>
      </c>
      <c r="BQ80" s="254">
        <f t="shared" si="962"/>
        <v>0.99791666666666667</v>
      </c>
      <c r="BR80" s="254">
        <f t="shared" ref="BR80:DP80" si="963">IF(BR82&lt;BR77,(BR77-BR82)/5+BR81,(BR82-BR77)/5+BR79)</f>
        <v>0.99833333333333341</v>
      </c>
      <c r="BS80" s="254">
        <f t="shared" si="963"/>
        <v>0.99833333333333341</v>
      </c>
      <c r="BT80" s="254">
        <f t="shared" si="963"/>
        <v>0.99763888888888896</v>
      </c>
      <c r="BU80" s="254">
        <f t="shared" si="963"/>
        <v>0.99791666666666667</v>
      </c>
      <c r="BV80" s="254">
        <f t="shared" si="963"/>
        <v>0.99791666666666667</v>
      </c>
      <c r="BW80" s="254">
        <f t="shared" si="963"/>
        <v>0.99833333333333341</v>
      </c>
      <c r="BX80" s="254">
        <f t="shared" si="963"/>
        <v>0.99791666666666667</v>
      </c>
      <c r="BY80" s="254">
        <f t="shared" si="963"/>
        <v>0.99791666666666667</v>
      </c>
      <c r="BZ80" s="254">
        <f t="shared" si="963"/>
        <v>0.99763888888888896</v>
      </c>
      <c r="CA80" s="254">
        <f t="shared" si="963"/>
        <v>0.99763888888888896</v>
      </c>
      <c r="CB80" s="254">
        <f t="shared" si="963"/>
        <v>0.99875000000000014</v>
      </c>
      <c r="CC80" s="254">
        <f t="shared" si="963"/>
        <v>0.99722222222222223</v>
      </c>
      <c r="CD80" s="254">
        <f t="shared" si="963"/>
        <v>0.99652777777777779</v>
      </c>
      <c r="CE80" s="254">
        <f t="shared" si="963"/>
        <v>0.99694444444444452</v>
      </c>
      <c r="CF80" s="254">
        <f t="shared" si="963"/>
        <v>0.99833333333333341</v>
      </c>
      <c r="CG80" s="254">
        <f t="shared" si="963"/>
        <v>0.99763888888888896</v>
      </c>
      <c r="CH80" s="254">
        <f t="shared" si="963"/>
        <v>0.99555555555555564</v>
      </c>
      <c r="CI80" s="254">
        <f t="shared" si="963"/>
        <v>0.99624999999999997</v>
      </c>
      <c r="CJ80" s="254">
        <f t="shared" si="963"/>
        <v>0.9966666666666667</v>
      </c>
      <c r="CK80" s="254">
        <f t="shared" si="963"/>
        <v>0.99527777777777759</v>
      </c>
      <c r="CL80" s="254">
        <f t="shared" si="963"/>
        <v>0.99527777777777759</v>
      </c>
      <c r="CM80" s="254">
        <f t="shared" si="963"/>
        <v>0.9919444444444443</v>
      </c>
      <c r="CN80" s="254">
        <f t="shared" si="963"/>
        <v>0.99222222222222212</v>
      </c>
      <c r="CO80" s="254">
        <f t="shared" si="963"/>
        <v>0.99124999999999996</v>
      </c>
      <c r="CP80" s="254">
        <f t="shared" si="963"/>
        <v>0.98958333333333326</v>
      </c>
      <c r="CQ80" s="254">
        <f t="shared" si="963"/>
        <v>0.98986111111111097</v>
      </c>
      <c r="CR80" s="254">
        <f t="shared" si="963"/>
        <v>0.98777777777777775</v>
      </c>
      <c r="CS80" s="254">
        <f t="shared" si="963"/>
        <v>0.98624999999999985</v>
      </c>
      <c r="CT80" s="254">
        <f t="shared" si="963"/>
        <v>0.98416666666666686</v>
      </c>
      <c r="CU80" s="254">
        <f t="shared" si="963"/>
        <v>0.98388888888888881</v>
      </c>
      <c r="CV80" s="254">
        <f t="shared" si="963"/>
        <v>0.98013888888888878</v>
      </c>
      <c r="CW80" s="254">
        <f t="shared" si="963"/>
        <v>0.97847222222222219</v>
      </c>
      <c r="CX80" s="254">
        <f t="shared" si="963"/>
        <v>0.97944444444444445</v>
      </c>
      <c r="CY80" s="254">
        <f t="shared" si="963"/>
        <v>0.97916666666666663</v>
      </c>
      <c r="CZ80" s="254">
        <f t="shared" si="963"/>
        <v>0.97708333333333341</v>
      </c>
      <c r="DA80" s="254">
        <f t="shared" si="963"/>
        <v>0.97680555555555559</v>
      </c>
      <c r="DB80" s="254">
        <f t="shared" si="963"/>
        <v>0.97472222222222238</v>
      </c>
      <c r="DC80" s="254">
        <f t="shared" si="963"/>
        <v>0.96736111111111112</v>
      </c>
      <c r="DD80" s="254">
        <f t="shared" si="963"/>
        <v>0.96736111111111112</v>
      </c>
      <c r="DE80" s="254">
        <f t="shared" si="963"/>
        <v>0.96611111111111114</v>
      </c>
      <c r="DF80" s="254">
        <f t="shared" si="963"/>
        <v>0.95763888888888893</v>
      </c>
      <c r="DG80" s="254">
        <f t="shared" si="963"/>
        <v>0.95152777777777786</v>
      </c>
      <c r="DH80" s="254">
        <f t="shared" si="963"/>
        <v>0.94819444444444434</v>
      </c>
      <c r="DI80" s="254">
        <f t="shared" si="963"/>
        <v>0.94625000000000004</v>
      </c>
      <c r="DJ80" s="254">
        <f t="shared" si="963"/>
        <v>0.943888888888889</v>
      </c>
      <c r="DK80" s="254">
        <f t="shared" si="963"/>
        <v>0.94277777777777783</v>
      </c>
      <c r="DL80" s="254">
        <f t="shared" si="963"/>
        <v>0.93458333333333321</v>
      </c>
      <c r="DM80" s="254">
        <f t="shared" si="963"/>
        <v>0.92291666666666661</v>
      </c>
      <c r="DN80" s="254">
        <f t="shared" si="963"/>
        <v>0.917638888888889</v>
      </c>
      <c r="DO80" s="254">
        <f t="shared" si="963"/>
        <v>0.87986111111111109</v>
      </c>
      <c r="DP80" s="254">
        <f t="shared" si="963"/>
        <v>0.87291666666666667</v>
      </c>
      <c r="DQ80" s="220">
        <f t="shared" si="927"/>
        <v>17</v>
      </c>
      <c r="DR80" s="254">
        <f t="shared" ref="DR80:DS80" si="964">IF(DR82&lt;DR77,(DR77-DR82)/5+DR81,(DR82-DR77)/5+DR79)</f>
        <v>9.4444444444444428E-3</v>
      </c>
      <c r="DS80" s="254">
        <f t="shared" si="964"/>
        <v>5.9722222222222225E-3</v>
      </c>
      <c r="DT80" s="254">
        <f t="shared" ref="DT80:EB80" si="965">IF(DT82&lt;DT77,(DT77-DT82)/5+DT81,(DT82-DT77)/5+DT79)</f>
        <v>8.7499999999999991E-3</v>
      </c>
      <c r="DU80" s="254">
        <f t="shared" si="965"/>
        <v>7.0833333333333338E-3</v>
      </c>
      <c r="DV80" s="254">
        <f t="shared" si="965"/>
        <v>7.7777777777777776E-3</v>
      </c>
      <c r="DW80" s="254">
        <f t="shared" si="965"/>
        <v>7.3611111111111108E-3</v>
      </c>
      <c r="DX80" s="254">
        <f t="shared" si="965"/>
        <v>4.5833333333333334E-3</v>
      </c>
      <c r="DY80" s="254">
        <f t="shared" si="965"/>
        <v>5.0000000000000001E-3</v>
      </c>
      <c r="DZ80" s="254">
        <f t="shared" si="965"/>
        <v>3.3333333333333335E-3</v>
      </c>
      <c r="EA80" s="254">
        <f t="shared" si="965"/>
        <v>2.638888888888889E-3</v>
      </c>
      <c r="EB80" s="254">
        <f t="shared" si="965"/>
        <v>2.3611111111111111E-3</v>
      </c>
      <c r="EC80" s="254">
        <f t="shared" ref="EC80:EN80" si="966">IF(EC82&lt;EC77,(EC77-EC82)/5+EC81,(EC82-EC77)/5+EC79)</f>
        <v>2.3611111111111107E-3</v>
      </c>
      <c r="ED80" s="254">
        <f t="shared" si="966"/>
        <v>3.0555555555555557E-3</v>
      </c>
      <c r="EE80" s="254">
        <f t="shared" si="966"/>
        <v>4.0277777777777777E-3</v>
      </c>
      <c r="EF80" s="254">
        <f t="shared" si="966"/>
        <v>3.7499999999999999E-3</v>
      </c>
      <c r="EG80" s="254">
        <f t="shared" si="966"/>
        <v>2.3611111111111111E-3</v>
      </c>
      <c r="EH80" s="254">
        <f t="shared" si="966"/>
        <v>2.638888888888889E-3</v>
      </c>
      <c r="EI80" s="254">
        <f t="shared" si="966"/>
        <v>9.722222222222223E-4</v>
      </c>
      <c r="EJ80" s="254">
        <f t="shared" si="966"/>
        <v>1.3888888888888887E-3</v>
      </c>
      <c r="EK80" s="254">
        <f t="shared" si="966"/>
        <v>1.3888888888888887E-3</v>
      </c>
      <c r="EL80" s="254">
        <f t="shared" si="966"/>
        <v>2.7777777777777779E-3</v>
      </c>
      <c r="EM80" s="254">
        <f t="shared" si="966"/>
        <v>1.3888888888888889E-3</v>
      </c>
      <c r="EN80" s="254">
        <f t="shared" si="966"/>
        <v>2.0833333333333333E-3</v>
      </c>
      <c r="EO80" s="254">
        <v>4.1666666666666669E-4</v>
      </c>
      <c r="EP80" s="254">
        <v>6.9444444444444447E-4</v>
      </c>
      <c r="EQ80" s="254">
        <v>0</v>
      </c>
      <c r="ER80" s="254">
        <f t="shared" ref="ER80:ES80" si="967">IF(ER82&lt;ER77,(ER77-ER82)/5+ER81,(ER82-ER77)/5+ER79)</f>
        <v>1.6666666666666668E-3</v>
      </c>
      <c r="ES80" s="254">
        <f t="shared" si="967"/>
        <v>1.3888888888888889E-3</v>
      </c>
      <c r="ET80" s="254">
        <v>0.99958333333333327</v>
      </c>
      <c r="EU80" s="254">
        <v>0.99972222222222218</v>
      </c>
      <c r="EV80" s="254">
        <f t="shared" ref="EV80:FA80" si="968">IF(EV82&lt;EV77,(EV77-EV82)/5+EV81,(EV82-EV77)/5+EV79)</f>
        <v>9.722222222222223E-4</v>
      </c>
      <c r="EW80" s="254">
        <f t="shared" si="968"/>
        <v>0.99888888888888883</v>
      </c>
      <c r="EX80" s="254">
        <f t="shared" si="968"/>
        <v>6.9444444444444447E-4</v>
      </c>
      <c r="EY80" s="254">
        <f t="shared" si="968"/>
        <v>6.9444444444444447E-4</v>
      </c>
      <c r="EZ80" s="254">
        <f t="shared" si="968"/>
        <v>0.99888888888888883</v>
      </c>
      <c r="FA80" s="254">
        <f t="shared" si="968"/>
        <v>4.1666666666666664E-4</v>
      </c>
      <c r="FB80" s="254">
        <f t="shared" ref="FB80:FE80" si="969">IF(FB82&lt;FB77,(FB77-FB82)/5+FB81,(FB82-FB77)/5+FB79)</f>
        <v>0.99930555555555556</v>
      </c>
      <c r="FC80" s="254">
        <f t="shared" si="969"/>
        <v>2.7777777777777778E-4</v>
      </c>
      <c r="FD80" s="254">
        <f t="shared" si="969"/>
        <v>0.99861111111111101</v>
      </c>
      <c r="FE80" s="254">
        <f t="shared" si="969"/>
        <v>0.99930555555555556</v>
      </c>
      <c r="FF80" s="254">
        <f t="shared" ref="FF80:FG80" si="970">IF(FF82&lt;FF77,(FF77-FF82)/5+FF81,(FF82-FF77)/5+FF79)</f>
        <v>0.99930555555555556</v>
      </c>
      <c r="FG80" s="254">
        <f t="shared" si="970"/>
        <v>0.99833333333333341</v>
      </c>
      <c r="FH80" s="254">
        <v>0.99902777777777774</v>
      </c>
      <c r="FI80" s="254">
        <f t="shared" ref="FI80:FJ80" si="971">IF(FI82&lt;FI77,(FI77-FI82)/5+FI81,(FI82-FI77)/5+FI79)</f>
        <v>0.99791666666666667</v>
      </c>
      <c r="FJ80" s="254">
        <f t="shared" si="971"/>
        <v>0.99930555555555556</v>
      </c>
      <c r="FK80" s="255">
        <v>0.99958333333333327</v>
      </c>
      <c r="FL80" s="214">
        <f t="shared" si="935"/>
        <v>17</v>
      </c>
      <c r="FM80" s="238" t="s">
        <v>130</v>
      </c>
      <c r="FN80" s="222">
        <f>ID11</f>
        <v>2.7222222222222228E-2</v>
      </c>
      <c r="FO80" s="221"/>
      <c r="FP80" s="221"/>
      <c r="FQ80" s="214"/>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c r="GY80" s="216"/>
      <c r="GZ80" s="216"/>
      <c r="HA80" s="216"/>
      <c r="HB80" s="216"/>
      <c r="HC80" s="216"/>
      <c r="HD80" s="216"/>
      <c r="HE80" s="216"/>
      <c r="HF80" s="216"/>
      <c r="HG80" s="216"/>
      <c r="HH80" s="216"/>
      <c r="HI80" s="216"/>
      <c r="HJ80" s="216"/>
      <c r="HK80" s="216"/>
      <c r="HL80" s="216"/>
      <c r="HM80" s="216"/>
      <c r="HN80" s="216"/>
      <c r="HO80" s="216"/>
      <c r="HP80" s="216"/>
      <c r="HQ80" s="216"/>
      <c r="HR80" s="216"/>
      <c r="HS80" s="216"/>
      <c r="HT80" s="216"/>
      <c r="HU80" s="216"/>
      <c r="HV80" s="216"/>
      <c r="HW80" s="216"/>
      <c r="HX80" s="216"/>
      <c r="HY80" s="216"/>
      <c r="HZ80" s="216"/>
      <c r="IA80" s="216"/>
      <c r="IB80" s="216"/>
      <c r="IC80" s="216"/>
      <c r="ID80" s="216"/>
      <c r="IE80" s="216"/>
      <c r="IF80" s="216"/>
      <c r="IG80" s="216"/>
      <c r="IH80" s="216"/>
      <c r="II80" s="216"/>
      <c r="IJ80" s="216"/>
      <c r="IK80" s="216"/>
      <c r="IL80" s="216"/>
      <c r="IM80" s="216"/>
      <c r="IN80" s="216"/>
      <c r="IO80" s="216"/>
      <c r="IP80" s="216"/>
      <c r="IQ80" s="216"/>
      <c r="IR80" s="216"/>
      <c r="IS80" s="216"/>
      <c r="IT80" s="216"/>
      <c r="IU80" s="216"/>
      <c r="IV80" s="216"/>
      <c r="IW80" s="216"/>
      <c r="IX80" s="216"/>
      <c r="IY80" s="216"/>
      <c r="IZ80" s="216"/>
      <c r="JA80" s="216"/>
      <c r="JB80" s="216"/>
      <c r="JC80" s="216"/>
      <c r="JD80" s="216"/>
      <c r="JE80" s="216"/>
      <c r="JF80" s="216"/>
      <c r="JG80" s="216"/>
      <c r="JH80" s="216"/>
      <c r="JI80" s="216"/>
      <c r="JJ80" s="216"/>
      <c r="JK80" s="216"/>
      <c r="JL80" s="216"/>
      <c r="JM80" s="216"/>
      <c r="JN80" s="216"/>
      <c r="JO80" s="216"/>
      <c r="JP80" s="216"/>
      <c r="JQ80" s="216"/>
      <c r="JR80" s="216"/>
    </row>
    <row r="81" spans="1:278" ht="15.75" thickBot="1">
      <c r="A81" s="404">
        <v>72</v>
      </c>
      <c r="B81" s="399" t="str">
        <f t="shared" ca="1" si="831"/>
        <v>gut sichtbar</v>
      </c>
      <c r="C81" s="400">
        <v>127</v>
      </c>
      <c r="D81" s="392" t="s">
        <v>35</v>
      </c>
      <c r="E81" s="400">
        <v>127</v>
      </c>
      <c r="F81" s="399" t="s">
        <v>469</v>
      </c>
      <c r="G81" s="393">
        <v>0.86643518518518514</v>
      </c>
      <c r="H81" s="402" t="s">
        <v>470</v>
      </c>
      <c r="I81" s="403">
        <v>14.6</v>
      </c>
      <c r="J81" s="399" t="s">
        <v>471</v>
      </c>
      <c r="K81" s="399" t="s">
        <v>11</v>
      </c>
      <c r="L81" s="396">
        <v>3</v>
      </c>
      <c r="M81" s="397">
        <v>15</v>
      </c>
      <c r="N81" s="1"/>
      <c r="O81" s="1"/>
      <c r="P81" s="1"/>
      <c r="Q81" s="1"/>
      <c r="R81" s="1"/>
      <c r="S81" s="1"/>
      <c r="T81" s="1"/>
      <c r="U81" s="1"/>
      <c r="V81" s="1"/>
      <c r="W81" s="1"/>
      <c r="X81" s="1"/>
      <c r="Y81" s="1"/>
      <c r="Z81" s="1"/>
      <c r="AA81" s="1"/>
      <c r="AB81" s="1"/>
      <c r="AC81" s="1"/>
      <c r="AD81" s="1"/>
      <c r="AE81" s="1"/>
      <c r="AF81" s="1"/>
      <c r="AG81" s="1"/>
      <c r="AH81" s="10">
        <f t="shared" si="832"/>
        <v>20.794444444444444</v>
      </c>
      <c r="AI81" s="10">
        <f t="shared" si="833"/>
        <v>311.91666666666669</v>
      </c>
      <c r="AJ81" s="44">
        <f t="shared" si="834"/>
        <v>13.366666666666667</v>
      </c>
      <c r="AK81" s="19">
        <f t="shared" si="835"/>
        <v>13.366666666666667</v>
      </c>
      <c r="AL81" s="19">
        <f t="shared" si="866"/>
        <v>13.366666666666667</v>
      </c>
      <c r="AM81" s="19">
        <f t="shared" ca="1" si="836"/>
        <v>0.57132993635884277</v>
      </c>
      <c r="AN81" s="45">
        <f t="shared" ca="1" si="837"/>
        <v>34.843018422564157</v>
      </c>
      <c r="AO81" s="55" t="str">
        <f t="shared" ca="1" si="820"/>
        <v>34°50'35"</v>
      </c>
      <c r="AP81" s="46">
        <f t="shared" ca="1" si="838"/>
        <v>42406.856177030473</v>
      </c>
      <c r="AQ81" s="20">
        <f t="shared" ca="1" si="849"/>
        <v>42406.856177030473</v>
      </c>
      <c r="AR81" s="10">
        <f t="shared" ca="1" si="850"/>
        <v>15266468.22373097</v>
      </c>
      <c r="AT81" s="64">
        <v>72</v>
      </c>
      <c r="AU81" s="58">
        <f t="shared" si="851"/>
        <v>13.366666666666667</v>
      </c>
      <c r="AV81" s="59" t="str">
        <f t="shared" si="839"/>
        <v/>
      </c>
      <c r="AW81" s="60" t="str">
        <f t="shared" si="840"/>
        <v/>
      </c>
      <c r="AX81" s="61" t="str">
        <f t="shared" si="821"/>
        <v/>
      </c>
      <c r="AY81" s="62" t="str">
        <f t="shared" si="852"/>
        <v/>
      </c>
      <c r="AZ81" s="61" t="str">
        <f t="shared" si="853"/>
        <v/>
      </c>
      <c r="BA81" s="58" t="str">
        <f t="shared" si="854"/>
        <v/>
      </c>
      <c r="BB81" s="58" t="str">
        <f t="shared" si="855"/>
        <v/>
      </c>
      <c r="BC81" s="58" t="str">
        <f t="shared" si="856"/>
        <v/>
      </c>
      <c r="BD81" s="58" t="str">
        <f t="shared" ca="1" si="857"/>
        <v>gut sichtbar</v>
      </c>
      <c r="BE81" s="63" t="str">
        <f t="shared" ca="1" si="822"/>
        <v>gut sichtbar</v>
      </c>
      <c r="BF81" s="215">
        <v>16</v>
      </c>
      <c r="BG81" s="214">
        <f t="shared" si="867"/>
        <v>16</v>
      </c>
      <c r="BH81" s="271">
        <f>IF(BH82&lt;BH77,(BH77-BH82)/5+BH82,(BH82-BH77)/5+BH80)</f>
        <v>0.99930555555555556</v>
      </c>
      <c r="BI81" s="272">
        <f>IF(BI82&lt;BI77,(BI77-BI82)/5+BI82,(BI82-BI77)/5+BI80)</f>
        <v>0.99861111111111101</v>
      </c>
      <c r="BJ81" s="272">
        <f t="shared" ref="BJ81:BM81" si="972">IF(BJ82&lt;BJ77,(BJ77-BJ82)/5+BJ82,(BJ82-BJ77)/5+BJ80)</f>
        <v>0.99861111111111101</v>
      </c>
      <c r="BK81" s="272">
        <f t="shared" si="972"/>
        <v>0.99861111111111101</v>
      </c>
      <c r="BL81" s="272">
        <f t="shared" si="972"/>
        <v>0.99791666666666667</v>
      </c>
      <c r="BM81" s="272">
        <f t="shared" si="972"/>
        <v>0.99791666666666667</v>
      </c>
      <c r="BN81" s="272">
        <f>IF(BN82&lt;BN77,(BN77-BN82)/5+BN82,(BN82-BN77)/5+BN80)</f>
        <v>0.99805555555555558</v>
      </c>
      <c r="BO81" s="272">
        <f t="shared" ref="BO81" si="973">IF(BO82&lt;BO77,(BO77-BO82)/5+BO82,(BO82-BO77)/5+BO80)</f>
        <v>0.99847222222222232</v>
      </c>
      <c r="BP81" s="272">
        <v>0.99986111111111109</v>
      </c>
      <c r="BQ81" s="272">
        <f>IF(BQ82&lt;BQ77,(BQ77-BQ82)/5+BQ82,(BQ82-BQ77)/5+BQ80)</f>
        <v>0.99791666666666667</v>
      </c>
      <c r="BR81" s="272">
        <f t="shared" ref="BR81:DP81" si="974">IF(BR82&lt;BR77,(BR77-BR82)/5+BR82,(BR82-BR77)/5+BR80)</f>
        <v>0.99847222222222232</v>
      </c>
      <c r="BS81" s="272">
        <f t="shared" si="974"/>
        <v>0.99847222222222232</v>
      </c>
      <c r="BT81" s="272">
        <f t="shared" si="974"/>
        <v>0.99777777777777787</v>
      </c>
      <c r="BU81" s="272">
        <f t="shared" si="974"/>
        <v>0.99791666666666667</v>
      </c>
      <c r="BV81" s="272">
        <f t="shared" si="974"/>
        <v>0.99791666666666667</v>
      </c>
      <c r="BW81" s="272">
        <f t="shared" si="974"/>
        <v>0.99847222222222232</v>
      </c>
      <c r="BX81" s="272">
        <f t="shared" si="974"/>
        <v>0.99791666666666667</v>
      </c>
      <c r="BY81" s="272">
        <f t="shared" si="974"/>
        <v>0.99791666666666667</v>
      </c>
      <c r="BZ81" s="272">
        <f t="shared" si="974"/>
        <v>0.99777777777777787</v>
      </c>
      <c r="CA81" s="272">
        <f t="shared" si="974"/>
        <v>0.99777777777777787</v>
      </c>
      <c r="CB81" s="272">
        <f t="shared" si="974"/>
        <v>0.99902777777777796</v>
      </c>
      <c r="CC81" s="272">
        <f t="shared" si="974"/>
        <v>0.99722222222222223</v>
      </c>
      <c r="CD81" s="272">
        <f t="shared" si="974"/>
        <v>0.99652777777777779</v>
      </c>
      <c r="CE81" s="272">
        <f t="shared" si="974"/>
        <v>0.99708333333333343</v>
      </c>
      <c r="CF81" s="272">
        <f t="shared" si="974"/>
        <v>0.99847222222222232</v>
      </c>
      <c r="CG81" s="272">
        <f t="shared" si="974"/>
        <v>0.99777777777777787</v>
      </c>
      <c r="CH81" s="272">
        <f t="shared" si="974"/>
        <v>0.99569444444444455</v>
      </c>
      <c r="CI81" s="272">
        <f t="shared" si="974"/>
        <v>0.99638888888888888</v>
      </c>
      <c r="CJ81" s="272">
        <f t="shared" si="974"/>
        <v>0.99694444444444452</v>
      </c>
      <c r="CK81" s="272">
        <f t="shared" si="974"/>
        <v>0.9955555555555553</v>
      </c>
      <c r="CL81" s="272">
        <f t="shared" si="974"/>
        <v>0.9955555555555553</v>
      </c>
      <c r="CM81" s="272">
        <f t="shared" si="974"/>
        <v>0.99249999999999983</v>
      </c>
      <c r="CN81" s="272">
        <f t="shared" si="974"/>
        <v>0.99263888888888874</v>
      </c>
      <c r="CO81" s="272">
        <f t="shared" si="974"/>
        <v>0.9918055555555555</v>
      </c>
      <c r="CP81" s="272">
        <f t="shared" si="974"/>
        <v>0.9902777777777777</v>
      </c>
      <c r="CQ81" s="272">
        <f t="shared" si="974"/>
        <v>0.9904166666666665</v>
      </c>
      <c r="CR81" s="272">
        <f t="shared" si="974"/>
        <v>0.98833333333333329</v>
      </c>
      <c r="CS81" s="272">
        <f t="shared" si="974"/>
        <v>0.987222222222222</v>
      </c>
      <c r="CT81" s="272">
        <f t="shared" si="974"/>
        <v>0.98513888888888912</v>
      </c>
      <c r="CU81" s="272">
        <f t="shared" si="974"/>
        <v>0.98499999999999988</v>
      </c>
      <c r="CV81" s="272">
        <f t="shared" si="974"/>
        <v>0.98138888888888876</v>
      </c>
      <c r="CW81" s="272">
        <f t="shared" si="974"/>
        <v>0.97986111111111107</v>
      </c>
      <c r="CX81" s="272">
        <f t="shared" si="974"/>
        <v>0.98069444444444442</v>
      </c>
      <c r="CY81" s="272">
        <f t="shared" si="974"/>
        <v>0.98055555555555551</v>
      </c>
      <c r="CZ81" s="272">
        <f t="shared" si="974"/>
        <v>0.9784722222222223</v>
      </c>
      <c r="DA81" s="272">
        <f t="shared" si="974"/>
        <v>0.97833333333333339</v>
      </c>
      <c r="DB81" s="272">
        <f t="shared" si="974"/>
        <v>0.97625000000000017</v>
      </c>
      <c r="DC81" s="272">
        <f t="shared" si="974"/>
        <v>0.96944444444444444</v>
      </c>
      <c r="DD81" s="272">
        <f t="shared" si="974"/>
        <v>0.96944444444444444</v>
      </c>
      <c r="DE81" s="272">
        <f t="shared" si="974"/>
        <v>0.96847222222222229</v>
      </c>
      <c r="DF81" s="272">
        <f t="shared" si="974"/>
        <v>0.9604166666666667</v>
      </c>
      <c r="DG81" s="272">
        <f t="shared" si="974"/>
        <v>0.95458333333333345</v>
      </c>
      <c r="DH81" s="272">
        <f t="shared" si="974"/>
        <v>0.95152777777777764</v>
      </c>
      <c r="DI81" s="272">
        <f t="shared" si="974"/>
        <v>0.94986111111111116</v>
      </c>
      <c r="DJ81" s="272">
        <f t="shared" si="974"/>
        <v>0.94763888888888903</v>
      </c>
      <c r="DK81" s="272">
        <f t="shared" si="974"/>
        <v>0.94638888888888895</v>
      </c>
      <c r="DL81" s="272">
        <f t="shared" si="974"/>
        <v>0.93916666666666648</v>
      </c>
      <c r="DM81" s="272">
        <f t="shared" si="974"/>
        <v>0.92847222222222214</v>
      </c>
      <c r="DN81" s="272">
        <f t="shared" si="974"/>
        <v>0.92375000000000018</v>
      </c>
      <c r="DO81" s="272">
        <f t="shared" si="974"/>
        <v>0.87986111111111109</v>
      </c>
      <c r="DP81" s="272">
        <f t="shared" si="974"/>
        <v>0.87291666666666667</v>
      </c>
      <c r="DQ81" s="220">
        <f t="shared" si="927"/>
        <v>16</v>
      </c>
      <c r="DR81" s="272">
        <f t="shared" ref="DR81:DS81" si="975">IF(DR82&lt;DR77,(DR77-DR82)/5+DR82,(DR82-DR77)/5+DR80)</f>
        <v>8.1944444444444434E-3</v>
      </c>
      <c r="DS81" s="272">
        <f t="shared" si="975"/>
        <v>5.4166666666666669E-3</v>
      </c>
      <c r="DT81" s="272">
        <f t="shared" ref="DT81:EB81" si="976">IF(DT82&lt;DT77,(DT77-DT82)/5+DT82,(DT82-DT77)/5+DT80)</f>
        <v>8.1944444444444434E-3</v>
      </c>
      <c r="DU81" s="272">
        <f t="shared" si="976"/>
        <v>5.9722222222222225E-3</v>
      </c>
      <c r="DV81" s="272">
        <f t="shared" si="976"/>
        <v>7.3611111111111108E-3</v>
      </c>
      <c r="DW81" s="272">
        <f t="shared" si="976"/>
        <v>6.8055555555555551E-3</v>
      </c>
      <c r="DX81" s="272">
        <f t="shared" si="976"/>
        <v>4.0277777777777777E-3</v>
      </c>
      <c r="DY81" s="272">
        <f t="shared" si="976"/>
        <v>4.5833333333333334E-3</v>
      </c>
      <c r="DZ81" s="272">
        <f t="shared" si="976"/>
        <v>3.0555555555555557E-3</v>
      </c>
      <c r="EA81" s="272">
        <f t="shared" si="976"/>
        <v>2.3611111111111111E-3</v>
      </c>
      <c r="EB81" s="272">
        <f t="shared" si="976"/>
        <v>2.2222222222222222E-3</v>
      </c>
      <c r="EC81" s="272">
        <f t="shared" ref="EC81:EN81" si="977">IF(EC82&lt;EC77,(EC77-EC82)/5+EC82,(EC82-EC77)/5+EC80)</f>
        <v>1.5277777777777776E-3</v>
      </c>
      <c r="ED81" s="272">
        <f t="shared" si="977"/>
        <v>2.9166666666666668E-3</v>
      </c>
      <c r="EE81" s="272">
        <f t="shared" si="977"/>
        <v>3.7499999999999999E-3</v>
      </c>
      <c r="EF81" s="272">
        <f t="shared" si="977"/>
        <v>3.6111111111111109E-3</v>
      </c>
      <c r="EG81" s="272">
        <f t="shared" si="977"/>
        <v>2.2222222222222222E-3</v>
      </c>
      <c r="EH81" s="272">
        <f t="shared" si="977"/>
        <v>2.3611111111111111E-3</v>
      </c>
      <c r="EI81" s="272">
        <f t="shared" si="977"/>
        <v>8.3333333333333339E-4</v>
      </c>
      <c r="EJ81" s="272">
        <f t="shared" si="977"/>
        <v>6.9444444444444436E-4</v>
      </c>
      <c r="EK81" s="272">
        <f t="shared" si="977"/>
        <v>6.9444444444444436E-4</v>
      </c>
      <c r="EL81" s="272">
        <f t="shared" si="977"/>
        <v>2.7777777777777779E-3</v>
      </c>
      <c r="EM81" s="272">
        <f t="shared" si="977"/>
        <v>1.3888888888888889E-3</v>
      </c>
      <c r="EN81" s="272">
        <f t="shared" si="977"/>
        <v>2.0833333333333333E-3</v>
      </c>
      <c r="EO81" s="283">
        <v>0.99986111111111098</v>
      </c>
      <c r="EP81" s="283">
        <v>0</v>
      </c>
      <c r="EQ81" s="283">
        <v>0.99930555555555556</v>
      </c>
      <c r="ER81" s="272">
        <f t="shared" ref="ER81:ES81" si="978">IF(ER82&lt;ER77,(ER77-ER82)/5+ER82,(ER82-ER77)/5+ER80)</f>
        <v>1.5277777777777779E-3</v>
      </c>
      <c r="ES81" s="272">
        <f t="shared" si="978"/>
        <v>1.3888888888888889E-3</v>
      </c>
      <c r="ET81" s="283">
        <v>0.99944444444444447</v>
      </c>
      <c r="EU81" s="283">
        <v>0.99986111111111109</v>
      </c>
      <c r="EV81" s="272">
        <f t="shared" ref="EV81:FA81" si="979">IF(EV82&lt;EV77,(EV77-EV82)/5+EV82,(EV82-EV77)/5+EV80)</f>
        <v>8.3333333333333339E-4</v>
      </c>
      <c r="EW81" s="272">
        <f t="shared" si="979"/>
        <v>0.99874999999999992</v>
      </c>
      <c r="EX81" s="272">
        <f t="shared" si="979"/>
        <v>6.9444444444444447E-4</v>
      </c>
      <c r="EY81" s="272">
        <f t="shared" si="979"/>
        <v>6.9444444444444447E-4</v>
      </c>
      <c r="EZ81" s="272">
        <f t="shared" si="979"/>
        <v>0.99874999999999992</v>
      </c>
      <c r="FA81" s="272">
        <f t="shared" si="979"/>
        <v>5.5555555555555556E-4</v>
      </c>
      <c r="FB81" s="272">
        <f t="shared" ref="FB81:FE81" si="980">IF(FB82&lt;FB77,(FB77-FB82)/5+FB82,(FB82-FB77)/5+FB80)</f>
        <v>0.99930555555555556</v>
      </c>
      <c r="FC81" s="272">
        <f t="shared" si="980"/>
        <v>1.3888888888888889E-4</v>
      </c>
      <c r="FD81" s="272">
        <f t="shared" si="980"/>
        <v>0.99861111111111101</v>
      </c>
      <c r="FE81" s="272">
        <f t="shared" si="980"/>
        <v>0.99930555555555556</v>
      </c>
      <c r="FF81" s="272">
        <f t="shared" ref="FF81:FG81" si="981">IF(FF82&lt;FF77,(FF77-FF82)/5+FF82,(FF82-FF77)/5+FF80)</f>
        <v>0.99930555555555556</v>
      </c>
      <c r="FG81" s="272">
        <f t="shared" si="981"/>
        <v>0.99847222222222232</v>
      </c>
      <c r="FH81" s="283" t="s">
        <v>293</v>
      </c>
      <c r="FI81" s="272">
        <f t="shared" ref="FI81:FJ81" si="982">IF(FI82&lt;FI77,(FI77-FI82)/5+FI82,(FI82-FI77)/5+FI80)</f>
        <v>0.99791666666666667</v>
      </c>
      <c r="FJ81" s="272">
        <f t="shared" si="982"/>
        <v>0.99930555555555556</v>
      </c>
      <c r="FK81" s="289">
        <v>0.99944444444444447</v>
      </c>
      <c r="FL81" s="214">
        <f t="shared" si="935"/>
        <v>16</v>
      </c>
      <c r="FM81" s="238" t="s">
        <v>149</v>
      </c>
      <c r="FN81" s="222">
        <f>IE11</f>
        <v>2.6527777777777772E-2</v>
      </c>
      <c r="FO81" s="221"/>
      <c r="FP81" s="221"/>
      <c r="FQ81" s="214"/>
      <c r="FR81" s="216"/>
      <c r="FS81" s="216"/>
      <c r="FT81" s="216"/>
      <c r="FU81" s="216"/>
      <c r="FV81" s="216"/>
      <c r="FW81" s="216"/>
      <c r="FX81" s="216"/>
      <c r="FY81" s="216"/>
      <c r="FZ81" s="216"/>
      <c r="GA81" s="216"/>
      <c r="GB81" s="216"/>
      <c r="GC81" s="216"/>
      <c r="GD81" s="216"/>
      <c r="GE81" s="216"/>
      <c r="GF81" s="216"/>
      <c r="GG81" s="216"/>
      <c r="GH81" s="216"/>
      <c r="GI81" s="216"/>
      <c r="GJ81" s="216"/>
      <c r="GK81" s="216"/>
      <c r="GL81" s="216"/>
      <c r="GM81" s="216"/>
      <c r="GN81" s="216"/>
      <c r="GO81" s="216"/>
      <c r="GP81" s="216"/>
      <c r="GQ81" s="216"/>
      <c r="GR81" s="216"/>
      <c r="GS81" s="216"/>
      <c r="GT81" s="216"/>
      <c r="GU81" s="216"/>
      <c r="GV81" s="216"/>
      <c r="GW81" s="216"/>
      <c r="GX81" s="216"/>
      <c r="GY81" s="216"/>
      <c r="GZ81" s="216"/>
      <c r="HA81" s="216"/>
      <c r="HB81" s="216"/>
      <c r="HC81" s="216"/>
      <c r="HD81" s="216"/>
      <c r="HE81" s="216"/>
      <c r="HF81" s="216"/>
      <c r="HG81" s="216"/>
      <c r="HH81" s="216"/>
      <c r="HI81" s="216"/>
      <c r="HJ81" s="216"/>
      <c r="HK81" s="216"/>
      <c r="HL81" s="216"/>
      <c r="HM81" s="216"/>
      <c r="HN81" s="216"/>
      <c r="HO81" s="216"/>
      <c r="HP81" s="216"/>
      <c r="HQ81" s="216"/>
      <c r="HR81" s="216"/>
      <c r="HS81" s="216"/>
      <c r="HT81" s="216"/>
      <c r="HU81" s="216"/>
      <c r="HV81" s="216"/>
      <c r="HW81" s="216"/>
      <c r="HX81" s="216"/>
      <c r="HY81" s="216"/>
      <c r="HZ81" s="216"/>
      <c r="IA81" s="216"/>
      <c r="IB81" s="216"/>
      <c r="IC81" s="216"/>
      <c r="ID81" s="216"/>
      <c r="IE81" s="216"/>
      <c r="IF81" s="216"/>
      <c r="IG81" s="216"/>
      <c r="IH81" s="216"/>
      <c r="II81" s="216"/>
      <c r="IJ81" s="216"/>
      <c r="IK81" s="216"/>
      <c r="IL81" s="216"/>
      <c r="IM81" s="216"/>
      <c r="IN81" s="216"/>
      <c r="IO81" s="216"/>
      <c r="IP81" s="216"/>
      <c r="IQ81" s="216"/>
      <c r="IR81" s="216"/>
      <c r="IS81" s="216"/>
      <c r="IT81" s="216"/>
      <c r="IU81" s="216"/>
      <c r="IV81" s="216"/>
      <c r="IW81" s="216"/>
      <c r="IX81" s="216"/>
      <c r="IY81" s="216"/>
      <c r="IZ81" s="216"/>
      <c r="JA81" s="216"/>
      <c r="JB81" s="216"/>
      <c r="JC81" s="216"/>
      <c r="JD81" s="216"/>
      <c r="JE81" s="216"/>
      <c r="JF81" s="216"/>
      <c r="JG81" s="216"/>
      <c r="JH81" s="216"/>
      <c r="JI81" s="216"/>
      <c r="JJ81" s="216"/>
      <c r="JK81" s="216"/>
      <c r="JL81" s="216"/>
      <c r="JM81" s="216"/>
      <c r="JN81" s="216"/>
      <c r="JO81" s="216"/>
      <c r="JP81" s="216"/>
      <c r="JQ81" s="216"/>
      <c r="JR81" s="216"/>
    </row>
    <row r="82" spans="1:278" ht="15.75" thickBot="1">
      <c r="A82" s="404">
        <v>73</v>
      </c>
      <c r="B82" s="399" t="str">
        <f t="shared" si="831"/>
        <v>zirkumpolar</v>
      </c>
      <c r="C82" s="400">
        <v>73</v>
      </c>
      <c r="D82" s="392" t="s">
        <v>35</v>
      </c>
      <c r="E82" s="400">
        <v>73</v>
      </c>
      <c r="F82" s="399" t="s">
        <v>472</v>
      </c>
      <c r="G82" s="393">
        <v>0.87160879629629628</v>
      </c>
      <c r="H82" s="402" t="s">
        <v>473</v>
      </c>
      <c r="I82" s="403">
        <v>17.399999999999999</v>
      </c>
      <c r="J82" s="399" t="s">
        <v>300</v>
      </c>
      <c r="K82" s="399" t="s">
        <v>11</v>
      </c>
      <c r="L82" s="396">
        <v>4</v>
      </c>
      <c r="M82" s="397">
        <v>20.5</v>
      </c>
      <c r="N82" s="1"/>
      <c r="O82" s="1"/>
      <c r="P82" s="1"/>
      <c r="Q82" s="1"/>
      <c r="R82" s="1"/>
      <c r="S82" s="1"/>
      <c r="T82" s="1"/>
      <c r="U82" s="1"/>
      <c r="V82" s="1"/>
      <c r="W82" s="1"/>
      <c r="X82" s="1"/>
      <c r="Y82" s="1"/>
      <c r="Z82" s="1"/>
      <c r="AA82" s="1"/>
      <c r="AB82" s="1"/>
      <c r="AC82" s="1"/>
      <c r="AD82" s="1"/>
      <c r="AE82" s="1"/>
      <c r="AF82" s="1"/>
      <c r="AG82" s="1"/>
      <c r="AH82" s="10">
        <f t="shared" si="832"/>
        <v>20.918611111111112</v>
      </c>
      <c r="AI82" s="10">
        <f t="shared" si="833"/>
        <v>313.7791666666667</v>
      </c>
      <c r="AJ82" s="44">
        <f t="shared" si="834"/>
        <v>57.233333333333334</v>
      </c>
      <c r="AK82" s="19">
        <f t="shared" si="835"/>
        <v>57.233333333333334</v>
      </c>
      <c r="AL82" s="19">
        <f t="shared" si="866"/>
        <v>57.233333333333334</v>
      </c>
      <c r="AM82" s="19">
        <f t="shared" ca="1" si="836"/>
        <v>0.84313626310454659</v>
      </c>
      <c r="AN82" s="45">
        <f t="shared" ca="1" si="837"/>
        <v>57.472798329574232</v>
      </c>
      <c r="AO82" s="55" t="str">
        <f t="shared" ca="1" si="820"/>
        <v>57°28'22"</v>
      </c>
      <c r="AP82" s="46">
        <f t="shared" ca="1" si="838"/>
        <v>42406.85100341936</v>
      </c>
      <c r="AQ82" s="20">
        <f t="shared" ca="1" si="849"/>
        <v>42406.85100341936</v>
      </c>
      <c r="AR82" s="10">
        <f t="shared" ca="1" si="850"/>
        <v>15266466.361230969</v>
      </c>
      <c r="AT82" s="64">
        <v>73</v>
      </c>
      <c r="AU82" s="58">
        <f t="shared" si="851"/>
        <v>57.233333333333334</v>
      </c>
      <c r="AV82" s="59" t="str">
        <f t="shared" si="839"/>
        <v/>
      </c>
      <c r="AW82" s="60" t="str">
        <f t="shared" si="840"/>
        <v/>
      </c>
      <c r="AX82" s="61" t="str">
        <f t="shared" si="821"/>
        <v/>
      </c>
      <c r="AY82" s="62" t="str">
        <f t="shared" si="852"/>
        <v>zirkumpolar</v>
      </c>
      <c r="AZ82" s="61" t="str">
        <f t="shared" si="853"/>
        <v/>
      </c>
      <c r="BA82" s="58" t="str">
        <f t="shared" si="854"/>
        <v>zirkumpolar</v>
      </c>
      <c r="BB82" s="58" t="str">
        <f t="shared" si="855"/>
        <v>zirkumpolar</v>
      </c>
      <c r="BC82" s="58" t="str">
        <f t="shared" si="856"/>
        <v>zirkumpolar</v>
      </c>
      <c r="BD82" s="58" t="str">
        <f t="shared" ca="1" si="857"/>
        <v>gut sichtbar</v>
      </c>
      <c r="BE82" s="63" t="str">
        <f t="shared" si="822"/>
        <v>zirkumpolar</v>
      </c>
      <c r="BF82" s="215">
        <v>15</v>
      </c>
      <c r="BG82" s="214">
        <f t="shared" si="867"/>
        <v>15</v>
      </c>
      <c r="BH82" s="279">
        <v>0.99930555555555556</v>
      </c>
      <c r="BI82" s="281">
        <v>0.99861111111111101</v>
      </c>
      <c r="BJ82" s="281">
        <v>0.99861111111111101</v>
      </c>
      <c r="BK82" s="281">
        <v>0.99861111111111101</v>
      </c>
      <c r="BL82" s="281">
        <v>0.99791666666666667</v>
      </c>
      <c r="BM82" s="281">
        <v>0.99791666666666667</v>
      </c>
      <c r="BN82" s="280">
        <v>0.99791666666666667</v>
      </c>
      <c r="BO82" s="280">
        <v>0.99861111111111101</v>
      </c>
      <c r="BP82" s="280">
        <v>0</v>
      </c>
      <c r="BQ82" s="280">
        <v>0.99791666666666667</v>
      </c>
      <c r="BR82" s="280">
        <v>0.99861111111111101</v>
      </c>
      <c r="BS82" s="280">
        <v>0.99861111111111101</v>
      </c>
      <c r="BT82" s="280">
        <v>0.99791666666666667</v>
      </c>
      <c r="BU82" s="280">
        <v>0.99791666666666667</v>
      </c>
      <c r="BV82" s="280">
        <v>0.99791666666666667</v>
      </c>
      <c r="BW82" s="280">
        <v>0.99861111111111101</v>
      </c>
      <c r="BX82" s="280">
        <v>0.99791666666666667</v>
      </c>
      <c r="BY82" s="280">
        <v>0.99791666666666667</v>
      </c>
      <c r="BZ82" s="280">
        <v>0.99791666666666667</v>
      </c>
      <c r="CA82" s="280">
        <v>0.99791666666666667</v>
      </c>
      <c r="CB82" s="280">
        <v>0.99930555555555556</v>
      </c>
      <c r="CC82" s="280">
        <v>0.99722222222222223</v>
      </c>
      <c r="CD82" s="281">
        <v>0.99652777777777779</v>
      </c>
      <c r="CE82" s="281">
        <v>0.99722222222222223</v>
      </c>
      <c r="CF82" s="281">
        <v>0.99861111111111101</v>
      </c>
      <c r="CG82" s="281">
        <v>0.99791666666666667</v>
      </c>
      <c r="CH82" s="280">
        <v>0.99583333333333324</v>
      </c>
      <c r="CI82" s="281">
        <v>0.99652777777777779</v>
      </c>
      <c r="CJ82" s="281">
        <v>0.99722222222222223</v>
      </c>
      <c r="CK82" s="281">
        <v>0.99583333333333324</v>
      </c>
      <c r="CL82" s="281">
        <v>0.99583333333333324</v>
      </c>
      <c r="CM82" s="280">
        <v>0.99305555555555547</v>
      </c>
      <c r="CN82" s="281">
        <v>0.99305555555555547</v>
      </c>
      <c r="CO82" s="281">
        <v>0.99236111111111114</v>
      </c>
      <c r="CP82" s="281">
        <v>0.99097222222222225</v>
      </c>
      <c r="CQ82" s="281">
        <v>0.99097222222222225</v>
      </c>
      <c r="CR82" s="280">
        <v>0.98888888888888893</v>
      </c>
      <c r="CS82" s="281">
        <v>0.98819444444444438</v>
      </c>
      <c r="CT82" s="281">
        <v>0.98611111111111116</v>
      </c>
      <c r="CU82" s="281">
        <v>0.98611111111111116</v>
      </c>
      <c r="CV82" s="281">
        <v>0.98263888888888884</v>
      </c>
      <c r="CW82" s="280">
        <v>0.98125000000000007</v>
      </c>
      <c r="CX82" s="280">
        <v>0.9819444444444444</v>
      </c>
      <c r="CY82" s="280">
        <v>0.9819444444444444</v>
      </c>
      <c r="CZ82" s="280">
        <v>0.97986111111111107</v>
      </c>
      <c r="DA82" s="280">
        <v>0.97986111111111107</v>
      </c>
      <c r="DB82" s="280">
        <v>0.97777777777777775</v>
      </c>
      <c r="DC82" s="281">
        <v>0.97152777777777777</v>
      </c>
      <c r="DD82" s="281">
        <v>0.97152777777777777</v>
      </c>
      <c r="DE82" s="281">
        <v>0.97083333333333333</v>
      </c>
      <c r="DF82" s="281">
        <v>0.96319444444444446</v>
      </c>
      <c r="DG82" s="280">
        <v>0.95763888888888893</v>
      </c>
      <c r="DH82" s="280">
        <v>0.95486111111111116</v>
      </c>
      <c r="DI82" s="280">
        <v>0.95347222222222217</v>
      </c>
      <c r="DJ82" s="280">
        <v>0.95138888888888884</v>
      </c>
      <c r="DK82" s="280">
        <v>0.95000000000000007</v>
      </c>
      <c r="DL82" s="280">
        <v>0.94374999999999998</v>
      </c>
      <c r="DM82" s="281">
        <v>0.93402777777777779</v>
      </c>
      <c r="DN82" s="281">
        <v>0.92986111111111114</v>
      </c>
      <c r="DO82" s="281">
        <v>0.87986111111111109</v>
      </c>
      <c r="DP82" s="282">
        <v>0.87291666666666667</v>
      </c>
      <c r="DQ82" s="220">
        <f t="shared" si="927"/>
        <v>15</v>
      </c>
      <c r="DR82" s="258">
        <v>6.9444444444444441E-3</v>
      </c>
      <c r="DS82" s="259">
        <v>4.8611111111111112E-3</v>
      </c>
      <c r="DT82" s="259">
        <v>7.6388888888888886E-3</v>
      </c>
      <c r="DU82" s="259">
        <v>4.8611111111111112E-3</v>
      </c>
      <c r="DV82" s="259">
        <v>6.9444444444444441E-3</v>
      </c>
      <c r="DW82" s="259">
        <v>6.2499999999999995E-3</v>
      </c>
      <c r="DX82" s="259">
        <v>3.472222222222222E-3</v>
      </c>
      <c r="DY82" s="259">
        <v>4.1666666666666666E-3</v>
      </c>
      <c r="DZ82" s="259">
        <v>2.7777777777777779E-3</v>
      </c>
      <c r="EA82" s="259">
        <v>2.0833333333333333E-3</v>
      </c>
      <c r="EB82" s="290">
        <v>2.0833333333333333E-3</v>
      </c>
      <c r="EC82" s="259">
        <v>6.9444444444444447E-4</v>
      </c>
      <c r="ED82" s="259">
        <v>2.7777777777777779E-3</v>
      </c>
      <c r="EE82" s="259">
        <v>3.472222222222222E-3</v>
      </c>
      <c r="EF82" s="259">
        <v>3.472222222222222E-3</v>
      </c>
      <c r="EG82" s="259">
        <v>2.0833333333333333E-3</v>
      </c>
      <c r="EH82" s="259">
        <v>2.0833333333333333E-3</v>
      </c>
      <c r="EI82" s="259">
        <v>6.9444444444444447E-4</v>
      </c>
      <c r="EJ82" s="259">
        <v>0</v>
      </c>
      <c r="EK82" s="259">
        <v>0</v>
      </c>
      <c r="EL82" s="259">
        <v>2.7777777777777779E-3</v>
      </c>
      <c r="EM82" s="259">
        <v>1.3888888888888889E-3</v>
      </c>
      <c r="EN82" s="259">
        <v>2.0833333333333333E-3</v>
      </c>
      <c r="EO82" s="259">
        <v>0.99930555555555556</v>
      </c>
      <c r="EP82" s="259">
        <v>0.99930555555555556</v>
      </c>
      <c r="EQ82" s="259">
        <v>0.99861111111111101</v>
      </c>
      <c r="ER82" s="259">
        <v>1.3888888888888889E-3</v>
      </c>
      <c r="ES82" s="259">
        <v>1.3888888888888889E-3</v>
      </c>
      <c r="ET82" s="259">
        <v>0.99930555555555556</v>
      </c>
      <c r="EU82" s="259">
        <v>0</v>
      </c>
      <c r="EV82" s="259">
        <v>6.9444444444444447E-4</v>
      </c>
      <c r="EW82" s="259">
        <v>0.99861111111111101</v>
      </c>
      <c r="EX82" s="259">
        <v>6.9444444444444447E-4</v>
      </c>
      <c r="EY82" s="259">
        <v>6.9444444444444447E-4</v>
      </c>
      <c r="EZ82" s="259">
        <v>0.99861111111111101</v>
      </c>
      <c r="FA82" s="259">
        <v>6.9444444444444447E-4</v>
      </c>
      <c r="FB82" s="259">
        <v>0.99930555555555556</v>
      </c>
      <c r="FC82" s="259">
        <v>0</v>
      </c>
      <c r="FD82" s="259">
        <v>0.99861111111111101</v>
      </c>
      <c r="FE82" s="259">
        <v>0.99930555555555556</v>
      </c>
      <c r="FF82" s="259">
        <v>0.99930555555555556</v>
      </c>
      <c r="FG82" s="259">
        <v>0.99861111111111101</v>
      </c>
      <c r="FH82" s="259">
        <v>0.99791666666666667</v>
      </c>
      <c r="FI82" s="259">
        <v>0.99791666666666667</v>
      </c>
      <c r="FJ82" s="259">
        <v>0.99930555555555556</v>
      </c>
      <c r="FK82" s="273">
        <v>0.99930555555555556</v>
      </c>
      <c r="FL82" s="214">
        <f t="shared" si="935"/>
        <v>15</v>
      </c>
      <c r="FM82" s="238" t="s">
        <v>135</v>
      </c>
      <c r="FN82" s="222">
        <f>IF11</f>
        <v>1.7222222222222226E-2</v>
      </c>
      <c r="FO82" s="221"/>
      <c r="FP82" s="221"/>
      <c r="FQ82" s="214"/>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c r="GY82" s="216"/>
      <c r="GZ82" s="216"/>
      <c r="HA82" s="216"/>
      <c r="HB82" s="216"/>
      <c r="HC82" s="216"/>
      <c r="HD82" s="216"/>
      <c r="HE82" s="216"/>
      <c r="HF82" s="216"/>
      <c r="HG82" s="216"/>
      <c r="HH82" s="216"/>
      <c r="HI82" s="216"/>
      <c r="HJ82" s="216"/>
      <c r="HK82" s="216"/>
      <c r="HL82" s="216"/>
      <c r="HM82" s="216"/>
      <c r="HN82" s="216"/>
      <c r="HO82" s="216"/>
      <c r="HP82" s="216"/>
      <c r="HQ82" s="216"/>
      <c r="HR82" s="216"/>
      <c r="HS82" s="216"/>
      <c r="HT82" s="216"/>
      <c r="HU82" s="216"/>
      <c r="HV82" s="216"/>
      <c r="HW82" s="216"/>
      <c r="HX82" s="216"/>
      <c r="HY82" s="216"/>
      <c r="HZ82" s="216"/>
      <c r="IA82" s="216"/>
      <c r="IB82" s="216"/>
      <c r="IC82" s="216"/>
      <c r="ID82" s="216"/>
      <c r="IE82" s="216"/>
      <c r="IF82" s="216"/>
      <c r="IG82" s="216"/>
      <c r="IH82" s="216"/>
      <c r="II82" s="216"/>
      <c r="IJ82" s="216"/>
      <c r="IK82" s="216"/>
      <c r="IL82" s="216"/>
      <c r="IM82" s="216"/>
      <c r="IN82" s="216"/>
      <c r="IO82" s="216"/>
      <c r="IP82" s="216"/>
      <c r="IQ82" s="216"/>
      <c r="IR82" s="216"/>
      <c r="IS82" s="216"/>
      <c r="IT82" s="216"/>
      <c r="IU82" s="216"/>
      <c r="IV82" s="216"/>
      <c r="IW82" s="216"/>
      <c r="IX82" s="216"/>
      <c r="IY82" s="216"/>
      <c r="IZ82" s="216"/>
      <c r="JA82" s="216"/>
      <c r="JB82" s="216"/>
      <c r="JC82" s="216"/>
      <c r="JD82" s="216"/>
      <c r="JE82" s="216"/>
      <c r="JF82" s="216"/>
      <c r="JG82" s="216"/>
      <c r="JH82" s="216"/>
      <c r="JI82" s="216"/>
      <c r="JJ82" s="216"/>
      <c r="JK82" s="216"/>
      <c r="JL82" s="216"/>
      <c r="JM82" s="216"/>
      <c r="JN82" s="216"/>
      <c r="JO82" s="216"/>
      <c r="JP82" s="216"/>
      <c r="JQ82" s="216"/>
      <c r="JR82" s="216"/>
    </row>
    <row r="83" spans="1:278">
      <c r="A83" s="404">
        <v>74</v>
      </c>
      <c r="B83" s="399" t="str">
        <f t="shared" ca="1" si="831"/>
        <v>gut sichtbar</v>
      </c>
      <c r="C83" s="400">
        <v>830</v>
      </c>
      <c r="D83" s="392" t="s">
        <v>35</v>
      </c>
      <c r="E83" s="400">
        <v>830</v>
      </c>
      <c r="F83" s="399" t="s">
        <v>474</v>
      </c>
      <c r="G83" s="393">
        <v>0.88516203703703711</v>
      </c>
      <c r="H83" s="402" t="s">
        <v>475</v>
      </c>
      <c r="I83" s="403">
        <v>12.2</v>
      </c>
      <c r="J83" s="399" t="s">
        <v>432</v>
      </c>
      <c r="K83" s="399" t="s">
        <v>11</v>
      </c>
      <c r="L83" s="396">
        <v>2</v>
      </c>
      <c r="M83" s="397">
        <v>17.100000000000001</v>
      </c>
      <c r="N83" s="1"/>
      <c r="O83" s="1"/>
      <c r="P83" s="1"/>
      <c r="Q83" s="1"/>
      <c r="R83" s="1"/>
      <c r="S83" s="1"/>
      <c r="T83" s="1"/>
      <c r="U83" s="1"/>
      <c r="V83" s="1"/>
      <c r="W83" s="1"/>
      <c r="X83" s="1"/>
      <c r="Y83" s="1"/>
      <c r="Z83" s="1"/>
      <c r="AA83" s="1"/>
      <c r="AB83" s="1"/>
      <c r="AC83" s="1"/>
      <c r="AD83" s="1"/>
      <c r="AE83" s="1"/>
      <c r="AF83" s="1"/>
      <c r="AG83" s="1"/>
      <c r="AH83" s="10">
        <f t="shared" si="832"/>
        <v>21.24388888888889</v>
      </c>
      <c r="AI83" s="10">
        <f t="shared" si="833"/>
        <v>318.65833333333336</v>
      </c>
      <c r="AJ83" s="44">
        <f t="shared" si="834"/>
        <v>23.933333333333334</v>
      </c>
      <c r="AK83" s="19">
        <f t="shared" si="835"/>
        <v>23.933333333333334</v>
      </c>
      <c r="AL83" s="19">
        <f t="shared" si="866"/>
        <v>23.933333333333334</v>
      </c>
      <c r="AM83" s="19">
        <f t="shared" ca="1" si="836"/>
        <v>0.61991122123542375</v>
      </c>
      <c r="AN83" s="45">
        <f t="shared" ca="1" si="837"/>
        <v>38.309651667889653</v>
      </c>
      <c r="AO83" s="55" t="str">
        <f t="shared" ca="1" si="820"/>
        <v>38°18'35"</v>
      </c>
      <c r="AP83" s="46">
        <f t="shared" ca="1" si="838"/>
        <v>42406.837450178617</v>
      </c>
      <c r="AQ83" s="20">
        <f t="shared" ca="1" si="849"/>
        <v>42406.837450178617</v>
      </c>
      <c r="AR83" s="10">
        <f t="shared" ca="1" si="850"/>
        <v>15266461.482064301</v>
      </c>
      <c r="AT83" s="64">
        <v>74</v>
      </c>
      <c r="AU83" s="58">
        <f t="shared" si="851"/>
        <v>23.933333333333334</v>
      </c>
      <c r="AV83" s="59" t="str">
        <f t="shared" si="839"/>
        <v/>
      </c>
      <c r="AW83" s="60" t="str">
        <f t="shared" si="840"/>
        <v/>
      </c>
      <c r="AX83" s="61" t="str">
        <f t="shared" si="821"/>
        <v/>
      </c>
      <c r="AY83" s="62" t="str">
        <f t="shared" si="852"/>
        <v/>
      </c>
      <c r="AZ83" s="61" t="str">
        <f t="shared" si="853"/>
        <v/>
      </c>
      <c r="BA83" s="58" t="str">
        <f t="shared" si="854"/>
        <v/>
      </c>
      <c r="BB83" s="58" t="str">
        <f t="shared" si="855"/>
        <v/>
      </c>
      <c r="BC83" s="58" t="str">
        <f t="shared" si="856"/>
        <v/>
      </c>
      <c r="BD83" s="58" t="str">
        <f t="shared" ca="1" si="857"/>
        <v>gut sichtbar</v>
      </c>
      <c r="BE83" s="63" t="str">
        <f t="shared" ca="1" si="822"/>
        <v>gut sichtbar</v>
      </c>
      <c r="BF83" s="215">
        <v>14</v>
      </c>
      <c r="BG83" s="214">
        <f t="shared" si="867"/>
        <v>14</v>
      </c>
      <c r="BH83" s="269">
        <f t="shared" ref="BH83:BI83" si="983">IF(BH87&lt;BH82,(BH82-BH87)/5+BH84,(BH87-BH82)/5+BH82)</f>
        <v>0.99930555555555556</v>
      </c>
      <c r="BI83" s="270">
        <f t="shared" si="983"/>
        <v>0.99861111111111101</v>
      </c>
      <c r="BJ83" s="270">
        <f t="shared" ref="BJ83:BK83" si="984">IF(BJ87&lt;BJ82,(BJ82-BJ87)/5+BJ84,(BJ87-BJ82)/5+BJ82)</f>
        <v>0.99861111111111101</v>
      </c>
      <c r="BK83" s="270">
        <f t="shared" si="984"/>
        <v>0.99861111111111101</v>
      </c>
      <c r="BL83" s="270">
        <f t="shared" ref="BL83:BT83" si="985">IF(BL87&lt;BL82,(BL82-BL87)/5+BL84,(BL87-BL82)/5+BL82)</f>
        <v>0.99791666666666667</v>
      </c>
      <c r="BM83" s="270">
        <f t="shared" si="985"/>
        <v>0.99805555555555558</v>
      </c>
      <c r="BN83" s="270">
        <f t="shared" si="985"/>
        <v>0.99805555555555558</v>
      </c>
      <c r="BO83" s="270">
        <f t="shared" si="985"/>
        <v>0.99847222222222232</v>
      </c>
      <c r="BP83" s="270">
        <f t="shared" si="985"/>
        <v>0</v>
      </c>
      <c r="BQ83" s="270">
        <f t="shared" si="985"/>
        <v>0.99805555555555558</v>
      </c>
      <c r="BR83" s="270">
        <f t="shared" si="985"/>
        <v>0.99861111111111101</v>
      </c>
      <c r="BS83" s="270">
        <f t="shared" si="985"/>
        <v>0.99861111111111101</v>
      </c>
      <c r="BT83" s="270">
        <f t="shared" si="985"/>
        <v>0.99805555555555558</v>
      </c>
      <c r="BU83" s="270">
        <f t="shared" ref="BU83:DP83" si="986">IF(BU87&lt;BU82,(BU82-BU87)/5+BU84,(BU87-BU82)/5+BU82)</f>
        <v>0.99791666666666667</v>
      </c>
      <c r="BV83" s="270">
        <f t="shared" si="986"/>
        <v>0.99805555555555558</v>
      </c>
      <c r="BW83" s="270">
        <f t="shared" si="986"/>
        <v>0.99861111111111101</v>
      </c>
      <c r="BX83" s="270">
        <f t="shared" si="986"/>
        <v>0.99791666666666667</v>
      </c>
      <c r="BY83" s="270">
        <f t="shared" si="986"/>
        <v>0.99805555555555558</v>
      </c>
      <c r="BZ83" s="270">
        <f t="shared" si="986"/>
        <v>0.99791666666666667</v>
      </c>
      <c r="CA83" s="270">
        <f t="shared" si="986"/>
        <v>0.99791666666666667</v>
      </c>
      <c r="CB83" s="270">
        <f t="shared" si="986"/>
        <v>0.99930555555555556</v>
      </c>
      <c r="CC83" s="270">
        <f t="shared" si="986"/>
        <v>0.99736111111111114</v>
      </c>
      <c r="CD83" s="270">
        <f t="shared" si="986"/>
        <v>0.9966666666666667</v>
      </c>
      <c r="CE83" s="270">
        <f t="shared" si="986"/>
        <v>0.99722222222222223</v>
      </c>
      <c r="CF83" s="270">
        <f t="shared" si="986"/>
        <v>0.99861111111111101</v>
      </c>
      <c r="CG83" s="270">
        <f t="shared" si="986"/>
        <v>0.99805555555555558</v>
      </c>
      <c r="CH83" s="270">
        <f t="shared" si="986"/>
        <v>0.99597222222222215</v>
      </c>
      <c r="CI83" s="270">
        <f t="shared" si="986"/>
        <v>0.9966666666666667</v>
      </c>
      <c r="CJ83" s="270">
        <f t="shared" si="986"/>
        <v>0.99749999999999994</v>
      </c>
      <c r="CK83" s="270">
        <f t="shared" si="986"/>
        <v>0.99611111111111106</v>
      </c>
      <c r="CL83" s="270">
        <f t="shared" si="986"/>
        <v>0.99611111111111106</v>
      </c>
      <c r="CM83" s="270">
        <f t="shared" si="986"/>
        <v>0.99333333333333329</v>
      </c>
      <c r="CN83" s="270">
        <f t="shared" si="986"/>
        <v>0.993611111111111</v>
      </c>
      <c r="CO83" s="270">
        <f t="shared" si="986"/>
        <v>0.99291666666666667</v>
      </c>
      <c r="CP83" s="270">
        <f t="shared" si="986"/>
        <v>0.99152777777777779</v>
      </c>
      <c r="CQ83" s="270">
        <f t="shared" si="986"/>
        <v>0.9916666666666667</v>
      </c>
      <c r="CR83" s="270">
        <f t="shared" si="986"/>
        <v>0.98958333333333337</v>
      </c>
      <c r="CS83" s="270">
        <f t="shared" si="986"/>
        <v>0.98888888888888882</v>
      </c>
      <c r="CT83" s="270">
        <f t="shared" si="986"/>
        <v>0.9868055555555556</v>
      </c>
      <c r="CU83" s="270">
        <f t="shared" si="986"/>
        <v>0.98708333333333342</v>
      </c>
      <c r="CV83" s="270">
        <f t="shared" si="986"/>
        <v>0.9837499999999999</v>
      </c>
      <c r="CW83" s="270">
        <f t="shared" si="986"/>
        <v>0.98236111111111113</v>
      </c>
      <c r="CX83" s="270">
        <f t="shared" si="986"/>
        <v>0.98305555555555546</v>
      </c>
      <c r="CY83" s="270">
        <f t="shared" si="986"/>
        <v>0.98305555555555546</v>
      </c>
      <c r="CZ83" s="270">
        <f t="shared" si="986"/>
        <v>0.98097222222222213</v>
      </c>
      <c r="DA83" s="270">
        <f t="shared" si="986"/>
        <v>0.98124999999999996</v>
      </c>
      <c r="DB83" s="270">
        <f t="shared" si="986"/>
        <v>0.97902777777777772</v>
      </c>
      <c r="DC83" s="270">
        <f t="shared" si="986"/>
        <v>0.97319444444444447</v>
      </c>
      <c r="DD83" s="270">
        <f t="shared" si="986"/>
        <v>0.97333333333333338</v>
      </c>
      <c r="DE83" s="270">
        <f t="shared" si="986"/>
        <v>0.97277777777777774</v>
      </c>
      <c r="DF83" s="270">
        <f t="shared" si="986"/>
        <v>0.96569444444444452</v>
      </c>
      <c r="DG83" s="270">
        <f t="shared" si="986"/>
        <v>0.96055555555555561</v>
      </c>
      <c r="DH83" s="270">
        <f t="shared" si="986"/>
        <v>0.95777777777777784</v>
      </c>
      <c r="DI83" s="270">
        <f t="shared" si="986"/>
        <v>0.95652777777777775</v>
      </c>
      <c r="DJ83" s="270">
        <f t="shared" si="986"/>
        <v>0.95458333333333323</v>
      </c>
      <c r="DK83" s="270">
        <f t="shared" si="986"/>
        <v>0.95333333333333337</v>
      </c>
      <c r="DL83" s="270">
        <f t="shared" si="986"/>
        <v>0.94750000000000001</v>
      </c>
      <c r="DM83" s="270">
        <f t="shared" si="986"/>
        <v>0.93847222222222226</v>
      </c>
      <c r="DN83" s="270">
        <f t="shared" si="986"/>
        <v>0.93458333333333332</v>
      </c>
      <c r="DO83" s="270">
        <f t="shared" si="986"/>
        <v>0.88888888888888884</v>
      </c>
      <c r="DP83" s="270">
        <f t="shared" si="986"/>
        <v>0.88263888888888886</v>
      </c>
      <c r="DQ83" s="220">
        <f t="shared" si="927"/>
        <v>14</v>
      </c>
      <c r="DR83" s="270">
        <f t="shared" ref="DR83:DS83" si="987">IF(DR87&lt;DR82,(DR82-DR87)/5+DR84,(DR87-DR82)/5+DR82)</f>
        <v>6.2500000000000003E-3</v>
      </c>
      <c r="DS83" s="270">
        <f t="shared" si="987"/>
        <v>4.3055555555555555E-3</v>
      </c>
      <c r="DT83" s="270">
        <f t="shared" ref="DT83:EC83" si="988">IF(DT87&lt;DT82,(DT82-DT87)/5+DT84,(DT87-DT82)/5+DT82)</f>
        <v>7.0833333333333338E-3</v>
      </c>
      <c r="DU83" s="270">
        <f t="shared" si="988"/>
        <v>4.3055555555555555E-3</v>
      </c>
      <c r="DV83" s="270">
        <f t="shared" si="988"/>
        <v>6.3888888888888893E-3</v>
      </c>
      <c r="DW83" s="270">
        <f t="shared" si="988"/>
        <v>5.8333333333333336E-3</v>
      </c>
      <c r="DX83" s="270">
        <f t="shared" si="988"/>
        <v>3.0555555555555557E-3</v>
      </c>
      <c r="DY83" s="270">
        <f t="shared" si="988"/>
        <v>3.7500000000000003E-3</v>
      </c>
      <c r="DZ83" s="270">
        <f t="shared" si="988"/>
        <v>2.3611111111111111E-3</v>
      </c>
      <c r="EA83" s="270">
        <f t="shared" si="988"/>
        <v>1.8055555555555555E-3</v>
      </c>
      <c r="EB83" s="270">
        <f t="shared" si="988"/>
        <v>1.6666666666666666E-3</v>
      </c>
      <c r="EC83" s="270">
        <f t="shared" si="988"/>
        <v>5.5555555555555556E-4</v>
      </c>
      <c r="ED83" s="270">
        <f t="shared" ref="ED83:EH83" si="989">IF(ED87&lt;ED82,(ED82-ED87)/5+ED84,(ED87-ED82)/5+ED82)</f>
        <v>2.3611111111111111E-3</v>
      </c>
      <c r="EE83" s="270">
        <f t="shared" si="989"/>
        <v>2.7777777777777775E-3</v>
      </c>
      <c r="EF83" s="270">
        <f t="shared" si="989"/>
        <v>3.1944444444444446E-3</v>
      </c>
      <c r="EG83" s="270">
        <f t="shared" si="989"/>
        <v>1.9444444444444446E-3</v>
      </c>
      <c r="EH83" s="270">
        <f t="shared" si="989"/>
        <v>2.0833333333333333E-3</v>
      </c>
      <c r="EI83" s="288">
        <v>4.1666666666666669E-4</v>
      </c>
      <c r="EJ83" s="270">
        <f t="shared" ref="EJ83" si="990">IF(EJ87&lt;EJ82,(EJ82-EJ87)/5+EJ84,(EJ87-EJ82)/5+EJ82)</f>
        <v>0</v>
      </c>
      <c r="EK83" s="288">
        <v>0.99986111111111098</v>
      </c>
      <c r="EL83" s="270">
        <f t="shared" ref="EL83:EQ83" si="991">IF(EL87&lt;EL82,(EL82-EL87)/5+EL84,(EL87-EL82)/5+EL82)</f>
        <v>2.638888888888889E-3</v>
      </c>
      <c r="EM83" s="270">
        <f t="shared" si="991"/>
        <v>1.1111111111111111E-3</v>
      </c>
      <c r="EN83" s="270">
        <f t="shared" si="991"/>
        <v>1.8055555555555555E-3</v>
      </c>
      <c r="EO83" s="270">
        <f t="shared" si="991"/>
        <v>0.99916666666666665</v>
      </c>
      <c r="EP83" s="270">
        <f t="shared" si="991"/>
        <v>0.99930555555555556</v>
      </c>
      <c r="EQ83" s="270">
        <f t="shared" si="991"/>
        <v>0.99861111111111101</v>
      </c>
      <c r="ER83" s="288">
        <v>8.3333333333333339E-4</v>
      </c>
      <c r="ES83" s="288">
        <v>6.9444444444444447E-4</v>
      </c>
      <c r="ET83" s="270">
        <f t="shared" ref="ET83" si="992">IF(ET87&lt;ET82,(ET82-ET87)/5+ET84,(ET87-ET82)/5+ET82)</f>
        <v>0.99930555555555556</v>
      </c>
      <c r="EU83" s="288">
        <v>0.99986111111111098</v>
      </c>
      <c r="EV83" s="288">
        <v>2.7777777777777778E-4</v>
      </c>
      <c r="EW83" s="270">
        <f t="shared" ref="EW83:FA83" si="993">IF(EW87&lt;EW82,(EW82-EW87)/5+EW84,(EW87-EW82)/5+EW82)</f>
        <v>0.99861111111111101</v>
      </c>
      <c r="EX83" s="270">
        <f t="shared" si="993"/>
        <v>5.5555555555555556E-4</v>
      </c>
      <c r="EY83" s="270">
        <f t="shared" si="993"/>
        <v>6.9444444444444447E-4</v>
      </c>
      <c r="EZ83" s="270">
        <f t="shared" si="993"/>
        <v>0.99861111111111101</v>
      </c>
      <c r="FA83" s="270">
        <f t="shared" si="993"/>
        <v>6.9444444444444447E-4</v>
      </c>
      <c r="FB83" s="288">
        <v>0.99944444444444447</v>
      </c>
      <c r="FC83" s="270">
        <f t="shared" ref="FC83:FI83" si="994">IF(FC87&lt;FC82,(FC82-FC87)/5+FC84,(FC87-FC82)/5+FC82)</f>
        <v>0</v>
      </c>
      <c r="FD83" s="270">
        <f t="shared" si="994"/>
        <v>0.99874999999999992</v>
      </c>
      <c r="FE83" s="270">
        <f t="shared" si="994"/>
        <v>0.99930555555555556</v>
      </c>
      <c r="FF83" s="270">
        <f t="shared" si="994"/>
        <v>0.99930555555555556</v>
      </c>
      <c r="FG83" s="270">
        <f t="shared" si="994"/>
        <v>0.99847222222222232</v>
      </c>
      <c r="FH83" s="270">
        <f t="shared" si="994"/>
        <v>0.99791666666666667</v>
      </c>
      <c r="FI83" s="270">
        <f t="shared" si="994"/>
        <v>0.99791666666666667</v>
      </c>
      <c r="FJ83" s="288">
        <v>0.99944444444444447</v>
      </c>
      <c r="FK83" s="270">
        <f t="shared" ref="FK83" si="995">IF(FK87&lt;FK82,(FK82-FK87)/5+FK84,(FK87-FK82)/5+FK82)</f>
        <v>0.99930555555555556</v>
      </c>
      <c r="FL83" s="214">
        <f t="shared" si="935"/>
        <v>14</v>
      </c>
      <c r="FM83" s="238" t="s">
        <v>71</v>
      </c>
      <c r="FN83" s="222">
        <f>IG11</f>
        <v>1.7083333333333329E-2</v>
      </c>
      <c r="FO83" s="221"/>
      <c r="FP83" s="221"/>
      <c r="FQ83" s="214"/>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c r="GY83" s="216"/>
      <c r="GZ83" s="216"/>
      <c r="HA83" s="216"/>
      <c r="HB83" s="216"/>
      <c r="HC83" s="216"/>
      <c r="HD83" s="216"/>
      <c r="HE83" s="216"/>
      <c r="HF83" s="216"/>
      <c r="HG83" s="216"/>
      <c r="HH83" s="216"/>
      <c r="HI83" s="216"/>
      <c r="HJ83" s="216"/>
      <c r="HK83" s="216"/>
      <c r="HL83" s="216"/>
      <c r="HM83" s="216"/>
      <c r="HN83" s="216"/>
      <c r="HO83" s="216"/>
      <c r="HP83" s="216"/>
      <c r="HQ83" s="216"/>
      <c r="HR83" s="216"/>
      <c r="HS83" s="216"/>
      <c r="HT83" s="216"/>
      <c r="HU83" s="216"/>
      <c r="HV83" s="216"/>
      <c r="HW83" s="216"/>
      <c r="HX83" s="216"/>
      <c r="HY83" s="216"/>
      <c r="HZ83" s="216"/>
      <c r="IA83" s="216"/>
      <c r="IB83" s="216"/>
      <c r="IC83" s="216"/>
      <c r="ID83" s="216"/>
      <c r="IE83" s="216"/>
      <c r="IF83" s="216"/>
      <c r="IG83" s="216"/>
      <c r="IH83" s="216"/>
      <c r="II83" s="216"/>
      <c r="IJ83" s="216"/>
      <c r="IK83" s="216"/>
      <c r="IL83" s="216"/>
      <c r="IM83" s="216"/>
      <c r="IN83" s="216"/>
      <c r="IO83" s="216"/>
      <c r="IP83" s="216"/>
      <c r="IQ83" s="216"/>
      <c r="IR83" s="216"/>
      <c r="IS83" s="216"/>
      <c r="IT83" s="216"/>
      <c r="IU83" s="216"/>
      <c r="IV83" s="216"/>
      <c r="IW83" s="216"/>
      <c r="IX83" s="216"/>
      <c r="IY83" s="216"/>
      <c r="IZ83" s="216"/>
      <c r="JA83" s="216"/>
      <c r="JB83" s="216"/>
      <c r="JC83" s="216"/>
      <c r="JD83" s="216"/>
      <c r="JE83" s="216"/>
      <c r="JF83" s="216"/>
      <c r="JG83" s="216"/>
      <c r="JH83" s="216"/>
      <c r="JI83" s="216"/>
      <c r="JJ83" s="216"/>
      <c r="JK83" s="216"/>
      <c r="JL83" s="216"/>
      <c r="JM83" s="216"/>
      <c r="JN83" s="216"/>
      <c r="JO83" s="216"/>
      <c r="JP83" s="216"/>
      <c r="JQ83" s="216"/>
      <c r="JR83" s="216"/>
    </row>
    <row r="84" spans="1:278">
      <c r="A84" s="404">
        <v>75</v>
      </c>
      <c r="B84" s="399" t="str">
        <f t="shared" si="831"/>
        <v>zirkumpolar</v>
      </c>
      <c r="C84" s="400">
        <v>56</v>
      </c>
      <c r="D84" s="392" t="s">
        <v>35</v>
      </c>
      <c r="E84" s="400">
        <v>56</v>
      </c>
      <c r="F84" s="399" t="s">
        <v>476</v>
      </c>
      <c r="G84" s="393">
        <v>0.89248842592592592</v>
      </c>
      <c r="H84" s="402" t="s">
        <v>477</v>
      </c>
      <c r="I84" s="403">
        <v>17</v>
      </c>
      <c r="J84" s="399" t="s">
        <v>300</v>
      </c>
      <c r="K84" s="399" t="s">
        <v>11</v>
      </c>
      <c r="L84" s="396">
        <v>3</v>
      </c>
      <c r="M84" s="397">
        <v>17.399999999999999</v>
      </c>
      <c r="N84" s="1"/>
      <c r="O84" s="1"/>
      <c r="P84" s="1"/>
      <c r="Q84" s="1"/>
      <c r="R84" s="1"/>
      <c r="S84" s="1"/>
      <c r="T84" s="1"/>
      <c r="U84" s="1"/>
      <c r="V84" s="1"/>
      <c r="W84" s="1"/>
      <c r="X84" s="1"/>
      <c r="Y84" s="1"/>
      <c r="Z84" s="1"/>
      <c r="AA84" s="1"/>
      <c r="AB84" s="1"/>
      <c r="AC84" s="1"/>
      <c r="AD84" s="1"/>
      <c r="AE84" s="1"/>
      <c r="AF84" s="1"/>
      <c r="AG84" s="1"/>
      <c r="AH84" s="10">
        <f t="shared" si="832"/>
        <v>21.419722222222223</v>
      </c>
      <c r="AI84" s="10">
        <f t="shared" si="833"/>
        <v>321.29583333333335</v>
      </c>
      <c r="AJ84" s="44">
        <f t="shared" si="834"/>
        <v>62.666666666666671</v>
      </c>
      <c r="AK84" s="19">
        <f t="shared" si="835"/>
        <v>62.666666666666671</v>
      </c>
      <c r="AL84" s="19">
        <f t="shared" si="866"/>
        <v>62.666666666666671</v>
      </c>
      <c r="AM84" s="19">
        <f t="shared" ca="1" si="836"/>
        <v>0.81309882474688333</v>
      </c>
      <c r="AN84" s="45">
        <f t="shared" ca="1" si="837"/>
        <v>54.399809419016073</v>
      </c>
      <c r="AO84" s="55" t="str">
        <f t="shared" ca="1" si="820"/>
        <v>54°23'59"</v>
      </c>
      <c r="AP84" s="46">
        <f t="shared" ca="1" si="838"/>
        <v>42406.830123789732</v>
      </c>
      <c r="AQ84" s="20">
        <f t="shared" ca="1" si="849"/>
        <v>42406.830123789732</v>
      </c>
      <c r="AR84" s="10">
        <f t="shared" ca="1" si="850"/>
        <v>15266458.844564304</v>
      </c>
      <c r="AT84" s="64">
        <v>75</v>
      </c>
      <c r="AU84" s="58">
        <f t="shared" si="851"/>
        <v>62.666666666666671</v>
      </c>
      <c r="AV84" s="59" t="str">
        <f t="shared" si="839"/>
        <v/>
      </c>
      <c r="AW84" s="60" t="str">
        <f t="shared" si="840"/>
        <v/>
      </c>
      <c r="AX84" s="61" t="str">
        <f t="shared" si="821"/>
        <v/>
      </c>
      <c r="AY84" s="62" t="str">
        <f t="shared" si="852"/>
        <v>zirkumpolar</v>
      </c>
      <c r="AZ84" s="61" t="str">
        <f t="shared" si="853"/>
        <v/>
      </c>
      <c r="BA84" s="58" t="str">
        <f t="shared" si="854"/>
        <v>zirkumpolar</v>
      </c>
      <c r="BB84" s="58" t="str">
        <f t="shared" si="855"/>
        <v>zirkumpolar</v>
      </c>
      <c r="BC84" s="58" t="str">
        <f t="shared" si="856"/>
        <v>zirkumpolar</v>
      </c>
      <c r="BD84" s="58" t="str">
        <f t="shared" ca="1" si="857"/>
        <v>gut sichtbar</v>
      </c>
      <c r="BE84" s="63" t="str">
        <f t="shared" si="822"/>
        <v>zirkumpolar</v>
      </c>
      <c r="BF84" s="215">
        <v>13</v>
      </c>
      <c r="BG84" s="214">
        <f t="shared" si="867"/>
        <v>13</v>
      </c>
      <c r="BH84" s="257">
        <f t="shared" ref="BH84:BI84" si="996">IF(BH87&lt;BH82,(BH82-BH87)/5+BH85,(BH87-BH82)/5+BH83)</f>
        <v>0.99930555555555556</v>
      </c>
      <c r="BI84" s="254">
        <f t="shared" si="996"/>
        <v>0.99861111111111101</v>
      </c>
      <c r="BJ84" s="254">
        <f t="shared" ref="BJ84:BK84" si="997">IF(BJ87&lt;BJ82,(BJ82-BJ87)/5+BJ85,(BJ87-BJ82)/5+BJ83)</f>
        <v>0.99861111111111101</v>
      </c>
      <c r="BK84" s="254">
        <f t="shared" si="997"/>
        <v>0.99861111111111101</v>
      </c>
      <c r="BL84" s="254">
        <f t="shared" ref="BL84:BT84" si="998">IF(BL87&lt;BL82,(BL82-BL87)/5+BL85,(BL87-BL82)/5+BL83)</f>
        <v>0.99791666666666667</v>
      </c>
      <c r="BM84" s="254">
        <f t="shared" si="998"/>
        <v>0.9981944444444445</v>
      </c>
      <c r="BN84" s="254">
        <f t="shared" si="998"/>
        <v>0.9981944444444445</v>
      </c>
      <c r="BO84" s="254">
        <f t="shared" si="998"/>
        <v>0.99833333333333341</v>
      </c>
      <c r="BP84" s="254">
        <f t="shared" si="998"/>
        <v>0</v>
      </c>
      <c r="BQ84" s="254">
        <f t="shared" si="998"/>
        <v>0.9981944444444445</v>
      </c>
      <c r="BR84" s="254">
        <f t="shared" si="998"/>
        <v>0.99861111111111101</v>
      </c>
      <c r="BS84" s="254">
        <f t="shared" si="998"/>
        <v>0.99861111111111101</v>
      </c>
      <c r="BT84" s="254">
        <f t="shared" si="998"/>
        <v>0.9981944444444445</v>
      </c>
      <c r="BU84" s="254">
        <f t="shared" ref="BU84:DP84" si="999">IF(BU87&lt;BU82,(BU82-BU87)/5+BU85,(BU87-BU82)/5+BU83)</f>
        <v>0.99791666666666667</v>
      </c>
      <c r="BV84" s="254">
        <f t="shared" si="999"/>
        <v>0.9981944444444445</v>
      </c>
      <c r="BW84" s="254">
        <f t="shared" si="999"/>
        <v>0.99861111111111101</v>
      </c>
      <c r="BX84" s="254">
        <f t="shared" si="999"/>
        <v>0.99791666666666667</v>
      </c>
      <c r="BY84" s="254">
        <f t="shared" si="999"/>
        <v>0.9981944444444445</v>
      </c>
      <c r="BZ84" s="254">
        <f t="shared" si="999"/>
        <v>0.99791666666666667</v>
      </c>
      <c r="CA84" s="254">
        <f t="shared" si="999"/>
        <v>0.99791666666666667</v>
      </c>
      <c r="CB84" s="254">
        <f t="shared" si="999"/>
        <v>0.99930555555555556</v>
      </c>
      <c r="CC84" s="254">
        <f t="shared" si="999"/>
        <v>0.99750000000000005</v>
      </c>
      <c r="CD84" s="254">
        <f t="shared" si="999"/>
        <v>0.99680555555555561</v>
      </c>
      <c r="CE84" s="254">
        <f t="shared" si="999"/>
        <v>0.99722222222222223</v>
      </c>
      <c r="CF84" s="254">
        <f t="shared" si="999"/>
        <v>0.99861111111111101</v>
      </c>
      <c r="CG84" s="254">
        <f t="shared" si="999"/>
        <v>0.9981944444444445</v>
      </c>
      <c r="CH84" s="254">
        <f t="shared" si="999"/>
        <v>0.99611111111111106</v>
      </c>
      <c r="CI84" s="254">
        <f t="shared" si="999"/>
        <v>0.99680555555555561</v>
      </c>
      <c r="CJ84" s="254">
        <f t="shared" si="999"/>
        <v>0.99777777777777765</v>
      </c>
      <c r="CK84" s="254">
        <f t="shared" si="999"/>
        <v>0.99638888888888888</v>
      </c>
      <c r="CL84" s="254">
        <f t="shared" si="999"/>
        <v>0.99638888888888888</v>
      </c>
      <c r="CM84" s="254">
        <f t="shared" si="999"/>
        <v>0.99361111111111111</v>
      </c>
      <c r="CN84" s="254">
        <f t="shared" si="999"/>
        <v>0.99416666666666653</v>
      </c>
      <c r="CO84" s="254">
        <f t="shared" si="999"/>
        <v>0.9934722222222222</v>
      </c>
      <c r="CP84" s="254">
        <f t="shared" si="999"/>
        <v>0.99208333333333332</v>
      </c>
      <c r="CQ84" s="254">
        <f t="shared" si="999"/>
        <v>0.99236111111111114</v>
      </c>
      <c r="CR84" s="254">
        <f t="shared" si="999"/>
        <v>0.99027777777777781</v>
      </c>
      <c r="CS84" s="254">
        <f t="shared" si="999"/>
        <v>0.98958333333333326</v>
      </c>
      <c r="CT84" s="254">
        <f t="shared" si="999"/>
        <v>0.98750000000000004</v>
      </c>
      <c r="CU84" s="254">
        <f t="shared" si="999"/>
        <v>0.98805555555555569</v>
      </c>
      <c r="CV84" s="254">
        <f t="shared" si="999"/>
        <v>0.98486111111111097</v>
      </c>
      <c r="CW84" s="254">
        <f t="shared" si="999"/>
        <v>0.98347222222222219</v>
      </c>
      <c r="CX84" s="254">
        <f t="shared" si="999"/>
        <v>0.98416666666666652</v>
      </c>
      <c r="CY84" s="254">
        <f t="shared" si="999"/>
        <v>0.98416666666666652</v>
      </c>
      <c r="CZ84" s="254">
        <f t="shared" si="999"/>
        <v>0.9820833333333332</v>
      </c>
      <c r="DA84" s="254">
        <f t="shared" si="999"/>
        <v>0.98263888888888884</v>
      </c>
      <c r="DB84" s="254">
        <f t="shared" si="999"/>
        <v>0.98027777777777769</v>
      </c>
      <c r="DC84" s="254">
        <f t="shared" si="999"/>
        <v>0.97486111111111118</v>
      </c>
      <c r="DD84" s="254">
        <f t="shared" si="999"/>
        <v>0.975138888888889</v>
      </c>
      <c r="DE84" s="254">
        <f t="shared" si="999"/>
        <v>0.97472222222222216</v>
      </c>
      <c r="DF84" s="254">
        <f t="shared" si="999"/>
        <v>0.96819444444444458</v>
      </c>
      <c r="DG84" s="254">
        <f t="shared" si="999"/>
        <v>0.96347222222222229</v>
      </c>
      <c r="DH84" s="254">
        <f t="shared" si="999"/>
        <v>0.96069444444444452</v>
      </c>
      <c r="DI84" s="254">
        <f t="shared" si="999"/>
        <v>0.95958333333333334</v>
      </c>
      <c r="DJ84" s="254">
        <f t="shared" si="999"/>
        <v>0.95777777777777762</v>
      </c>
      <c r="DK84" s="254">
        <f t="shared" si="999"/>
        <v>0.95666666666666667</v>
      </c>
      <c r="DL84" s="254">
        <f t="shared" si="999"/>
        <v>0.95125000000000004</v>
      </c>
      <c r="DM84" s="254">
        <f t="shared" si="999"/>
        <v>0.94291666666666674</v>
      </c>
      <c r="DN84" s="254">
        <f t="shared" si="999"/>
        <v>0.9393055555555555</v>
      </c>
      <c r="DO84" s="254">
        <f t="shared" si="999"/>
        <v>0.89791666666666659</v>
      </c>
      <c r="DP84" s="254">
        <f t="shared" si="999"/>
        <v>0.89236111111111105</v>
      </c>
      <c r="DQ84" s="220">
        <f t="shared" si="927"/>
        <v>13</v>
      </c>
      <c r="DR84" s="254">
        <f t="shared" ref="DR84:DS84" si="1000">IF(DR87&lt;DR82,(DR82-DR87)/5+DR85,(DR87-DR82)/5+DR83)</f>
        <v>5.5555555555555558E-3</v>
      </c>
      <c r="DS84" s="254">
        <f t="shared" si="1000"/>
        <v>3.7500000000000003E-3</v>
      </c>
      <c r="DT84" s="254">
        <f t="shared" ref="DT84:EC84" si="1001">IF(DT87&lt;DT82,(DT82-DT87)/5+DT85,(DT87-DT82)/5+DT83)</f>
        <v>6.5277777777777782E-3</v>
      </c>
      <c r="DU84" s="254">
        <f t="shared" si="1001"/>
        <v>3.7500000000000003E-3</v>
      </c>
      <c r="DV84" s="254">
        <f t="shared" si="1001"/>
        <v>5.8333333333333336E-3</v>
      </c>
      <c r="DW84" s="254">
        <f t="shared" si="1001"/>
        <v>5.4166666666666669E-3</v>
      </c>
      <c r="DX84" s="254">
        <f t="shared" si="1001"/>
        <v>2.638888888888889E-3</v>
      </c>
      <c r="DY84" s="254">
        <f t="shared" si="1001"/>
        <v>3.3333333333333335E-3</v>
      </c>
      <c r="DZ84" s="254">
        <f t="shared" si="1001"/>
        <v>1.9444444444444444E-3</v>
      </c>
      <c r="EA84" s="254">
        <f t="shared" si="1001"/>
        <v>1.5277777777777776E-3</v>
      </c>
      <c r="EB84" s="254">
        <f t="shared" si="1001"/>
        <v>1.2499999999999998E-3</v>
      </c>
      <c r="EC84" s="254">
        <f t="shared" si="1001"/>
        <v>4.1666666666666664E-4</v>
      </c>
      <c r="ED84" s="254">
        <f t="shared" ref="ED84:EH84" si="1002">IF(ED87&lt;ED82,(ED82-ED87)/5+ED85,(ED87-ED82)/5+ED83)</f>
        <v>1.9444444444444444E-3</v>
      </c>
      <c r="EE84" s="254">
        <f t="shared" si="1002"/>
        <v>2.0833333333333329E-3</v>
      </c>
      <c r="EF84" s="254">
        <f t="shared" si="1002"/>
        <v>2.9166666666666668E-3</v>
      </c>
      <c r="EG84" s="254">
        <f t="shared" si="1002"/>
        <v>1.8055555555555557E-3</v>
      </c>
      <c r="EH84" s="254">
        <f t="shared" si="1002"/>
        <v>2.0833333333333333E-3</v>
      </c>
      <c r="EI84" s="254">
        <v>1.3888888888888889E-4</v>
      </c>
      <c r="EJ84" s="254">
        <f t="shared" ref="EJ84" si="1003">IF(EJ87&lt;EJ82,(EJ82-EJ87)/5+EJ85,(EJ87-EJ82)/5+EJ83)</f>
        <v>0</v>
      </c>
      <c r="EK84" s="254">
        <v>0.99972222222222196</v>
      </c>
      <c r="EL84" s="254">
        <f t="shared" ref="EL84:EQ84" si="1004">IF(EL87&lt;EL82,(EL82-EL87)/5+EL85,(EL87-EL82)/5+EL83)</f>
        <v>2.5000000000000001E-3</v>
      </c>
      <c r="EM84" s="254">
        <f t="shared" si="1004"/>
        <v>8.3333333333333328E-4</v>
      </c>
      <c r="EN84" s="254">
        <f t="shared" si="1004"/>
        <v>1.5277777777777776E-3</v>
      </c>
      <c r="EO84" s="254">
        <f t="shared" si="1004"/>
        <v>0.99902777777777774</v>
      </c>
      <c r="EP84" s="254">
        <f t="shared" si="1004"/>
        <v>0.99930555555555556</v>
      </c>
      <c r="EQ84" s="254">
        <f t="shared" si="1004"/>
        <v>0.99861111111111101</v>
      </c>
      <c r="ER84" s="254">
        <v>2.7777777777777778E-4</v>
      </c>
      <c r="ES84" s="254">
        <v>0</v>
      </c>
      <c r="ET84" s="254">
        <f t="shared" ref="ET84" si="1005">IF(ET87&lt;ET82,(ET82-ET87)/5+ET85,(ET87-ET82)/5+ET83)</f>
        <v>0.99930555555555556</v>
      </c>
      <c r="EU84" s="254">
        <v>0.99972222222222196</v>
      </c>
      <c r="EV84" s="254">
        <v>0.99986111111111109</v>
      </c>
      <c r="EW84" s="254">
        <f t="shared" ref="EW84:FA84" si="1006">IF(EW87&lt;EW82,(EW82-EW87)/5+EW85,(EW87-EW82)/5+EW83)</f>
        <v>0.99861111111111101</v>
      </c>
      <c r="EX84" s="254">
        <f t="shared" si="1006"/>
        <v>4.1666666666666664E-4</v>
      </c>
      <c r="EY84" s="254">
        <f t="shared" si="1006"/>
        <v>6.9444444444444447E-4</v>
      </c>
      <c r="EZ84" s="254">
        <f t="shared" si="1006"/>
        <v>0.99861111111111101</v>
      </c>
      <c r="FA84" s="254">
        <f t="shared" si="1006"/>
        <v>6.9444444444444447E-4</v>
      </c>
      <c r="FB84" s="254">
        <v>0.99958333333333327</v>
      </c>
      <c r="FC84" s="254">
        <f t="shared" ref="FC84:FI84" si="1007">IF(FC87&lt;FC82,(FC82-FC87)/5+FC85,(FC87-FC82)/5+FC83)</f>
        <v>0</v>
      </c>
      <c r="FD84" s="254">
        <f t="shared" si="1007"/>
        <v>0.99888888888888883</v>
      </c>
      <c r="FE84" s="254">
        <f t="shared" si="1007"/>
        <v>0.99930555555555556</v>
      </c>
      <c r="FF84" s="254">
        <f t="shared" si="1007"/>
        <v>0.99930555555555556</v>
      </c>
      <c r="FG84" s="254">
        <f t="shared" si="1007"/>
        <v>0.99833333333333341</v>
      </c>
      <c r="FH84" s="254">
        <f t="shared" si="1007"/>
        <v>0.99791666666666667</v>
      </c>
      <c r="FI84" s="254">
        <f t="shared" si="1007"/>
        <v>0.99791666666666667</v>
      </c>
      <c r="FJ84" s="254">
        <v>0.99958333333333327</v>
      </c>
      <c r="FK84" s="254">
        <f t="shared" ref="FK84" si="1008">IF(FK87&lt;FK82,(FK82-FK87)/5+FK85,(FK87-FK82)/5+FK83)</f>
        <v>0.99930555555555556</v>
      </c>
      <c r="FL84" s="214">
        <f t="shared" si="935"/>
        <v>13</v>
      </c>
      <c r="FM84" s="238" t="s">
        <v>86</v>
      </c>
      <c r="FN84" s="222">
        <f>IH11</f>
        <v>1.5833333333333335E-2</v>
      </c>
      <c r="FO84" s="221"/>
      <c r="FP84" s="221"/>
      <c r="FQ84" s="214"/>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c r="GY84" s="216"/>
      <c r="GZ84" s="216"/>
      <c r="HA84" s="216"/>
      <c r="HB84" s="216"/>
      <c r="HC84" s="216"/>
      <c r="HD84" s="216"/>
      <c r="HE84" s="216"/>
      <c r="HF84" s="216"/>
      <c r="HG84" s="216"/>
      <c r="HH84" s="216"/>
      <c r="HI84" s="216"/>
      <c r="HJ84" s="216"/>
      <c r="HK84" s="216"/>
      <c r="HL84" s="216"/>
      <c r="HM84" s="216"/>
      <c r="HN84" s="216"/>
      <c r="HO84" s="216"/>
      <c r="HP84" s="216"/>
      <c r="HQ84" s="216"/>
      <c r="HR84" s="216"/>
      <c r="HS84" s="216"/>
      <c r="HT84" s="216"/>
      <c r="HU84" s="216"/>
      <c r="HV84" s="216"/>
      <c r="HW84" s="216"/>
      <c r="HX84" s="216"/>
      <c r="HY84" s="216"/>
      <c r="HZ84" s="216"/>
      <c r="IA84" s="216"/>
      <c r="IB84" s="216"/>
      <c r="IC84" s="216"/>
      <c r="ID84" s="216"/>
      <c r="IE84" s="216"/>
      <c r="IF84" s="216"/>
      <c r="IG84" s="216"/>
      <c r="IH84" s="216"/>
      <c r="II84" s="216"/>
      <c r="IJ84" s="216"/>
      <c r="IK84" s="216"/>
      <c r="IL84" s="216"/>
      <c r="IM84" s="216"/>
      <c r="IN84" s="216"/>
      <c r="IO84" s="216"/>
      <c r="IP84" s="216"/>
      <c r="IQ84" s="216"/>
      <c r="IR84" s="216"/>
      <c r="IS84" s="216"/>
      <c r="IT84" s="216"/>
      <c r="IU84" s="216"/>
      <c r="IV84" s="216"/>
      <c r="IW84" s="216"/>
      <c r="IX84" s="216"/>
      <c r="IY84" s="216"/>
      <c r="IZ84" s="216"/>
      <c r="JA84" s="216"/>
      <c r="JB84" s="216"/>
      <c r="JC84" s="216"/>
      <c r="JD84" s="216"/>
      <c r="JE84" s="216"/>
      <c r="JF84" s="216"/>
      <c r="JG84" s="216"/>
      <c r="JH84" s="216"/>
      <c r="JI84" s="216"/>
      <c r="JJ84" s="216"/>
      <c r="JK84" s="216"/>
      <c r="JL84" s="216"/>
      <c r="JM84" s="216"/>
      <c r="JN84" s="216"/>
      <c r="JO84" s="216"/>
      <c r="JP84" s="216"/>
      <c r="JQ84" s="216"/>
      <c r="JR84" s="216"/>
    </row>
    <row r="85" spans="1:278">
      <c r="A85" s="404">
        <v>76</v>
      </c>
      <c r="B85" s="399" t="str">
        <f t="shared" ca="1" si="831"/>
        <v>sichtbar</v>
      </c>
      <c r="C85" s="400"/>
      <c r="D85" s="392" t="s">
        <v>35</v>
      </c>
      <c r="E85" s="400"/>
      <c r="F85" s="399" t="s">
        <v>478</v>
      </c>
      <c r="G85" s="393">
        <v>0.89589120370370379</v>
      </c>
      <c r="H85" s="402" t="s">
        <v>479</v>
      </c>
      <c r="I85" s="403"/>
      <c r="J85" s="399" t="s">
        <v>482</v>
      </c>
      <c r="K85" s="399" t="s">
        <v>483</v>
      </c>
      <c r="L85" s="396"/>
      <c r="M85" s="397"/>
      <c r="N85" s="1"/>
      <c r="O85" s="1"/>
      <c r="P85" s="1"/>
      <c r="Q85" s="1"/>
      <c r="R85" s="1"/>
      <c r="S85" s="1"/>
      <c r="T85" s="1"/>
      <c r="U85" s="1"/>
      <c r="V85" s="1"/>
      <c r="W85" s="1"/>
      <c r="X85" s="1"/>
      <c r="Y85" s="1"/>
      <c r="Z85" s="1"/>
      <c r="AA85" s="1"/>
      <c r="AB85" s="1"/>
      <c r="AC85" s="1"/>
      <c r="AD85" s="1"/>
      <c r="AE85" s="1"/>
      <c r="AF85" s="1"/>
      <c r="AG85" s="1"/>
      <c r="AH85" s="10">
        <f t="shared" si="832"/>
        <v>21.50138888888889</v>
      </c>
      <c r="AI85" s="10">
        <f t="shared" si="833"/>
        <v>322.52083333333337</v>
      </c>
      <c r="AJ85" s="44">
        <f t="shared" si="834"/>
        <v>-2.8</v>
      </c>
      <c r="AK85" s="19">
        <f t="shared" si="835"/>
        <v>-2.8</v>
      </c>
      <c r="AL85" s="19">
        <f t="shared" si="866"/>
        <v>2.8</v>
      </c>
      <c r="AM85" s="19">
        <f t="shared" ca="1" si="836"/>
        <v>0.26935358044842211</v>
      </c>
      <c r="AN85" s="45">
        <f t="shared" ca="1" si="837"/>
        <v>15.625804752112886</v>
      </c>
      <c r="AO85" s="55" t="str">
        <f t="shared" ca="1" si="820"/>
        <v>15°37'33"</v>
      </c>
      <c r="AP85" s="46">
        <f t="shared" ca="1" si="838"/>
        <v>42406.826721011952</v>
      </c>
      <c r="AQ85" s="20">
        <f t="shared" ca="1" si="849"/>
        <v>42406.826721011952</v>
      </c>
      <c r="AR85" s="10">
        <f t="shared" ca="1" si="850"/>
        <v>15266457.619564302</v>
      </c>
      <c r="AT85" s="64">
        <v>76</v>
      </c>
      <c r="AU85" s="58">
        <f t="shared" si="851"/>
        <v>-2.8</v>
      </c>
      <c r="AV85" s="59" t="str">
        <f t="shared" si="839"/>
        <v/>
      </c>
      <c r="AW85" s="60" t="str">
        <f t="shared" si="840"/>
        <v/>
      </c>
      <c r="AX85" s="61" t="str">
        <f t="shared" si="821"/>
        <v/>
      </c>
      <c r="AY85" s="62" t="str">
        <f t="shared" si="852"/>
        <v/>
      </c>
      <c r="AZ85" s="61" t="str">
        <f t="shared" si="853"/>
        <v/>
      </c>
      <c r="BA85" s="58" t="str">
        <f t="shared" si="854"/>
        <v/>
      </c>
      <c r="BB85" s="58" t="str">
        <f t="shared" si="855"/>
        <v/>
      </c>
      <c r="BC85" s="58" t="str">
        <f t="shared" si="856"/>
        <v/>
      </c>
      <c r="BD85" s="58" t="str">
        <f t="shared" ca="1" si="857"/>
        <v>sichtbar</v>
      </c>
      <c r="BE85" s="63" t="str">
        <f t="shared" ca="1" si="822"/>
        <v>sichtbar</v>
      </c>
      <c r="BF85" s="215">
        <v>12</v>
      </c>
      <c r="BG85" s="214">
        <f t="shared" si="867"/>
        <v>12</v>
      </c>
      <c r="BH85" s="257">
        <f t="shared" ref="BH85:BI85" si="1009">IF(BH87&lt;BH82,(BH82-BH87)/5+BH86,(BH87-BH82)/5+BH84)</f>
        <v>0.99930555555555556</v>
      </c>
      <c r="BI85" s="254">
        <f t="shared" si="1009"/>
        <v>0.99861111111111101</v>
      </c>
      <c r="BJ85" s="254">
        <f t="shared" ref="BJ85:BK85" si="1010">IF(BJ87&lt;BJ82,(BJ82-BJ87)/5+BJ86,(BJ87-BJ82)/5+BJ84)</f>
        <v>0.99861111111111101</v>
      </c>
      <c r="BK85" s="254">
        <f t="shared" si="1010"/>
        <v>0.99861111111111101</v>
      </c>
      <c r="BL85" s="254">
        <f t="shared" ref="BL85:BT85" si="1011">IF(BL87&lt;BL82,(BL82-BL87)/5+BL86,(BL87-BL82)/5+BL84)</f>
        <v>0.99791666666666667</v>
      </c>
      <c r="BM85" s="254">
        <f t="shared" si="1011"/>
        <v>0.99833333333333341</v>
      </c>
      <c r="BN85" s="254">
        <f t="shared" si="1011"/>
        <v>0.99833333333333341</v>
      </c>
      <c r="BO85" s="254">
        <f t="shared" si="1011"/>
        <v>0.9981944444444445</v>
      </c>
      <c r="BP85" s="254">
        <f t="shared" si="1011"/>
        <v>0</v>
      </c>
      <c r="BQ85" s="254">
        <f t="shared" si="1011"/>
        <v>0.99833333333333341</v>
      </c>
      <c r="BR85" s="254">
        <f t="shared" si="1011"/>
        <v>0.99861111111111101</v>
      </c>
      <c r="BS85" s="254">
        <f t="shared" si="1011"/>
        <v>0.99861111111111101</v>
      </c>
      <c r="BT85" s="254">
        <f t="shared" si="1011"/>
        <v>0.99833333333333341</v>
      </c>
      <c r="BU85" s="254">
        <f t="shared" ref="BU85:DP85" si="1012">IF(BU87&lt;BU82,(BU82-BU87)/5+BU86,(BU87-BU82)/5+BU84)</f>
        <v>0.99791666666666667</v>
      </c>
      <c r="BV85" s="254">
        <f t="shared" si="1012"/>
        <v>0.99833333333333341</v>
      </c>
      <c r="BW85" s="254">
        <f t="shared" si="1012"/>
        <v>0.99861111111111101</v>
      </c>
      <c r="BX85" s="254">
        <f t="shared" si="1012"/>
        <v>0.99791666666666667</v>
      </c>
      <c r="BY85" s="254">
        <f t="shared" si="1012"/>
        <v>0.99833333333333341</v>
      </c>
      <c r="BZ85" s="254">
        <f t="shared" si="1012"/>
        <v>0.99791666666666667</v>
      </c>
      <c r="CA85" s="254">
        <f t="shared" si="1012"/>
        <v>0.99791666666666667</v>
      </c>
      <c r="CB85" s="254">
        <f t="shared" si="1012"/>
        <v>0.99930555555555556</v>
      </c>
      <c r="CC85" s="254">
        <f t="shared" si="1012"/>
        <v>0.99763888888888896</v>
      </c>
      <c r="CD85" s="254">
        <f t="shared" si="1012"/>
        <v>0.99694444444444452</v>
      </c>
      <c r="CE85" s="254">
        <f t="shared" si="1012"/>
        <v>0.99722222222222223</v>
      </c>
      <c r="CF85" s="254">
        <f t="shared" si="1012"/>
        <v>0.99861111111111101</v>
      </c>
      <c r="CG85" s="254">
        <f t="shared" si="1012"/>
        <v>0.99833333333333341</v>
      </c>
      <c r="CH85" s="254">
        <f t="shared" si="1012"/>
        <v>0.99624999999999997</v>
      </c>
      <c r="CI85" s="254">
        <f t="shared" si="1012"/>
        <v>0.99694444444444452</v>
      </c>
      <c r="CJ85" s="254">
        <f t="shared" si="1012"/>
        <v>0.99805555555555536</v>
      </c>
      <c r="CK85" s="254">
        <f t="shared" si="1012"/>
        <v>0.9966666666666667</v>
      </c>
      <c r="CL85" s="254">
        <f t="shared" si="1012"/>
        <v>0.9966666666666667</v>
      </c>
      <c r="CM85" s="254">
        <f t="shared" si="1012"/>
        <v>0.99388888888888893</v>
      </c>
      <c r="CN85" s="254">
        <f t="shared" si="1012"/>
        <v>0.99472222222222206</v>
      </c>
      <c r="CO85" s="254">
        <f t="shared" si="1012"/>
        <v>0.99402777777777773</v>
      </c>
      <c r="CP85" s="254">
        <f t="shared" si="1012"/>
        <v>0.99263888888888885</v>
      </c>
      <c r="CQ85" s="254">
        <f t="shared" si="1012"/>
        <v>0.99305555555555558</v>
      </c>
      <c r="CR85" s="254">
        <f t="shared" si="1012"/>
        <v>0.99097222222222225</v>
      </c>
      <c r="CS85" s="254">
        <f t="shared" si="1012"/>
        <v>0.9902777777777777</v>
      </c>
      <c r="CT85" s="254">
        <f t="shared" si="1012"/>
        <v>0.98819444444444449</v>
      </c>
      <c r="CU85" s="254">
        <f t="shared" si="1012"/>
        <v>0.98902777777777795</v>
      </c>
      <c r="CV85" s="254">
        <f t="shared" si="1012"/>
        <v>0.98597222222222203</v>
      </c>
      <c r="CW85" s="254">
        <f t="shared" si="1012"/>
        <v>0.98458333333333325</v>
      </c>
      <c r="CX85" s="254">
        <f t="shared" si="1012"/>
        <v>0.98527777777777759</v>
      </c>
      <c r="CY85" s="254">
        <f t="shared" si="1012"/>
        <v>0.98527777777777759</v>
      </c>
      <c r="CZ85" s="254">
        <f t="shared" si="1012"/>
        <v>0.98319444444444426</v>
      </c>
      <c r="DA85" s="254">
        <f t="shared" si="1012"/>
        <v>0.98402777777777772</v>
      </c>
      <c r="DB85" s="254">
        <f t="shared" si="1012"/>
        <v>0.98152777777777767</v>
      </c>
      <c r="DC85" s="254">
        <f t="shared" si="1012"/>
        <v>0.97652777777777788</v>
      </c>
      <c r="DD85" s="254">
        <f t="shared" si="1012"/>
        <v>0.97694444444444462</v>
      </c>
      <c r="DE85" s="254">
        <f t="shared" si="1012"/>
        <v>0.97666666666666657</v>
      </c>
      <c r="DF85" s="254">
        <f t="shared" si="1012"/>
        <v>0.97069444444444464</v>
      </c>
      <c r="DG85" s="254">
        <f t="shared" si="1012"/>
        <v>0.96638888888888896</v>
      </c>
      <c r="DH85" s="254">
        <f t="shared" si="1012"/>
        <v>0.9636111111111112</v>
      </c>
      <c r="DI85" s="254">
        <f t="shared" si="1012"/>
        <v>0.96263888888888893</v>
      </c>
      <c r="DJ85" s="254">
        <f t="shared" si="1012"/>
        <v>0.96097222222222201</v>
      </c>
      <c r="DK85" s="254">
        <f t="shared" si="1012"/>
        <v>0.96</v>
      </c>
      <c r="DL85" s="254">
        <f t="shared" si="1012"/>
        <v>0.95500000000000007</v>
      </c>
      <c r="DM85" s="254">
        <f t="shared" si="1012"/>
        <v>0.94736111111111121</v>
      </c>
      <c r="DN85" s="254">
        <f t="shared" si="1012"/>
        <v>0.94402777777777769</v>
      </c>
      <c r="DO85" s="254">
        <f t="shared" si="1012"/>
        <v>0.90694444444444433</v>
      </c>
      <c r="DP85" s="254">
        <f t="shared" si="1012"/>
        <v>0.90208333333333324</v>
      </c>
      <c r="DQ85" s="220">
        <f t="shared" si="927"/>
        <v>12</v>
      </c>
      <c r="DR85" s="254">
        <f t="shared" ref="DR85:DS85" si="1013">IF(DR87&lt;DR82,(DR82-DR87)/5+DR86,(DR87-DR82)/5+DR84)</f>
        <v>4.8611111111111112E-3</v>
      </c>
      <c r="DS85" s="254">
        <f t="shared" si="1013"/>
        <v>3.1944444444444446E-3</v>
      </c>
      <c r="DT85" s="254">
        <f t="shared" ref="DT85:EC85" si="1014">IF(DT87&lt;DT82,(DT82-DT87)/5+DT86,(DT87-DT82)/5+DT84)</f>
        <v>5.9722222222222225E-3</v>
      </c>
      <c r="DU85" s="254">
        <f t="shared" si="1014"/>
        <v>3.1944444444444446E-3</v>
      </c>
      <c r="DV85" s="254">
        <f t="shared" si="1014"/>
        <v>5.2777777777777779E-3</v>
      </c>
      <c r="DW85" s="254">
        <f t="shared" si="1014"/>
        <v>5.0000000000000001E-3</v>
      </c>
      <c r="DX85" s="254">
        <f t="shared" si="1014"/>
        <v>2.2222222222222222E-3</v>
      </c>
      <c r="DY85" s="254">
        <f t="shared" si="1014"/>
        <v>2.9166666666666668E-3</v>
      </c>
      <c r="DZ85" s="254">
        <f t="shared" si="1014"/>
        <v>1.5277777777777776E-3</v>
      </c>
      <c r="EA85" s="254">
        <f t="shared" si="1014"/>
        <v>1.2499999999999998E-3</v>
      </c>
      <c r="EB85" s="254">
        <f t="shared" si="1014"/>
        <v>8.3333333333333328E-4</v>
      </c>
      <c r="EC85" s="254">
        <f t="shared" si="1014"/>
        <v>2.7777777777777778E-4</v>
      </c>
      <c r="ED85" s="254">
        <f t="shared" ref="ED85:EH85" si="1015">IF(ED87&lt;ED82,(ED82-ED87)/5+ED86,(ED87-ED82)/5+ED84)</f>
        <v>1.5277777777777776E-3</v>
      </c>
      <c r="EE85" s="254">
        <f t="shared" si="1015"/>
        <v>1.3888888888888887E-3</v>
      </c>
      <c r="EF85" s="254">
        <f t="shared" si="1015"/>
        <v>2.638888888888889E-3</v>
      </c>
      <c r="EG85" s="254">
        <f t="shared" si="1015"/>
        <v>1.6666666666666668E-3</v>
      </c>
      <c r="EH85" s="254">
        <f t="shared" si="1015"/>
        <v>2.0833333333333333E-3</v>
      </c>
      <c r="EI85" s="254">
        <v>0.99986111111111109</v>
      </c>
      <c r="EJ85" s="254">
        <f t="shared" ref="EJ85" si="1016">IF(EJ87&lt;EJ82,(EJ82-EJ87)/5+EJ86,(EJ87-EJ82)/5+EJ84)</f>
        <v>0</v>
      </c>
      <c r="EK85" s="254">
        <v>0.99958333333333327</v>
      </c>
      <c r="EL85" s="254">
        <f t="shared" ref="EL85:EQ85" si="1017">IF(EL87&lt;EL82,(EL82-EL87)/5+EL86,(EL87-EL82)/5+EL84)</f>
        <v>2.3611111111111111E-3</v>
      </c>
      <c r="EM85" s="254">
        <f t="shared" si="1017"/>
        <v>5.5555555555555556E-4</v>
      </c>
      <c r="EN85" s="254">
        <f t="shared" si="1017"/>
        <v>1.2499999999999998E-3</v>
      </c>
      <c r="EO85" s="254">
        <f t="shared" si="1017"/>
        <v>0.99888888888888883</v>
      </c>
      <c r="EP85" s="254">
        <f t="shared" si="1017"/>
        <v>0.99930555555555556</v>
      </c>
      <c r="EQ85" s="254">
        <f t="shared" si="1017"/>
        <v>0.99861111111111101</v>
      </c>
      <c r="ER85" s="254">
        <v>0.99972222222222218</v>
      </c>
      <c r="ES85" s="254">
        <v>0.99930555555555556</v>
      </c>
      <c r="ET85" s="254">
        <f t="shared" ref="ET85" si="1018">IF(ET87&lt;ET82,(ET82-ET87)/5+ET86,(ET87-ET82)/5+ET84)</f>
        <v>0.99930555555555556</v>
      </c>
      <c r="EU85" s="254">
        <v>0.99958333333333327</v>
      </c>
      <c r="EV85" s="254">
        <v>0.99944444444444447</v>
      </c>
      <c r="EW85" s="254">
        <f t="shared" ref="EW85:FA85" si="1019">IF(EW87&lt;EW82,(EW82-EW87)/5+EW86,(EW87-EW82)/5+EW84)</f>
        <v>0.99861111111111101</v>
      </c>
      <c r="EX85" s="254">
        <f t="shared" si="1019"/>
        <v>2.7777777777777778E-4</v>
      </c>
      <c r="EY85" s="254">
        <f t="shared" si="1019"/>
        <v>6.9444444444444447E-4</v>
      </c>
      <c r="EZ85" s="254">
        <f t="shared" si="1019"/>
        <v>0.99861111111111101</v>
      </c>
      <c r="FA85" s="254">
        <f t="shared" si="1019"/>
        <v>6.9444444444444447E-4</v>
      </c>
      <c r="FB85" s="254">
        <v>0.99972222222222218</v>
      </c>
      <c r="FC85" s="254">
        <f t="shared" ref="FC85:FI85" si="1020">IF(FC87&lt;FC82,(FC82-FC87)/5+FC86,(FC87-FC82)/5+FC84)</f>
        <v>0</v>
      </c>
      <c r="FD85" s="254">
        <f t="shared" si="1020"/>
        <v>0.99902777777777774</v>
      </c>
      <c r="FE85" s="254">
        <f t="shared" si="1020"/>
        <v>0.99930555555555556</v>
      </c>
      <c r="FF85" s="254">
        <f t="shared" si="1020"/>
        <v>0.99930555555555556</v>
      </c>
      <c r="FG85" s="254">
        <f t="shared" si="1020"/>
        <v>0.9981944444444445</v>
      </c>
      <c r="FH85" s="254">
        <f t="shared" si="1020"/>
        <v>0.99791666666666667</v>
      </c>
      <c r="FI85" s="254">
        <f t="shared" si="1020"/>
        <v>0.99791666666666667</v>
      </c>
      <c r="FJ85" s="254">
        <v>0.99972222222222218</v>
      </c>
      <c r="FK85" s="254">
        <f t="shared" ref="FK85" si="1021">IF(FK87&lt;FK82,(FK82-FK87)/5+FK86,(FK87-FK82)/5+FK84)</f>
        <v>0.99930555555555556</v>
      </c>
      <c r="FL85" s="214">
        <f t="shared" si="935"/>
        <v>12</v>
      </c>
      <c r="FM85" s="238" t="s">
        <v>95</v>
      </c>
      <c r="FN85" s="222">
        <f>II11</f>
        <v>1.2499999999999999E-2</v>
      </c>
      <c r="FO85" s="221"/>
      <c r="FP85" s="215"/>
      <c r="FQ85" s="215"/>
      <c r="FR85" s="215"/>
      <c r="FS85" s="215"/>
      <c r="FT85" s="215"/>
      <c r="FU85" s="215"/>
      <c r="FV85" s="215"/>
      <c r="FW85" s="215"/>
      <c r="FX85" s="215"/>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c r="HX85" s="216"/>
      <c r="HY85" s="216"/>
      <c r="HZ85" s="216"/>
      <c r="IA85" s="216"/>
      <c r="IB85" s="216"/>
      <c r="IC85" s="216"/>
      <c r="ID85" s="216"/>
      <c r="IE85" s="216"/>
      <c r="IF85" s="216"/>
      <c r="IG85" s="216"/>
      <c r="IH85" s="216"/>
      <c r="II85" s="216"/>
      <c r="IJ85" s="216"/>
      <c r="IK85" s="216"/>
      <c r="IL85" s="216"/>
      <c r="IM85" s="216"/>
      <c r="IN85" s="216"/>
      <c r="IO85" s="216"/>
      <c r="IP85" s="216"/>
      <c r="IQ85" s="216"/>
      <c r="IR85" s="216"/>
      <c r="IS85" s="216"/>
      <c r="IT85" s="216"/>
      <c r="IU85" s="216"/>
      <c r="IV85" s="216"/>
      <c r="IW85" s="216"/>
      <c r="IX85" s="216"/>
      <c r="IY85" s="216"/>
      <c r="IZ85" s="216"/>
      <c r="JA85" s="216"/>
      <c r="JB85" s="216"/>
      <c r="JC85" s="216"/>
      <c r="JD85" s="216"/>
      <c r="JE85" s="216"/>
      <c r="JF85" s="216"/>
      <c r="JG85" s="216"/>
      <c r="JH85" s="216"/>
      <c r="JI85" s="216"/>
      <c r="JJ85" s="216"/>
      <c r="JK85" s="216"/>
      <c r="JL85" s="216"/>
      <c r="JM85" s="216"/>
      <c r="JN85" s="216"/>
      <c r="JO85" s="216"/>
      <c r="JP85" s="216"/>
      <c r="JQ85" s="216"/>
      <c r="JR85" s="216"/>
    </row>
    <row r="86" spans="1:278" ht="15.75" thickBot="1">
      <c r="A86" s="404">
        <v>77</v>
      </c>
      <c r="B86" s="399" t="str">
        <f t="shared" si="831"/>
        <v>zirkumpolar</v>
      </c>
      <c r="C86" s="400">
        <v>40</v>
      </c>
      <c r="D86" s="392" t="s">
        <v>35</v>
      </c>
      <c r="E86" s="400">
        <v>40</v>
      </c>
      <c r="F86" s="399" t="s">
        <v>480</v>
      </c>
      <c r="G86" s="393">
        <v>0.8962500000000001</v>
      </c>
      <c r="H86" s="402" t="s">
        <v>481</v>
      </c>
      <c r="I86" s="403">
        <v>16.399999999999999</v>
      </c>
      <c r="J86" s="399" t="s">
        <v>300</v>
      </c>
      <c r="K86" s="399" t="s">
        <v>11</v>
      </c>
      <c r="L86" s="396">
        <v>3</v>
      </c>
      <c r="M86" s="397">
        <v>16.3</v>
      </c>
      <c r="N86" s="1"/>
      <c r="O86" s="1"/>
      <c r="P86" s="1"/>
      <c r="Q86" s="1"/>
      <c r="R86" s="1"/>
      <c r="S86" s="1"/>
      <c r="T86" s="1"/>
      <c r="U86" s="1"/>
      <c r="V86" s="1"/>
      <c r="W86" s="1"/>
      <c r="X86" s="1"/>
      <c r="Y86" s="1"/>
      <c r="Z86" s="1"/>
      <c r="AA86" s="1"/>
      <c r="AB86" s="1"/>
      <c r="AC86" s="1"/>
      <c r="AD86" s="1"/>
      <c r="AE86" s="1"/>
      <c r="AF86" s="1"/>
      <c r="AG86" s="1"/>
      <c r="AH86" s="10">
        <f t="shared" si="832"/>
        <v>21.51</v>
      </c>
      <c r="AI86" s="10">
        <f t="shared" si="833"/>
        <v>322.65000000000003</v>
      </c>
      <c r="AJ86" s="44">
        <f t="shared" si="834"/>
        <v>55.650000000000006</v>
      </c>
      <c r="AK86" s="19">
        <f t="shared" si="835"/>
        <v>55.650000000000006</v>
      </c>
      <c r="AL86" s="19">
        <f t="shared" si="866"/>
        <v>55.650000000000006</v>
      </c>
      <c r="AM86" s="19">
        <f t="shared" ca="1" si="836"/>
        <v>0.79174302179844303</v>
      </c>
      <c r="AN86" s="45">
        <f t="shared" ca="1" si="837"/>
        <v>52.348699230781882</v>
      </c>
      <c r="AO86" s="55" t="str">
        <f t="shared" ca="1" si="820"/>
        <v>52°20'55"</v>
      </c>
      <c r="AP86" s="46">
        <f t="shared" ca="1" si="838"/>
        <v>42406.826362215659</v>
      </c>
      <c r="AQ86" s="20">
        <f t="shared" ca="1" si="849"/>
        <v>42406.826362215659</v>
      </c>
      <c r="AR86" s="10">
        <f t="shared" ca="1" si="850"/>
        <v>15266457.490397638</v>
      </c>
      <c r="AT86" s="64">
        <v>77</v>
      </c>
      <c r="AU86" s="58">
        <f t="shared" si="851"/>
        <v>55.650000000000006</v>
      </c>
      <c r="AV86" s="59" t="str">
        <f t="shared" si="839"/>
        <v/>
      </c>
      <c r="AW86" s="60" t="str">
        <f t="shared" si="840"/>
        <v/>
      </c>
      <c r="AX86" s="61" t="str">
        <f t="shared" si="821"/>
        <v/>
      </c>
      <c r="AY86" s="62" t="str">
        <f t="shared" si="852"/>
        <v>zirkumpolar</v>
      </c>
      <c r="AZ86" s="61" t="str">
        <f t="shared" si="853"/>
        <v/>
      </c>
      <c r="BA86" s="58" t="str">
        <f t="shared" si="854"/>
        <v>zirkumpolar</v>
      </c>
      <c r="BB86" s="58" t="str">
        <f t="shared" si="855"/>
        <v>zirkumpolar</v>
      </c>
      <c r="BC86" s="58" t="str">
        <f t="shared" si="856"/>
        <v>zirkumpolar</v>
      </c>
      <c r="BD86" s="58" t="str">
        <f t="shared" ca="1" si="857"/>
        <v>gut sichtbar</v>
      </c>
      <c r="BE86" s="63" t="str">
        <f t="shared" si="822"/>
        <v>zirkumpolar</v>
      </c>
      <c r="BF86" s="215">
        <v>11</v>
      </c>
      <c r="BG86" s="214">
        <f t="shared" si="867"/>
        <v>11</v>
      </c>
      <c r="BH86" s="271">
        <f>IF(BH87&lt;BH82,(BH82-BH87)/5+BH87,(BH87-BH82)/5+BH85)</f>
        <v>0.99930555555555556</v>
      </c>
      <c r="BI86" s="272">
        <f>IF(BI87&lt;BI82,(BI82-BI87)/5+BI87,(BI87-BI82)/5+BI85)</f>
        <v>0.99861111111111101</v>
      </c>
      <c r="BJ86" s="272">
        <f>IF(BJ87&lt;BJ82,(BJ82-BJ87)/5+BJ87,(BJ87-BJ82)/5+BJ85)</f>
        <v>0.99861111111111101</v>
      </c>
      <c r="BK86" s="272">
        <f t="shared" ref="BK86:BS86" si="1022">IF(BK87&lt;BK82,(BK82-BK87)/5+BK87,(BK87-BK82)/5+BK85)</f>
        <v>0.99861111111111101</v>
      </c>
      <c r="BL86" s="272">
        <f t="shared" si="1022"/>
        <v>0.99791666666666667</v>
      </c>
      <c r="BM86" s="272">
        <f t="shared" si="1022"/>
        <v>0.99847222222222232</v>
      </c>
      <c r="BN86" s="272">
        <f t="shared" si="1022"/>
        <v>0.99847222222222232</v>
      </c>
      <c r="BO86" s="272">
        <f t="shared" si="1022"/>
        <v>0.99805555555555558</v>
      </c>
      <c r="BP86" s="272">
        <f t="shared" si="1022"/>
        <v>0</v>
      </c>
      <c r="BQ86" s="272">
        <f t="shared" si="1022"/>
        <v>0.99847222222222232</v>
      </c>
      <c r="BR86" s="272">
        <f t="shared" si="1022"/>
        <v>0.99861111111111101</v>
      </c>
      <c r="BS86" s="272">
        <f t="shared" si="1022"/>
        <v>0.99861111111111101</v>
      </c>
      <c r="BT86" s="272">
        <f t="shared" ref="BT86" si="1023">IF(BT87&lt;BT82,(BT82-BT87)/5+BT87,(BT87-BT82)/5+BT85)</f>
        <v>0.99847222222222232</v>
      </c>
      <c r="BU86" s="272">
        <f t="shared" ref="BU86" si="1024">IF(BU87&lt;BU82,(BU82-BU87)/5+BU87,(BU87-BU82)/5+BU85)</f>
        <v>0.99791666666666667</v>
      </c>
      <c r="BV86" s="272">
        <f t="shared" ref="BV86" si="1025">IF(BV87&lt;BV82,(BV82-BV87)/5+BV87,(BV87-BV82)/5+BV85)</f>
        <v>0.99847222222222232</v>
      </c>
      <c r="BW86" s="272">
        <f t="shared" ref="BW86" si="1026">IF(BW87&lt;BW82,(BW82-BW87)/5+BW87,(BW87-BW82)/5+BW85)</f>
        <v>0.99861111111111101</v>
      </c>
      <c r="BX86" s="272">
        <f t="shared" ref="BX86" si="1027">IF(BX87&lt;BX82,(BX82-BX87)/5+BX87,(BX87-BX82)/5+BX85)</f>
        <v>0.99791666666666667</v>
      </c>
      <c r="BY86" s="272">
        <f t="shared" ref="BY86" si="1028">IF(BY87&lt;BY82,(BY82-BY87)/5+BY87,(BY87-BY82)/5+BY85)</f>
        <v>0.99847222222222232</v>
      </c>
      <c r="BZ86" s="272">
        <f t="shared" ref="BZ86:CB86" si="1029">IF(BZ87&lt;BZ82,(BZ82-BZ87)/5+BZ87,(BZ87-BZ82)/5+BZ85)</f>
        <v>0.99791666666666667</v>
      </c>
      <c r="CA86" s="272">
        <f t="shared" si="1029"/>
        <v>0.99791666666666667</v>
      </c>
      <c r="CB86" s="272">
        <f t="shared" si="1029"/>
        <v>0.99930555555555556</v>
      </c>
      <c r="CC86" s="272">
        <f t="shared" ref="CC86" si="1030">IF(CC87&lt;CC82,(CC82-CC87)/5+CC87,(CC87-CC82)/5+CC85)</f>
        <v>0.99777777777777787</v>
      </c>
      <c r="CD86" s="272">
        <f t="shared" ref="CD86" si="1031">IF(CD87&lt;CD82,(CD82-CD87)/5+CD87,(CD87-CD82)/5+CD85)</f>
        <v>0.99708333333333343</v>
      </c>
      <c r="CE86" s="272">
        <f t="shared" ref="CE86" si="1032">IF(CE87&lt;CE82,(CE82-CE87)/5+CE87,(CE87-CE82)/5+CE85)</f>
        <v>0.99722222222222223</v>
      </c>
      <c r="CF86" s="272">
        <f t="shared" ref="CF86" si="1033">IF(CF87&lt;CF82,(CF82-CF87)/5+CF87,(CF87-CF82)/5+CF85)</f>
        <v>0.99861111111111101</v>
      </c>
      <c r="CG86" s="272">
        <f t="shared" ref="CG86" si="1034">IF(CG87&lt;CG82,(CG82-CG87)/5+CG87,(CG87-CG82)/5+CG85)</f>
        <v>0.99847222222222232</v>
      </c>
      <c r="CH86" s="272">
        <f t="shared" ref="CH86" si="1035">IF(CH87&lt;CH82,(CH82-CH87)/5+CH87,(CH87-CH82)/5+CH85)</f>
        <v>0.99638888888888888</v>
      </c>
      <c r="CI86" s="272">
        <f t="shared" ref="CI86:CK86" si="1036">IF(CI87&lt;CI82,(CI82-CI87)/5+CI87,(CI87-CI82)/5+CI85)</f>
        <v>0.99708333333333343</v>
      </c>
      <c r="CJ86" s="272">
        <f t="shared" si="1036"/>
        <v>0.99833333333333307</v>
      </c>
      <c r="CK86" s="272">
        <f t="shared" si="1036"/>
        <v>0.99694444444444452</v>
      </c>
      <c r="CL86" s="272">
        <f t="shared" ref="CL86" si="1037">IF(CL87&lt;CL82,(CL82-CL87)/5+CL87,(CL87-CL82)/5+CL85)</f>
        <v>0.99694444444444452</v>
      </c>
      <c r="CM86" s="272">
        <f t="shared" ref="CM86" si="1038">IF(CM87&lt;CM82,(CM82-CM87)/5+CM87,(CM87-CM82)/5+CM85)</f>
        <v>0.99416666666666675</v>
      </c>
      <c r="CN86" s="272">
        <f t="shared" ref="CN86" si="1039">IF(CN87&lt;CN82,(CN82-CN87)/5+CN87,(CN87-CN82)/5+CN85)</f>
        <v>0.99527777777777759</v>
      </c>
      <c r="CO86" s="272">
        <f t="shared" ref="CO86" si="1040">IF(CO87&lt;CO82,(CO82-CO87)/5+CO87,(CO87-CO82)/5+CO85)</f>
        <v>0.99458333333333326</v>
      </c>
      <c r="CP86" s="272">
        <f t="shared" ref="CP86" si="1041">IF(CP87&lt;CP82,(CP82-CP87)/5+CP87,(CP87-CP82)/5+CP85)</f>
        <v>0.99319444444444438</v>
      </c>
      <c r="CQ86" s="272">
        <f t="shared" ref="CQ86" si="1042">IF(CQ87&lt;CQ82,(CQ82-CQ87)/5+CQ87,(CQ87-CQ82)/5+CQ85)</f>
        <v>0.99375000000000002</v>
      </c>
      <c r="CR86" s="272">
        <f t="shared" ref="CR86:CT86" si="1043">IF(CR87&lt;CR82,(CR82-CR87)/5+CR87,(CR87-CR82)/5+CR85)</f>
        <v>0.9916666666666667</v>
      </c>
      <c r="CS86" s="272">
        <f t="shared" si="1043"/>
        <v>0.99097222222222214</v>
      </c>
      <c r="CT86" s="272">
        <f t="shared" si="1043"/>
        <v>0.98888888888888893</v>
      </c>
      <c r="CU86" s="272">
        <f t="shared" ref="CU86" si="1044">IF(CU87&lt;CU82,(CU82-CU87)/5+CU87,(CU87-CU82)/5+CU85)</f>
        <v>0.99000000000000021</v>
      </c>
      <c r="CV86" s="272">
        <f t="shared" ref="CV86" si="1045">IF(CV87&lt;CV82,(CV82-CV87)/5+CV87,(CV87-CV82)/5+CV85)</f>
        <v>0.98708333333333309</v>
      </c>
      <c r="CW86" s="272">
        <f t="shared" ref="CW86" si="1046">IF(CW87&lt;CW82,(CW82-CW87)/5+CW87,(CW87-CW82)/5+CW85)</f>
        <v>0.98569444444444432</v>
      </c>
      <c r="CX86" s="272">
        <f t="shared" ref="CX86" si="1047">IF(CX87&lt;CX82,(CX82-CX87)/5+CX87,(CX87-CX82)/5+CX85)</f>
        <v>0.98638888888888865</v>
      </c>
      <c r="CY86" s="272">
        <f t="shared" ref="CY86" si="1048">IF(CY87&lt;CY82,(CY82-CY87)/5+CY87,(CY87-CY82)/5+CY85)</f>
        <v>0.98638888888888865</v>
      </c>
      <c r="CZ86" s="272">
        <f t="shared" ref="CZ86" si="1049">IF(CZ87&lt;CZ82,(CZ82-CZ87)/5+CZ87,(CZ87-CZ82)/5+CZ85)</f>
        <v>0.98430555555555532</v>
      </c>
      <c r="DA86" s="272">
        <f t="shared" ref="DA86:DC86" si="1050">IF(DA87&lt;DA82,(DA82-DA87)/5+DA87,(DA87-DA82)/5+DA85)</f>
        <v>0.98541666666666661</v>
      </c>
      <c r="DB86" s="272">
        <f t="shared" si="1050"/>
        <v>0.98277777777777764</v>
      </c>
      <c r="DC86" s="272">
        <f t="shared" si="1050"/>
        <v>0.97819444444444459</v>
      </c>
      <c r="DD86" s="272">
        <f t="shared" ref="DD86" si="1051">IF(DD87&lt;DD82,(DD82-DD87)/5+DD87,(DD87-DD82)/5+DD85)</f>
        <v>0.97875000000000023</v>
      </c>
      <c r="DE86" s="272">
        <f t="shared" ref="DE86" si="1052">IF(DE87&lt;DE82,(DE82-DE87)/5+DE87,(DE87-DE82)/5+DE85)</f>
        <v>0.97861111111111099</v>
      </c>
      <c r="DF86" s="272">
        <f t="shared" ref="DF86" si="1053">IF(DF87&lt;DF82,(DF82-DF87)/5+DF87,(DF87-DF82)/5+DF85)</f>
        <v>0.9731944444444447</v>
      </c>
      <c r="DG86" s="272">
        <f t="shared" ref="DG86" si="1054">IF(DG87&lt;DG82,(DG82-DG87)/5+DG87,(DG87-DG82)/5+DG85)</f>
        <v>0.96930555555555564</v>
      </c>
      <c r="DH86" s="272">
        <f t="shared" ref="DH86" si="1055">IF(DH87&lt;DH82,(DH82-DH87)/5+DH87,(DH87-DH82)/5+DH85)</f>
        <v>0.96652777777777787</v>
      </c>
      <c r="DI86" s="272">
        <f t="shared" ref="DI86" si="1056">IF(DI87&lt;DI82,(DI82-DI87)/5+DI87,(DI87-DI82)/5+DI85)</f>
        <v>0.96569444444444452</v>
      </c>
      <c r="DJ86" s="272">
        <f t="shared" ref="DJ86:DL86" si="1057">IF(DJ87&lt;DJ82,(DJ82-DJ87)/5+DJ87,(DJ87-DJ82)/5+DJ85)</f>
        <v>0.96416666666666639</v>
      </c>
      <c r="DK86" s="272">
        <f t="shared" si="1057"/>
        <v>0.96333333333333326</v>
      </c>
      <c r="DL86" s="272">
        <f t="shared" si="1057"/>
        <v>0.9587500000000001</v>
      </c>
      <c r="DM86" s="272">
        <f t="shared" ref="DM86" si="1058">IF(DM87&lt;DM82,(DM82-DM87)/5+DM87,(DM87-DM82)/5+DM85)</f>
        <v>0.95180555555555568</v>
      </c>
      <c r="DN86" s="272">
        <f t="shared" ref="DN86" si="1059">IF(DN87&lt;DN82,(DN82-DN87)/5+DN87,(DN87-DN82)/5+DN85)</f>
        <v>0.94874999999999987</v>
      </c>
      <c r="DO86" s="272">
        <f t="shared" ref="DO86" si="1060">IF(DO87&lt;DO82,(DO82-DO87)/5+DO87,(DO87-DO82)/5+DO85)</f>
        <v>0.91597222222222208</v>
      </c>
      <c r="DP86" s="272">
        <f t="shared" ref="DP86" si="1061">IF(DP87&lt;DP82,(DP82-DP87)/5+DP87,(DP87-DP82)/5+DP85)</f>
        <v>0.91180555555555542</v>
      </c>
      <c r="DQ86" s="220">
        <f t="shared" si="927"/>
        <v>11</v>
      </c>
      <c r="DR86" s="272">
        <f t="shared" ref="DR86:DS86" si="1062">IF(DR87&lt;DR82,(DR82-DR87)/5+DR87,(DR87-DR82)/5+DR85)</f>
        <v>4.1666666666666666E-3</v>
      </c>
      <c r="DS86" s="272">
        <f t="shared" si="1062"/>
        <v>2.638888888888889E-3</v>
      </c>
      <c r="DT86" s="272">
        <f t="shared" ref="DT86:EC86" si="1063">IF(DT87&lt;DT82,(DT82-DT87)/5+DT87,(DT87-DT82)/5+DT85)</f>
        <v>5.4166666666666669E-3</v>
      </c>
      <c r="DU86" s="272">
        <f t="shared" si="1063"/>
        <v>2.638888888888889E-3</v>
      </c>
      <c r="DV86" s="272">
        <f t="shared" si="1063"/>
        <v>4.7222222222222223E-3</v>
      </c>
      <c r="DW86" s="272">
        <f t="shared" si="1063"/>
        <v>4.5833333333333334E-3</v>
      </c>
      <c r="DX86" s="272">
        <f t="shared" si="1063"/>
        <v>1.8055555555555555E-3</v>
      </c>
      <c r="DY86" s="272">
        <f t="shared" si="1063"/>
        <v>2.5000000000000001E-3</v>
      </c>
      <c r="DZ86" s="272">
        <f t="shared" si="1063"/>
        <v>1.1111111111111111E-3</v>
      </c>
      <c r="EA86" s="272">
        <f t="shared" si="1063"/>
        <v>9.7222222222222219E-4</v>
      </c>
      <c r="EB86" s="272">
        <f t="shared" si="1063"/>
        <v>4.1666666666666664E-4</v>
      </c>
      <c r="EC86" s="272">
        <f t="shared" si="1063"/>
        <v>1.3888888888888889E-4</v>
      </c>
      <c r="ED86" s="272">
        <f t="shared" ref="ED86:EH86" si="1064">IF(ED87&lt;ED82,(ED82-ED87)/5+ED87,(ED87-ED82)/5+ED85)</f>
        <v>1.1111111111111111E-3</v>
      </c>
      <c r="EE86" s="272">
        <f t="shared" si="1064"/>
        <v>6.9444444444444436E-4</v>
      </c>
      <c r="EF86" s="272">
        <f t="shared" si="1064"/>
        <v>2.3611111111111111E-3</v>
      </c>
      <c r="EG86" s="272">
        <f t="shared" si="1064"/>
        <v>1.5277777777777779E-3</v>
      </c>
      <c r="EH86" s="272">
        <f t="shared" si="1064"/>
        <v>2.0833333333333333E-3</v>
      </c>
      <c r="EI86" s="283">
        <v>0.99958333333333327</v>
      </c>
      <c r="EJ86" s="272">
        <f t="shared" ref="EJ86" si="1065">IF(EJ87&lt;EJ82,(EJ82-EJ87)/5+EJ87,(EJ87-EJ82)/5+EJ85)</f>
        <v>0</v>
      </c>
      <c r="EK86" s="283">
        <v>0.99944444444444447</v>
      </c>
      <c r="EL86" s="272">
        <f t="shared" ref="EL86:EQ86" si="1066">IF(EL87&lt;EL82,(EL82-EL87)/5+EL87,(EL87-EL82)/5+EL85)</f>
        <v>2.2222222222222222E-3</v>
      </c>
      <c r="EM86" s="272">
        <f t="shared" si="1066"/>
        <v>2.7777777777777778E-4</v>
      </c>
      <c r="EN86" s="272">
        <f t="shared" si="1066"/>
        <v>9.7222222222222219E-4</v>
      </c>
      <c r="EO86" s="272">
        <f t="shared" si="1066"/>
        <v>0.99874999999999992</v>
      </c>
      <c r="EP86" s="272">
        <f t="shared" si="1066"/>
        <v>0.99930555555555556</v>
      </c>
      <c r="EQ86" s="272">
        <f t="shared" si="1066"/>
        <v>0.99861111111111101</v>
      </c>
      <c r="ER86" s="283">
        <v>0.99916666666666665</v>
      </c>
      <c r="ES86" s="283">
        <v>0.99861111111111101</v>
      </c>
      <c r="ET86" s="272">
        <f t="shared" ref="ET86" si="1067">IF(ET87&lt;ET82,(ET82-ET87)/5+ET87,(ET87-ET82)/5+ET85)</f>
        <v>0.99930555555555556</v>
      </c>
      <c r="EU86" s="283">
        <v>0.99944444444444447</v>
      </c>
      <c r="EV86" s="283">
        <v>0.99902777777777774</v>
      </c>
      <c r="EW86" s="272">
        <f t="shared" ref="EW86:FA86" si="1068">IF(EW87&lt;EW82,(EW82-EW87)/5+EW87,(EW87-EW82)/5+EW85)</f>
        <v>0.99861111111111101</v>
      </c>
      <c r="EX86" s="272">
        <f t="shared" si="1068"/>
        <v>1.3888888888888889E-4</v>
      </c>
      <c r="EY86" s="272">
        <f t="shared" si="1068"/>
        <v>6.9444444444444447E-4</v>
      </c>
      <c r="EZ86" s="272">
        <f t="shared" si="1068"/>
        <v>0.99861111111111101</v>
      </c>
      <c r="FA86" s="272">
        <f t="shared" si="1068"/>
        <v>6.9444444444444447E-4</v>
      </c>
      <c r="FB86" s="283">
        <v>0.99986111111111109</v>
      </c>
      <c r="FC86" s="272">
        <f t="shared" ref="FC86:FI86" si="1069">IF(FC87&lt;FC82,(FC82-FC87)/5+FC87,(FC87-FC82)/5+FC85)</f>
        <v>0</v>
      </c>
      <c r="FD86" s="272">
        <f t="shared" si="1069"/>
        <v>0.99916666666666665</v>
      </c>
      <c r="FE86" s="272">
        <f t="shared" si="1069"/>
        <v>0.99930555555555556</v>
      </c>
      <c r="FF86" s="272">
        <f t="shared" si="1069"/>
        <v>0.99930555555555556</v>
      </c>
      <c r="FG86" s="272">
        <f t="shared" si="1069"/>
        <v>0.99805555555555558</v>
      </c>
      <c r="FH86" s="272">
        <f t="shared" si="1069"/>
        <v>0.99791666666666667</v>
      </c>
      <c r="FI86" s="272">
        <f t="shared" si="1069"/>
        <v>0.99791666666666667</v>
      </c>
      <c r="FJ86" s="283">
        <v>0.99986111111111109</v>
      </c>
      <c r="FK86" s="272">
        <f t="shared" ref="FK86" si="1070">IF(FK87&lt;FK82,(FK82-FK87)/5+FK87,(FK87-FK82)/5+FK85)</f>
        <v>0.99930555555555556</v>
      </c>
      <c r="FL86" s="214">
        <f t="shared" si="935"/>
        <v>11</v>
      </c>
      <c r="FM86" s="238" t="s">
        <v>145</v>
      </c>
      <c r="FN86" s="222">
        <f>IJ11</f>
        <v>1.1944444444444445E-2</v>
      </c>
      <c r="FO86" s="221"/>
      <c r="FP86" s="225"/>
      <c r="FQ86" s="225"/>
      <c r="FR86" s="225"/>
      <c r="FS86" s="225"/>
      <c r="FT86" s="225"/>
      <c r="FU86" s="225"/>
      <c r="FV86" s="225"/>
      <c r="FW86" s="225"/>
      <c r="FX86" s="225"/>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c r="GY86" s="216"/>
      <c r="GZ86" s="216"/>
      <c r="HA86" s="216"/>
      <c r="HB86" s="216"/>
      <c r="HC86" s="216"/>
      <c r="HD86" s="216"/>
      <c r="HE86" s="216"/>
      <c r="HF86" s="216"/>
      <c r="HG86" s="216"/>
      <c r="HH86" s="216"/>
      <c r="HI86" s="216"/>
      <c r="HJ86" s="216"/>
      <c r="HK86" s="216"/>
      <c r="HL86" s="216"/>
      <c r="HM86" s="216"/>
      <c r="HN86" s="216"/>
      <c r="HO86" s="216"/>
      <c r="HP86" s="216"/>
      <c r="HQ86" s="216"/>
      <c r="HR86" s="216"/>
      <c r="HS86" s="216"/>
      <c r="HT86" s="216"/>
      <c r="HU86" s="216"/>
      <c r="HV86" s="216"/>
      <c r="HW86" s="216"/>
      <c r="HX86" s="216"/>
      <c r="HY86" s="216"/>
      <c r="HZ86" s="216"/>
      <c r="IA86" s="216"/>
      <c r="IB86" s="216"/>
      <c r="IC86" s="216"/>
      <c r="ID86" s="216"/>
      <c r="IE86" s="216"/>
      <c r="IF86" s="216"/>
      <c r="IG86" s="216"/>
      <c r="IH86" s="216"/>
      <c r="II86" s="216"/>
      <c r="IJ86" s="216"/>
      <c r="IK86" s="216"/>
      <c r="IL86" s="216"/>
      <c r="IM86" s="216"/>
      <c r="IN86" s="216"/>
      <c r="IO86" s="216"/>
      <c r="IP86" s="216"/>
      <c r="IQ86" s="216"/>
      <c r="IR86" s="216"/>
      <c r="IS86" s="216"/>
      <c r="IT86" s="216"/>
      <c r="IU86" s="216"/>
      <c r="IV86" s="216"/>
      <c r="IW86" s="216"/>
      <c r="IX86" s="216"/>
      <c r="IY86" s="216"/>
      <c r="IZ86" s="216"/>
      <c r="JA86" s="216"/>
      <c r="JB86" s="216"/>
      <c r="JC86" s="216"/>
      <c r="JD86" s="216"/>
      <c r="JE86" s="216"/>
      <c r="JF86" s="216"/>
      <c r="JG86" s="216"/>
      <c r="JH86" s="216"/>
      <c r="JI86" s="216"/>
      <c r="JJ86" s="216"/>
      <c r="JK86" s="216"/>
      <c r="JL86" s="216"/>
      <c r="JM86" s="216"/>
      <c r="JN86" s="216"/>
      <c r="JO86" s="216"/>
      <c r="JP86" s="216"/>
      <c r="JQ86" s="216"/>
      <c r="JR86" s="216"/>
    </row>
    <row r="87" spans="1:278" ht="15.75" thickBot="1">
      <c r="A87" s="404">
        <v>78</v>
      </c>
      <c r="B87" s="399" t="str">
        <f t="shared" ca="1" si="831"/>
        <v>gut sichtbar</v>
      </c>
      <c r="C87" s="400">
        <v>107</v>
      </c>
      <c r="D87" s="392" t="s">
        <v>35</v>
      </c>
      <c r="E87" s="400">
        <v>107</v>
      </c>
      <c r="F87" s="399" t="s">
        <v>484</v>
      </c>
      <c r="G87" s="393">
        <v>0.89814814814814825</v>
      </c>
      <c r="H87" s="402" t="s">
        <v>485</v>
      </c>
      <c r="I87" s="403">
        <v>16</v>
      </c>
      <c r="J87" s="399" t="s">
        <v>448</v>
      </c>
      <c r="K87" s="399" t="s">
        <v>11</v>
      </c>
      <c r="L87" s="396">
        <v>4</v>
      </c>
      <c r="M87" s="397">
        <v>12.3</v>
      </c>
      <c r="N87" s="1"/>
      <c r="O87" s="1"/>
      <c r="P87" s="1"/>
      <c r="Q87" s="1"/>
      <c r="R87" s="1"/>
      <c r="S87" s="1"/>
      <c r="T87" s="1"/>
      <c r="U87" s="1"/>
      <c r="V87" s="1"/>
      <c r="W87" s="1"/>
      <c r="X87" s="1"/>
      <c r="Y87" s="1"/>
      <c r="Z87" s="1"/>
      <c r="AA87" s="1"/>
      <c r="AB87" s="1"/>
      <c r="AC87" s="1"/>
      <c r="AD87" s="1"/>
      <c r="AE87" s="1"/>
      <c r="AF87" s="1"/>
      <c r="AG87" s="1"/>
      <c r="AH87" s="10">
        <f t="shared" si="832"/>
        <v>21.555555555555557</v>
      </c>
      <c r="AI87" s="10">
        <f t="shared" si="833"/>
        <v>323.33333333333337</v>
      </c>
      <c r="AJ87" s="44">
        <f t="shared" si="834"/>
        <v>31.466666666666669</v>
      </c>
      <c r="AK87" s="19">
        <f t="shared" si="835"/>
        <v>31.466666666666669</v>
      </c>
      <c r="AL87" s="19">
        <f t="shared" si="866"/>
        <v>31.466666666666669</v>
      </c>
      <c r="AM87" s="19">
        <f t="shared" ca="1" si="836"/>
        <v>0.64597761253256292</v>
      </c>
      <c r="AN87" s="45">
        <f t="shared" ca="1" si="837"/>
        <v>40.239013128452321</v>
      </c>
      <c r="AO87" s="55" t="str">
        <f t="shared" ca="1" si="820"/>
        <v>40°14'20"</v>
      </c>
      <c r="AP87" s="46">
        <f t="shared" ca="1" si="838"/>
        <v>42406.824464067511</v>
      </c>
      <c r="AQ87" s="20">
        <f t="shared" ca="1" si="849"/>
        <v>42406.824464067511</v>
      </c>
      <c r="AR87" s="10">
        <f t="shared" ca="1" si="850"/>
        <v>15266456.807064304</v>
      </c>
      <c r="AT87" s="64">
        <v>78</v>
      </c>
      <c r="AU87" s="58">
        <f t="shared" si="851"/>
        <v>31.466666666666669</v>
      </c>
      <c r="AV87" s="59" t="str">
        <f t="shared" si="839"/>
        <v/>
      </c>
      <c r="AW87" s="60" t="str">
        <f t="shared" si="840"/>
        <v/>
      </c>
      <c r="AX87" s="61" t="str">
        <f t="shared" si="821"/>
        <v/>
      </c>
      <c r="AY87" s="62" t="str">
        <f t="shared" si="852"/>
        <v/>
      </c>
      <c r="AZ87" s="61" t="str">
        <f t="shared" si="853"/>
        <v/>
      </c>
      <c r="BA87" s="58" t="str">
        <f t="shared" si="854"/>
        <v/>
      </c>
      <c r="BB87" s="58" t="str">
        <f t="shared" si="855"/>
        <v/>
      </c>
      <c r="BC87" s="58" t="str">
        <f t="shared" si="856"/>
        <v/>
      </c>
      <c r="BD87" s="58" t="str">
        <f t="shared" ca="1" si="857"/>
        <v>gut sichtbar</v>
      </c>
      <c r="BE87" s="63" t="str">
        <f t="shared" ca="1" si="822"/>
        <v>gut sichtbar</v>
      </c>
      <c r="BF87" s="215">
        <v>10</v>
      </c>
      <c r="BG87" s="214">
        <f t="shared" si="867"/>
        <v>10</v>
      </c>
      <c r="BH87" s="279">
        <v>0.99930555555555556</v>
      </c>
      <c r="BI87" s="281">
        <v>0.99861111111111101</v>
      </c>
      <c r="BJ87" s="281">
        <v>0.99861111111111101</v>
      </c>
      <c r="BK87" s="281">
        <v>0.99861111111111101</v>
      </c>
      <c r="BL87" s="281">
        <v>0.99791666666666667</v>
      </c>
      <c r="BM87" s="281">
        <v>0.99861111111111101</v>
      </c>
      <c r="BN87" s="280">
        <v>0.99861111111111101</v>
      </c>
      <c r="BO87" s="280">
        <v>0.99791666666666667</v>
      </c>
      <c r="BP87" s="280">
        <v>0</v>
      </c>
      <c r="BQ87" s="280">
        <v>0.99861111111111101</v>
      </c>
      <c r="BR87" s="280">
        <v>0.99861111111111101</v>
      </c>
      <c r="BS87" s="280">
        <v>0.99861111111111101</v>
      </c>
      <c r="BT87" s="280">
        <v>0.99861111111111101</v>
      </c>
      <c r="BU87" s="280">
        <v>0.99791666666666667</v>
      </c>
      <c r="BV87" s="280">
        <v>0.99861111111111101</v>
      </c>
      <c r="BW87" s="280">
        <v>0.99861111111111101</v>
      </c>
      <c r="BX87" s="280">
        <v>0.99791666666666667</v>
      </c>
      <c r="BY87" s="280">
        <v>0.99861111111111101</v>
      </c>
      <c r="BZ87" s="280">
        <v>0.99791666666666667</v>
      </c>
      <c r="CA87" s="280">
        <v>0.99791666666666667</v>
      </c>
      <c r="CB87" s="280">
        <v>0.99930555555555556</v>
      </c>
      <c r="CC87" s="280">
        <v>0.99791666666666667</v>
      </c>
      <c r="CD87" s="281">
        <v>0.99722222222222223</v>
      </c>
      <c r="CE87" s="281">
        <v>0.99722222222222223</v>
      </c>
      <c r="CF87" s="281">
        <v>0.99861111111111101</v>
      </c>
      <c r="CG87" s="281">
        <v>0.99861111111111101</v>
      </c>
      <c r="CH87" s="280">
        <v>0.99652777777777779</v>
      </c>
      <c r="CI87" s="281">
        <v>0.99722222222222223</v>
      </c>
      <c r="CJ87" s="281">
        <v>0.99861111111111101</v>
      </c>
      <c r="CK87" s="281">
        <v>0.99722222222222223</v>
      </c>
      <c r="CL87" s="281">
        <v>0.99722222222222223</v>
      </c>
      <c r="CM87" s="280">
        <v>0.99444444444444446</v>
      </c>
      <c r="CN87" s="281">
        <v>0.99583333333333324</v>
      </c>
      <c r="CO87" s="281">
        <v>0.99513888888888891</v>
      </c>
      <c r="CP87" s="281">
        <v>0.99375000000000002</v>
      </c>
      <c r="CQ87" s="281">
        <v>0.99444444444444446</v>
      </c>
      <c r="CR87" s="280">
        <v>0.99236111111111114</v>
      </c>
      <c r="CS87" s="281">
        <v>0.9916666666666667</v>
      </c>
      <c r="CT87" s="281">
        <v>0.98958333333333337</v>
      </c>
      <c r="CU87" s="281">
        <v>0.99097222222222225</v>
      </c>
      <c r="CV87" s="281">
        <v>0.98819444444444438</v>
      </c>
      <c r="CW87" s="280">
        <v>0.9868055555555556</v>
      </c>
      <c r="CX87" s="280">
        <v>0.98749999999999993</v>
      </c>
      <c r="CY87" s="280">
        <v>0.98749999999999993</v>
      </c>
      <c r="CZ87" s="280">
        <v>0.98541666666666661</v>
      </c>
      <c r="DA87" s="280">
        <v>0.9868055555555556</v>
      </c>
      <c r="DB87" s="280">
        <v>0.98402777777777783</v>
      </c>
      <c r="DC87" s="281">
        <v>0.97986111111111107</v>
      </c>
      <c r="DD87" s="281">
        <v>0.98055555555555562</v>
      </c>
      <c r="DE87" s="281">
        <v>0.98055555555555562</v>
      </c>
      <c r="DF87" s="281">
        <v>0.97569444444444453</v>
      </c>
      <c r="DG87" s="280">
        <v>0.97222222222222221</v>
      </c>
      <c r="DH87" s="280">
        <v>0.96944444444444444</v>
      </c>
      <c r="DI87" s="280">
        <v>0.96875</v>
      </c>
      <c r="DJ87" s="280">
        <v>0.96736111111111101</v>
      </c>
      <c r="DK87" s="280">
        <v>0.96666666666666667</v>
      </c>
      <c r="DL87" s="280">
        <v>0.96250000000000002</v>
      </c>
      <c r="DM87" s="281">
        <v>0.95624999999999993</v>
      </c>
      <c r="DN87" s="281">
        <v>0.95347222222222217</v>
      </c>
      <c r="DO87" s="281">
        <v>0.92499999999999993</v>
      </c>
      <c r="DP87" s="282">
        <v>0.92152777777777783</v>
      </c>
      <c r="DQ87" s="220">
        <f t="shared" si="927"/>
        <v>10</v>
      </c>
      <c r="DR87" s="258">
        <v>3.472222222222222E-3</v>
      </c>
      <c r="DS87" s="259">
        <v>2.0833333333333333E-3</v>
      </c>
      <c r="DT87" s="259">
        <v>4.8611111111111112E-3</v>
      </c>
      <c r="DU87" s="259">
        <v>2.0833333333333333E-3</v>
      </c>
      <c r="DV87" s="259">
        <v>4.1666666666666666E-3</v>
      </c>
      <c r="DW87" s="259">
        <v>4.1666666666666666E-3</v>
      </c>
      <c r="DX87" s="259">
        <v>1.3888888888888889E-3</v>
      </c>
      <c r="DY87" s="259">
        <v>2.0833333333333333E-3</v>
      </c>
      <c r="DZ87" s="259">
        <v>6.9444444444444447E-4</v>
      </c>
      <c r="EA87" s="259">
        <v>6.9444444444444447E-4</v>
      </c>
      <c r="EB87" s="290">
        <v>0</v>
      </c>
      <c r="EC87" s="259">
        <v>0</v>
      </c>
      <c r="ED87" s="259">
        <v>6.9444444444444447E-4</v>
      </c>
      <c r="EE87" s="259">
        <v>0</v>
      </c>
      <c r="EF87" s="259">
        <v>2.0833333333333333E-3</v>
      </c>
      <c r="EG87" s="259">
        <v>1.3888888888888889E-3</v>
      </c>
      <c r="EH87" s="259">
        <v>2.0833333333333333E-3</v>
      </c>
      <c r="EI87" s="259">
        <v>0.99930555555555556</v>
      </c>
      <c r="EJ87" s="259">
        <v>0</v>
      </c>
      <c r="EK87" s="259">
        <v>0.99930555555555556</v>
      </c>
      <c r="EL87" s="259">
        <v>2.0833333333333333E-3</v>
      </c>
      <c r="EM87" s="259">
        <v>0</v>
      </c>
      <c r="EN87" s="259">
        <v>6.9444444444444447E-4</v>
      </c>
      <c r="EO87" s="259">
        <v>0.99861111111111101</v>
      </c>
      <c r="EP87" s="259">
        <v>0.99930555555555556</v>
      </c>
      <c r="EQ87" s="259">
        <v>0.99861111111111101</v>
      </c>
      <c r="ER87" s="259">
        <v>0.99861111111111101</v>
      </c>
      <c r="ES87" s="259">
        <v>0.99791666666666667</v>
      </c>
      <c r="ET87" s="259">
        <v>0.99930555555555556</v>
      </c>
      <c r="EU87" s="259">
        <v>0.99930555555555556</v>
      </c>
      <c r="EV87" s="259">
        <v>0.99861111111111101</v>
      </c>
      <c r="EW87" s="259">
        <v>0.99861111111111101</v>
      </c>
      <c r="EX87" s="259">
        <v>0</v>
      </c>
      <c r="EY87" s="259">
        <v>6.9444444444444447E-4</v>
      </c>
      <c r="EZ87" s="259">
        <v>0.99861111111111101</v>
      </c>
      <c r="FA87" s="259">
        <v>6.9444444444444447E-4</v>
      </c>
      <c r="FB87" s="259">
        <v>0</v>
      </c>
      <c r="FC87" s="259">
        <v>0</v>
      </c>
      <c r="FD87" s="259">
        <v>0.99930555555555556</v>
      </c>
      <c r="FE87" s="259">
        <v>0.99930555555555556</v>
      </c>
      <c r="FF87" s="259">
        <v>0.99930555555555556</v>
      </c>
      <c r="FG87" s="259">
        <v>0.99791666666666667</v>
      </c>
      <c r="FH87" s="259">
        <v>0.99791666666666667</v>
      </c>
      <c r="FI87" s="259">
        <v>0.99791666666666667</v>
      </c>
      <c r="FJ87" s="259">
        <v>0</v>
      </c>
      <c r="FK87" s="273">
        <v>0.99930555555555556</v>
      </c>
      <c r="FL87" s="214">
        <f t="shared" si="935"/>
        <v>10</v>
      </c>
      <c r="FM87" s="238" t="s">
        <v>75</v>
      </c>
      <c r="FN87" s="222">
        <f>IK11</f>
        <v>1.1666666666666664E-2</v>
      </c>
      <c r="FO87" s="221"/>
      <c r="FP87" s="221"/>
      <c r="FQ87" s="221"/>
      <c r="FR87" s="221"/>
      <c r="FS87" s="221"/>
      <c r="FT87" s="221"/>
      <c r="FU87" s="221"/>
      <c r="FV87" s="221"/>
      <c r="FW87" s="221"/>
      <c r="FX87" s="221"/>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c r="GY87" s="216"/>
      <c r="GZ87" s="216"/>
      <c r="HA87" s="216"/>
      <c r="HB87" s="216"/>
      <c r="HC87" s="216"/>
      <c r="HD87" s="216"/>
      <c r="HE87" s="216"/>
      <c r="HF87" s="216"/>
      <c r="HG87" s="216"/>
      <c r="HH87" s="216"/>
      <c r="HI87" s="216"/>
      <c r="HJ87" s="216"/>
      <c r="HK87" s="216"/>
      <c r="HL87" s="216"/>
      <c r="HM87" s="216"/>
      <c r="HN87" s="216"/>
      <c r="HO87" s="216"/>
      <c r="HP87" s="216"/>
      <c r="HQ87" s="216"/>
      <c r="HR87" s="216"/>
      <c r="HS87" s="216"/>
      <c r="HT87" s="216"/>
      <c r="HU87" s="216"/>
      <c r="HV87" s="216"/>
      <c r="HW87" s="216"/>
      <c r="HX87" s="216"/>
      <c r="HY87" s="216"/>
      <c r="HZ87" s="216"/>
      <c r="IA87" s="216"/>
      <c r="IB87" s="216"/>
      <c r="IC87" s="216"/>
      <c r="ID87" s="216"/>
      <c r="IE87" s="216"/>
      <c r="IF87" s="216"/>
      <c r="IG87" s="216"/>
      <c r="IH87" s="216"/>
      <c r="II87" s="216"/>
      <c r="IJ87" s="216"/>
      <c r="IK87" s="216"/>
      <c r="IL87" s="216"/>
      <c r="IM87" s="216"/>
      <c r="IN87" s="216"/>
      <c r="IO87" s="216"/>
      <c r="IP87" s="216"/>
      <c r="IQ87" s="216"/>
      <c r="IR87" s="216"/>
      <c r="IS87" s="216"/>
      <c r="IT87" s="216"/>
      <c r="IU87" s="216"/>
      <c r="IV87" s="216"/>
      <c r="IW87" s="216"/>
      <c r="IX87" s="216"/>
      <c r="IY87" s="216"/>
      <c r="IZ87" s="216"/>
      <c r="JA87" s="216"/>
      <c r="JB87" s="216"/>
      <c r="JC87" s="216"/>
      <c r="JD87" s="216"/>
      <c r="JE87" s="216"/>
      <c r="JF87" s="216"/>
      <c r="JG87" s="216"/>
      <c r="JH87" s="216"/>
      <c r="JI87" s="216"/>
      <c r="JJ87" s="216"/>
      <c r="JK87" s="216"/>
      <c r="JL87" s="216"/>
      <c r="JM87" s="216"/>
      <c r="JN87" s="216"/>
      <c r="JO87" s="216"/>
      <c r="JP87" s="216"/>
      <c r="JQ87" s="216"/>
      <c r="JR87" s="216"/>
    </row>
    <row r="88" spans="1:278" ht="15" customHeight="1">
      <c r="A88" s="404">
        <v>79</v>
      </c>
      <c r="B88" s="399" t="str">
        <f t="shared" si="831"/>
        <v>zirkumpolar</v>
      </c>
      <c r="C88" s="400">
        <v>54</v>
      </c>
      <c r="D88" s="392" t="s">
        <v>35</v>
      </c>
      <c r="E88" s="400">
        <v>54</v>
      </c>
      <c r="F88" s="399" t="s">
        <v>486</v>
      </c>
      <c r="G88" s="393">
        <v>0.93357638888888894</v>
      </c>
      <c r="H88" s="402" t="s">
        <v>487</v>
      </c>
      <c r="I88" s="403">
        <v>15.8</v>
      </c>
      <c r="J88" s="399" t="s">
        <v>488</v>
      </c>
      <c r="K88" s="399" t="s">
        <v>11</v>
      </c>
      <c r="L88" s="396">
        <v>4</v>
      </c>
      <c r="M88" s="397">
        <v>17.600000000000001</v>
      </c>
      <c r="N88" s="1"/>
      <c r="O88" s="1"/>
      <c r="P88" s="1"/>
      <c r="Q88" s="1"/>
      <c r="R88" s="1"/>
      <c r="S88" s="1"/>
      <c r="T88" s="1"/>
      <c r="U88" s="1"/>
      <c r="V88" s="1"/>
      <c r="W88" s="1"/>
      <c r="X88" s="1"/>
      <c r="Y88" s="1"/>
      <c r="Z88" s="1"/>
      <c r="AA88" s="1"/>
      <c r="AB88" s="1"/>
      <c r="AC88" s="1"/>
      <c r="AD88" s="1"/>
      <c r="AE88" s="1"/>
      <c r="AF88" s="1"/>
      <c r="AG88" s="1"/>
      <c r="AH88" s="10">
        <f t="shared" si="832"/>
        <v>22.405833333333334</v>
      </c>
      <c r="AI88" s="10">
        <f t="shared" si="833"/>
        <v>336.08749999999998</v>
      </c>
      <c r="AJ88" s="44">
        <f t="shared" si="834"/>
        <v>54.56666666666667</v>
      </c>
      <c r="AK88" s="19">
        <f t="shared" si="835"/>
        <v>54.56666666666667</v>
      </c>
      <c r="AL88" s="19">
        <f t="shared" si="866"/>
        <v>54.56666666666667</v>
      </c>
      <c r="AM88" s="19">
        <f t="shared" ca="1" si="836"/>
        <v>0.70453144997725692</v>
      </c>
      <c r="AN88" s="45">
        <f t="shared" ca="1" si="837"/>
        <v>44.791703025596831</v>
      </c>
      <c r="AO88" s="55" t="str">
        <f t="shared" ca="1" si="820"/>
        <v>44°47'30"</v>
      </c>
      <c r="AP88" s="46">
        <f t="shared" ca="1" si="838"/>
        <v>42406.789035826769</v>
      </c>
      <c r="AQ88" s="20">
        <f t="shared" ca="1" si="849"/>
        <v>42406.789035826769</v>
      </c>
      <c r="AR88" s="10">
        <f t="shared" ca="1" si="850"/>
        <v>15266444.052897636</v>
      </c>
      <c r="AT88" s="64">
        <v>79</v>
      </c>
      <c r="AU88" s="58">
        <f t="shared" si="851"/>
        <v>54.56666666666667</v>
      </c>
      <c r="AV88" s="59" t="str">
        <f t="shared" si="839"/>
        <v/>
      </c>
      <c r="AW88" s="60" t="str">
        <f t="shared" si="840"/>
        <v/>
      </c>
      <c r="AX88" s="61" t="str">
        <f t="shared" si="821"/>
        <v/>
      </c>
      <c r="AY88" s="62" t="str">
        <f t="shared" si="852"/>
        <v>zirkumpolar</v>
      </c>
      <c r="AZ88" s="61" t="str">
        <f t="shared" si="853"/>
        <v/>
      </c>
      <c r="BA88" s="58" t="str">
        <f t="shared" si="854"/>
        <v>zirkumpolar</v>
      </c>
      <c r="BB88" s="58" t="str">
        <f t="shared" si="855"/>
        <v>zirkumpolar</v>
      </c>
      <c r="BC88" s="58" t="str">
        <f t="shared" si="856"/>
        <v>zirkumpolar</v>
      </c>
      <c r="BD88" s="58" t="str">
        <f t="shared" ca="1" si="857"/>
        <v>gut sichtbar</v>
      </c>
      <c r="BE88" s="63" t="str">
        <f t="shared" si="822"/>
        <v>zirkumpolar</v>
      </c>
      <c r="BF88" s="215">
        <v>9</v>
      </c>
      <c r="BG88" s="214">
        <f t="shared" si="867"/>
        <v>9</v>
      </c>
      <c r="BH88" s="269">
        <f t="shared" ref="BH88" si="1071">IF(BH92&lt;BH87,(BH87-BH92)/5+BH89,(BH92-BH87)/5+BH87)</f>
        <v>0.99930555555555556</v>
      </c>
      <c r="BI88" s="270">
        <v>0.99888888888888883</v>
      </c>
      <c r="BJ88" s="270">
        <v>0.99902777777777774</v>
      </c>
      <c r="BK88" s="270">
        <v>0.99888888888888883</v>
      </c>
      <c r="BL88" s="270">
        <v>0.99847222222222232</v>
      </c>
      <c r="BM88" s="270">
        <v>0.99888888888888883</v>
      </c>
      <c r="BN88" s="270">
        <f t="shared" ref="BN88:BO88" si="1072">IF(BN92&lt;BN87,(BN87-BN92)/5+BN89,(BN92-BN87)/5+BN87)</f>
        <v>0.99847222222222232</v>
      </c>
      <c r="BO88" s="270">
        <f t="shared" si="1072"/>
        <v>0.99805555555555558</v>
      </c>
      <c r="BP88" s="254">
        <v>0.99986111111111098</v>
      </c>
      <c r="BQ88" s="270">
        <f t="shared" ref="BQ88:DP88" si="1073">IF(BQ92&lt;BQ87,(BQ87-BQ92)/5+BQ89,(BQ92-BQ87)/5+BQ87)</f>
        <v>0.99861111111111101</v>
      </c>
      <c r="BR88" s="270">
        <f t="shared" si="1073"/>
        <v>0.99847222222222232</v>
      </c>
      <c r="BS88" s="270">
        <f t="shared" si="1073"/>
        <v>0.99861111111111101</v>
      </c>
      <c r="BT88" s="270">
        <f t="shared" si="1073"/>
        <v>0.99847222222222232</v>
      </c>
      <c r="BU88" s="270">
        <f t="shared" si="1073"/>
        <v>0.99791666666666667</v>
      </c>
      <c r="BV88" s="270">
        <f t="shared" si="1073"/>
        <v>0.99847222222222232</v>
      </c>
      <c r="BW88" s="270">
        <f t="shared" si="1073"/>
        <v>0.99861111111111101</v>
      </c>
      <c r="BX88" s="270">
        <f t="shared" si="1073"/>
        <v>0.99791666666666667</v>
      </c>
      <c r="BY88" s="270">
        <f t="shared" si="1073"/>
        <v>0.99861111111111101</v>
      </c>
      <c r="BZ88" s="270">
        <f t="shared" si="1073"/>
        <v>0.99791666666666667</v>
      </c>
      <c r="CA88" s="270">
        <f t="shared" si="1073"/>
        <v>0.99791666666666667</v>
      </c>
      <c r="CB88" s="270">
        <f t="shared" si="1073"/>
        <v>0.99930555555555556</v>
      </c>
      <c r="CC88" s="270">
        <f t="shared" si="1073"/>
        <v>0.99791666666666667</v>
      </c>
      <c r="CD88" s="270">
        <f t="shared" si="1073"/>
        <v>0.99763888888888885</v>
      </c>
      <c r="CE88" s="270">
        <f t="shared" si="1073"/>
        <v>0.99736111111111114</v>
      </c>
      <c r="CF88" s="270">
        <f t="shared" si="1073"/>
        <v>0.99874999999999992</v>
      </c>
      <c r="CG88" s="270">
        <f t="shared" si="1073"/>
        <v>0.99847222222222232</v>
      </c>
      <c r="CH88" s="270">
        <f t="shared" si="1073"/>
        <v>0.9966666666666667</v>
      </c>
      <c r="CI88" s="270">
        <f t="shared" si="1073"/>
        <v>0.99736111111111114</v>
      </c>
      <c r="CJ88" s="270">
        <f t="shared" si="1073"/>
        <v>0.99861111111111101</v>
      </c>
      <c r="CK88" s="270">
        <f t="shared" si="1073"/>
        <v>0.99736111111111114</v>
      </c>
      <c r="CL88" s="270">
        <f t="shared" si="1073"/>
        <v>0.99722222222222223</v>
      </c>
      <c r="CM88" s="270">
        <f t="shared" si="1073"/>
        <v>0.99527777777777782</v>
      </c>
      <c r="CN88" s="270">
        <f t="shared" si="1073"/>
        <v>0.99611111111111106</v>
      </c>
      <c r="CO88" s="270">
        <f t="shared" si="1073"/>
        <v>0.99527777777777782</v>
      </c>
      <c r="CP88" s="270">
        <f t="shared" si="1073"/>
        <v>0.99402777777777784</v>
      </c>
      <c r="CQ88" s="270">
        <f t="shared" si="1073"/>
        <v>0.99472222222222217</v>
      </c>
      <c r="CR88" s="270">
        <f t="shared" si="1073"/>
        <v>0.99291666666666667</v>
      </c>
      <c r="CS88" s="270">
        <f t="shared" si="1073"/>
        <v>0.99222222222222223</v>
      </c>
      <c r="CT88" s="270">
        <f t="shared" si="1073"/>
        <v>0.99069444444444443</v>
      </c>
      <c r="CU88" s="270">
        <f t="shared" si="1073"/>
        <v>0.99152777777777779</v>
      </c>
      <c r="CV88" s="270">
        <f t="shared" si="1073"/>
        <v>0.98916666666666664</v>
      </c>
      <c r="CW88" s="270">
        <f t="shared" si="1073"/>
        <v>0.98777777777777787</v>
      </c>
      <c r="CX88" s="270">
        <f t="shared" si="1073"/>
        <v>0.988611111111111</v>
      </c>
      <c r="CY88" s="270">
        <f t="shared" si="1073"/>
        <v>0.988611111111111</v>
      </c>
      <c r="CZ88" s="270">
        <f t="shared" si="1073"/>
        <v>0.98652777777777778</v>
      </c>
      <c r="DA88" s="270">
        <f t="shared" si="1073"/>
        <v>0.98777777777777787</v>
      </c>
      <c r="DB88" s="270">
        <f t="shared" si="1073"/>
        <v>0.98583333333333334</v>
      </c>
      <c r="DC88" s="270">
        <f t="shared" si="1073"/>
        <v>0.98208333333333331</v>
      </c>
      <c r="DD88" s="270">
        <f t="shared" si="1073"/>
        <v>0.98208333333333342</v>
      </c>
      <c r="DE88" s="270">
        <f t="shared" si="1073"/>
        <v>0.98222222222222233</v>
      </c>
      <c r="DF88" s="270">
        <f t="shared" si="1073"/>
        <v>0.97791666666666677</v>
      </c>
      <c r="DG88" s="270">
        <f t="shared" si="1073"/>
        <v>0.97430555555555554</v>
      </c>
      <c r="DH88" s="270">
        <f t="shared" si="1073"/>
        <v>0.9720833333333333</v>
      </c>
      <c r="DI88" s="270">
        <f t="shared" si="1073"/>
        <v>0.97152777777777777</v>
      </c>
      <c r="DJ88" s="270">
        <f t="shared" si="1073"/>
        <v>0.97027777777777768</v>
      </c>
      <c r="DK88" s="270">
        <f t="shared" si="1073"/>
        <v>0.96958333333333335</v>
      </c>
      <c r="DL88" s="270">
        <f t="shared" si="1073"/>
        <v>0.96625000000000005</v>
      </c>
      <c r="DM88" s="270">
        <f t="shared" si="1073"/>
        <v>0.96041666666666659</v>
      </c>
      <c r="DN88" s="270">
        <f t="shared" si="1073"/>
        <v>0.95777777777777773</v>
      </c>
      <c r="DO88" s="270">
        <f t="shared" si="1073"/>
        <v>0.93208333333333326</v>
      </c>
      <c r="DP88" s="270">
        <f t="shared" si="1073"/>
        <v>0.92902777777777779</v>
      </c>
      <c r="DQ88" s="220">
        <f t="shared" si="927"/>
        <v>9</v>
      </c>
      <c r="DR88" s="270">
        <f t="shared" ref="DR88:DS88" si="1074">IF(DR92&lt;DR87,(DR87-DR92)/5+DR89,(DR92-DR87)/5+DR87)</f>
        <v>3.1944444444444446E-3</v>
      </c>
      <c r="DS88" s="270">
        <f t="shared" si="1074"/>
        <v>2.0833333333333333E-3</v>
      </c>
      <c r="DT88" s="270">
        <f t="shared" ref="DT88:DY88" si="1075">IF(DT92&lt;DT87,(DT87-DT92)/5+DT89,(DT92-DT87)/5+DT87)</f>
        <v>4.3055555555555555E-3</v>
      </c>
      <c r="DU88" s="270">
        <f t="shared" si="1075"/>
        <v>2.0833333333333333E-3</v>
      </c>
      <c r="DV88" s="270">
        <f t="shared" si="1075"/>
        <v>3.6111111111111109E-3</v>
      </c>
      <c r="DW88" s="270">
        <f t="shared" si="1075"/>
        <v>3.6111111111111109E-3</v>
      </c>
      <c r="DX88" s="270">
        <f t="shared" si="1075"/>
        <v>1.5277777777777779E-3</v>
      </c>
      <c r="DY88" s="270">
        <f t="shared" si="1075"/>
        <v>1.6666666666666666E-3</v>
      </c>
      <c r="DZ88" s="288">
        <v>4.1666666666666669E-4</v>
      </c>
      <c r="EA88" s="270">
        <f t="shared" ref="EA88:EF88" si="1076">IF(EA92&lt;EA87,(EA87-EA92)/5+EA89,(EA92-EA87)/5+EA87)</f>
        <v>8.3333333333333339E-4</v>
      </c>
      <c r="EB88" s="270">
        <f t="shared" si="1076"/>
        <v>0</v>
      </c>
      <c r="EC88" s="270">
        <f t="shared" si="1076"/>
        <v>1.3888888888888889E-4</v>
      </c>
      <c r="ED88" s="270">
        <f t="shared" si="1076"/>
        <v>5.5555555555555556E-4</v>
      </c>
      <c r="EE88" s="270">
        <f t="shared" si="1076"/>
        <v>1.3888888888888889E-4</v>
      </c>
      <c r="EF88" s="270">
        <f t="shared" si="1076"/>
        <v>1.6666666666666666E-3</v>
      </c>
      <c r="EG88" s="288">
        <f t="shared" ref="EG88:EH88" si="1077">IF(EG92&lt;EG87,(EG87-EG92)/5+EG89,(EG92-EG87)/5+EG87)</f>
        <v>0.20097222222222222</v>
      </c>
      <c r="EH88" s="270">
        <f t="shared" si="1077"/>
        <v>1.6666666666666666E-3</v>
      </c>
      <c r="EI88" s="288">
        <v>0.99972222222222218</v>
      </c>
      <c r="EJ88" s="270">
        <f t="shared" ref="EJ88" si="1078">IF(EJ92&lt;EJ87,(EJ87-EJ92)/5+EJ89,(EJ92-EJ87)/5+EJ87)</f>
        <v>0</v>
      </c>
      <c r="EK88" s="288">
        <v>0.99944444444444447</v>
      </c>
      <c r="EL88" s="270">
        <f t="shared" ref="EL88" si="1079">IF(EL92&lt;EL87,(EL87-EL92)/5+EL89,(EL92-EL87)/5+EL87)</f>
        <v>1.8055555555555555E-3</v>
      </c>
      <c r="EM88" s="288">
        <v>0.99972222222222196</v>
      </c>
      <c r="EN88" s="270">
        <f t="shared" ref="EN88" si="1080">IF(EN92&lt;EN87,(EN87-EN92)/5+EN89,(EN92-EN87)/5+EN87)</f>
        <v>5.5555555555555556E-4</v>
      </c>
      <c r="EO88" s="288">
        <v>0.99888888888888883</v>
      </c>
      <c r="EP88" s="288">
        <v>0.99944444444444447</v>
      </c>
      <c r="EQ88" s="288">
        <v>0.99888888888888883</v>
      </c>
      <c r="ER88" s="288">
        <v>0.99888888888888883</v>
      </c>
      <c r="ES88" s="288">
        <v>0.99833333333333341</v>
      </c>
      <c r="ET88" s="270">
        <f t="shared" ref="ET88:EU88" si="1081">IF(ET92&lt;ET87,(ET87-ET92)/5+ET89,(ET92-ET87)/5+ET87)</f>
        <v>0.99916666666666665</v>
      </c>
      <c r="EU88" s="270">
        <f t="shared" si="1081"/>
        <v>0.99916666666666665</v>
      </c>
      <c r="EV88" s="288">
        <v>0.99888888888888883</v>
      </c>
      <c r="EW88" s="288">
        <v>0.99916666666666665</v>
      </c>
      <c r="EX88" s="270">
        <f t="shared" ref="EX88:FA88" si="1082">IF(EX92&lt;EX87,(EX87-EX92)/5+EX89,(EX92-EX87)/5+EX87)</f>
        <v>0</v>
      </c>
      <c r="EY88" s="270">
        <f t="shared" si="1082"/>
        <v>6.9444444444444447E-4</v>
      </c>
      <c r="EZ88" s="270">
        <f t="shared" si="1082"/>
        <v>0.99847222222222232</v>
      </c>
      <c r="FA88" s="270">
        <f t="shared" si="1082"/>
        <v>5.5555555555555556E-4</v>
      </c>
      <c r="FB88" s="288">
        <v>0.99986111111111098</v>
      </c>
      <c r="FC88" s="288">
        <v>0.99986111111111098</v>
      </c>
      <c r="FD88" s="270">
        <f t="shared" ref="FD88:FF88" si="1083">IF(FD92&lt;FD87,(FD87-FD92)/5+FD89,(FD92-FD87)/5+FD87)</f>
        <v>0.99916666666666665</v>
      </c>
      <c r="FE88" s="270">
        <f t="shared" si="1083"/>
        <v>0.99902777777777796</v>
      </c>
      <c r="FF88" s="270">
        <f t="shared" si="1083"/>
        <v>0.99916666666666665</v>
      </c>
      <c r="FG88" s="288">
        <v>0.99833333333333341</v>
      </c>
      <c r="FH88" s="288">
        <v>0.99833333333333341</v>
      </c>
      <c r="FI88" s="270">
        <f t="shared" ref="FI88" si="1084">IF(FI92&lt;FI87,(FI87-FI92)/5+FI89,(FI92-FI87)/5+FI87)</f>
        <v>0.9981944444444445</v>
      </c>
      <c r="FJ88" s="288">
        <v>0.99986111111111098</v>
      </c>
      <c r="FK88" s="270">
        <f t="shared" ref="FK88" si="1085">IF(FK92&lt;FK87,(FK87-FK92)/5+FK89,(FK92-FK87)/5+FK87)</f>
        <v>0.99930555555555556</v>
      </c>
      <c r="FL88" s="214">
        <f t="shared" si="935"/>
        <v>9</v>
      </c>
      <c r="FM88" s="238" t="s">
        <v>89</v>
      </c>
      <c r="FN88" s="222">
        <f>IL11</f>
        <v>1.0416666666666666E-2</v>
      </c>
      <c r="FO88" s="221"/>
      <c r="FP88" s="221"/>
      <c r="FQ88" s="214"/>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c r="GY88" s="216"/>
      <c r="GZ88" s="216"/>
      <c r="HA88" s="216"/>
      <c r="HB88" s="216"/>
      <c r="HC88" s="216"/>
      <c r="HD88" s="216"/>
      <c r="HE88" s="216"/>
      <c r="HF88" s="216"/>
      <c r="HG88" s="216"/>
      <c r="HH88" s="216"/>
      <c r="HI88" s="216"/>
      <c r="HJ88" s="216"/>
      <c r="HK88" s="216"/>
      <c r="HL88" s="216"/>
      <c r="HM88" s="216"/>
      <c r="HN88" s="216"/>
      <c r="HO88" s="216"/>
      <c r="HP88" s="216"/>
      <c r="HQ88" s="216"/>
      <c r="HR88" s="216"/>
      <c r="HS88" s="216"/>
      <c r="HT88" s="216"/>
      <c r="HU88" s="216"/>
      <c r="HV88" s="216"/>
      <c r="HW88" s="216"/>
      <c r="HX88" s="216"/>
      <c r="HY88" s="216"/>
      <c r="HZ88" s="216"/>
      <c r="IA88" s="216"/>
      <c r="IB88" s="216"/>
      <c r="IC88" s="216"/>
      <c r="ID88" s="216"/>
      <c r="IE88" s="216"/>
      <c r="IF88" s="216"/>
      <c r="IG88" s="216"/>
      <c r="IH88" s="216"/>
      <c r="II88" s="216"/>
      <c r="IJ88" s="216"/>
      <c r="IK88" s="216"/>
      <c r="IL88" s="216"/>
      <c r="IM88" s="216"/>
      <c r="IN88" s="216"/>
      <c r="IO88" s="216"/>
      <c r="IP88" s="216"/>
      <c r="IQ88" s="216"/>
      <c r="IR88" s="216"/>
      <c r="IS88" s="216"/>
      <c r="IT88" s="216"/>
      <c r="IU88" s="216"/>
      <c r="IV88" s="216"/>
      <c r="IW88" s="216"/>
      <c r="IX88" s="216"/>
      <c r="IY88" s="216"/>
      <c r="IZ88" s="216"/>
      <c r="JA88" s="216"/>
      <c r="JB88" s="216"/>
      <c r="JC88" s="216"/>
      <c r="JD88" s="216"/>
      <c r="JE88" s="216"/>
      <c r="JF88" s="216"/>
      <c r="JG88" s="216"/>
      <c r="JH88" s="216"/>
      <c r="JI88" s="216"/>
      <c r="JJ88" s="216"/>
      <c r="JK88" s="216"/>
      <c r="JL88" s="216"/>
      <c r="JM88" s="216"/>
      <c r="JN88" s="216"/>
      <c r="JO88" s="216"/>
      <c r="JP88" s="216"/>
      <c r="JQ88" s="216"/>
      <c r="JR88" s="216"/>
    </row>
    <row r="89" spans="1:278">
      <c r="A89" s="404">
        <v>80</v>
      </c>
      <c r="B89" s="399" t="str">
        <f t="shared" si="831"/>
        <v>zirkumpolar</v>
      </c>
      <c r="C89" s="400">
        <v>135</v>
      </c>
      <c r="D89" s="392" t="s">
        <v>35</v>
      </c>
      <c r="E89" s="400">
        <v>135</v>
      </c>
      <c r="F89" s="392" t="s">
        <v>489</v>
      </c>
      <c r="G89" s="393">
        <v>0.93939814814814815</v>
      </c>
      <c r="H89" s="402" t="s">
        <v>490</v>
      </c>
      <c r="I89" s="403">
        <v>15.2</v>
      </c>
      <c r="J89" s="392" t="s">
        <v>488</v>
      </c>
      <c r="K89" s="392" t="s">
        <v>11</v>
      </c>
      <c r="L89" s="396">
        <v>4</v>
      </c>
      <c r="M89" s="397">
        <v>18.399999999999999</v>
      </c>
      <c r="N89" s="1"/>
      <c r="O89" s="1"/>
      <c r="P89" s="1"/>
      <c r="Q89" s="1"/>
      <c r="R89" s="1"/>
      <c r="S89" s="1"/>
      <c r="T89" s="1"/>
      <c r="U89" s="1"/>
      <c r="V89" s="1"/>
      <c r="W89" s="1"/>
      <c r="X89" s="1"/>
      <c r="Y89" s="1"/>
      <c r="Z89" s="1"/>
      <c r="AA89" s="1"/>
      <c r="AB89" s="1"/>
      <c r="AC89" s="1"/>
      <c r="AD89" s="1"/>
      <c r="AE89" s="1"/>
      <c r="AF89" s="1"/>
      <c r="AG89" s="1"/>
      <c r="AH89" s="10">
        <f t="shared" si="832"/>
        <v>22.545555555555556</v>
      </c>
      <c r="AI89" s="10">
        <f t="shared" si="833"/>
        <v>338.18333333333334</v>
      </c>
      <c r="AJ89" s="44">
        <f t="shared" si="834"/>
        <v>52.166666666666671</v>
      </c>
      <c r="AK89" s="19">
        <f t="shared" si="835"/>
        <v>52.166666666666671</v>
      </c>
      <c r="AL89" s="19">
        <f t="shared" si="866"/>
        <v>52.166666666666671</v>
      </c>
      <c r="AM89" s="19">
        <f t="shared" ca="1" si="836"/>
        <v>0.6767219186621739</v>
      </c>
      <c r="AN89" s="45">
        <f t="shared" ca="1" si="837"/>
        <v>42.588010244318774</v>
      </c>
      <c r="AO89" s="55" t="str">
        <f t="shared" ca="1" si="820"/>
        <v>42°35'17"</v>
      </c>
      <c r="AP89" s="46">
        <f t="shared" ca="1" si="838"/>
        <v>42406.783214067509</v>
      </c>
      <c r="AQ89" s="20">
        <f t="shared" ca="1" si="849"/>
        <v>42406.783214067509</v>
      </c>
      <c r="AR89" s="10">
        <f t="shared" ca="1" si="850"/>
        <v>15266441.957064303</v>
      </c>
      <c r="AT89" s="64">
        <v>80</v>
      </c>
      <c r="AU89" s="58">
        <f t="shared" si="851"/>
        <v>52.166666666666671</v>
      </c>
      <c r="AV89" s="59" t="str">
        <f t="shared" si="839"/>
        <v/>
      </c>
      <c r="AW89" s="60" t="str">
        <f t="shared" si="840"/>
        <v/>
      </c>
      <c r="AX89" s="61" t="str">
        <f t="shared" si="821"/>
        <v/>
      </c>
      <c r="AY89" s="62" t="str">
        <f t="shared" si="852"/>
        <v>zirkumpolar</v>
      </c>
      <c r="AZ89" s="61" t="str">
        <f t="shared" si="853"/>
        <v/>
      </c>
      <c r="BA89" s="58" t="str">
        <f t="shared" si="854"/>
        <v>zirkumpolar</v>
      </c>
      <c r="BB89" s="58" t="str">
        <f t="shared" si="855"/>
        <v>zirkumpolar</v>
      </c>
      <c r="BC89" s="58" t="str">
        <f t="shared" si="856"/>
        <v>zirkumpolar</v>
      </c>
      <c r="BD89" s="58" t="str">
        <f t="shared" ca="1" si="857"/>
        <v>gut sichtbar</v>
      </c>
      <c r="BE89" s="63" t="str">
        <f t="shared" si="822"/>
        <v>zirkumpolar</v>
      </c>
      <c r="BF89" s="215">
        <v>8</v>
      </c>
      <c r="BG89" s="214">
        <f t="shared" si="867"/>
        <v>8</v>
      </c>
      <c r="BH89" s="257">
        <f t="shared" ref="BH89" si="1086">IF(BH92&lt;BH87,(BH87-BH92)/5+BH90,(BH92-BH87)/5+BH88)</f>
        <v>0.99930555555555556</v>
      </c>
      <c r="BI89" s="254">
        <v>0.99916666666666665</v>
      </c>
      <c r="BJ89" s="254">
        <v>0.99944444444444447</v>
      </c>
      <c r="BK89" s="254">
        <v>0.99916666666666665</v>
      </c>
      <c r="BL89" s="254">
        <v>0.99902777777777774</v>
      </c>
      <c r="BM89" s="254">
        <v>0.99916666666666665</v>
      </c>
      <c r="BN89" s="254">
        <f t="shared" ref="BN89:BO89" si="1087">IF(BN92&lt;BN87,(BN87-BN92)/5+BN90,(BN92-BN87)/5+BN88)</f>
        <v>0.99833333333333341</v>
      </c>
      <c r="BO89" s="254">
        <f t="shared" si="1087"/>
        <v>0.9981944444444445</v>
      </c>
      <c r="BP89" s="254">
        <v>0.99972222222222196</v>
      </c>
      <c r="BQ89" s="254">
        <f t="shared" ref="BQ89:DP89" si="1088">IF(BQ92&lt;BQ87,(BQ87-BQ92)/5+BQ90,(BQ92-BQ87)/5+BQ88)</f>
        <v>0.99861111111111101</v>
      </c>
      <c r="BR89" s="254">
        <f t="shared" si="1088"/>
        <v>0.99833333333333341</v>
      </c>
      <c r="BS89" s="254">
        <f t="shared" si="1088"/>
        <v>0.99861111111111101</v>
      </c>
      <c r="BT89" s="254">
        <f t="shared" si="1088"/>
        <v>0.99833333333333341</v>
      </c>
      <c r="BU89" s="254">
        <f t="shared" si="1088"/>
        <v>0.99791666666666667</v>
      </c>
      <c r="BV89" s="254">
        <f t="shared" si="1088"/>
        <v>0.99833333333333341</v>
      </c>
      <c r="BW89" s="254">
        <f t="shared" si="1088"/>
        <v>0.99861111111111101</v>
      </c>
      <c r="BX89" s="254">
        <f t="shared" si="1088"/>
        <v>0.99791666666666667</v>
      </c>
      <c r="BY89" s="254">
        <f t="shared" si="1088"/>
        <v>0.99861111111111101</v>
      </c>
      <c r="BZ89" s="254">
        <f t="shared" si="1088"/>
        <v>0.99791666666666667</v>
      </c>
      <c r="CA89" s="254">
        <f t="shared" si="1088"/>
        <v>0.99791666666666667</v>
      </c>
      <c r="CB89" s="254">
        <f t="shared" si="1088"/>
        <v>0.99930555555555556</v>
      </c>
      <c r="CC89" s="254">
        <f t="shared" si="1088"/>
        <v>0.99791666666666667</v>
      </c>
      <c r="CD89" s="254">
        <f t="shared" si="1088"/>
        <v>0.99805555555555547</v>
      </c>
      <c r="CE89" s="254">
        <f t="shared" si="1088"/>
        <v>0.99750000000000005</v>
      </c>
      <c r="CF89" s="254">
        <f t="shared" si="1088"/>
        <v>0.99888888888888883</v>
      </c>
      <c r="CG89" s="254">
        <f t="shared" si="1088"/>
        <v>0.99833333333333341</v>
      </c>
      <c r="CH89" s="254">
        <f t="shared" si="1088"/>
        <v>0.99680555555555561</v>
      </c>
      <c r="CI89" s="254">
        <f t="shared" si="1088"/>
        <v>0.99750000000000005</v>
      </c>
      <c r="CJ89" s="254">
        <f t="shared" si="1088"/>
        <v>0.99861111111111101</v>
      </c>
      <c r="CK89" s="254">
        <f t="shared" si="1088"/>
        <v>0.99750000000000005</v>
      </c>
      <c r="CL89" s="254">
        <f t="shared" si="1088"/>
        <v>0.99722222222222223</v>
      </c>
      <c r="CM89" s="254">
        <f t="shared" si="1088"/>
        <v>0.99611111111111117</v>
      </c>
      <c r="CN89" s="254">
        <f t="shared" si="1088"/>
        <v>0.99638888888888888</v>
      </c>
      <c r="CO89" s="254">
        <f t="shared" si="1088"/>
        <v>0.99541666666666673</v>
      </c>
      <c r="CP89" s="254">
        <f t="shared" si="1088"/>
        <v>0.99430555555555566</v>
      </c>
      <c r="CQ89" s="254">
        <f t="shared" si="1088"/>
        <v>0.99499999999999988</v>
      </c>
      <c r="CR89" s="254">
        <f t="shared" si="1088"/>
        <v>0.9934722222222222</v>
      </c>
      <c r="CS89" s="254">
        <f t="shared" si="1088"/>
        <v>0.99277777777777776</v>
      </c>
      <c r="CT89" s="254">
        <f t="shared" si="1088"/>
        <v>0.9918055555555555</v>
      </c>
      <c r="CU89" s="254">
        <f t="shared" si="1088"/>
        <v>0.99208333333333332</v>
      </c>
      <c r="CV89" s="254">
        <f t="shared" si="1088"/>
        <v>0.9901388888888889</v>
      </c>
      <c r="CW89" s="254">
        <f t="shared" si="1088"/>
        <v>0.98875000000000013</v>
      </c>
      <c r="CX89" s="254">
        <f t="shared" si="1088"/>
        <v>0.98972222222222206</v>
      </c>
      <c r="CY89" s="254">
        <f t="shared" si="1088"/>
        <v>0.98972222222222206</v>
      </c>
      <c r="CZ89" s="254">
        <f t="shared" si="1088"/>
        <v>0.98763888888888896</v>
      </c>
      <c r="DA89" s="254">
        <f t="shared" si="1088"/>
        <v>0.98875000000000013</v>
      </c>
      <c r="DB89" s="254">
        <f t="shared" si="1088"/>
        <v>0.98763888888888884</v>
      </c>
      <c r="DC89" s="254">
        <f t="shared" si="1088"/>
        <v>0.98430555555555554</v>
      </c>
      <c r="DD89" s="254">
        <f t="shared" si="1088"/>
        <v>0.98361111111111121</v>
      </c>
      <c r="DE89" s="254">
        <f t="shared" si="1088"/>
        <v>0.98388888888888903</v>
      </c>
      <c r="DF89" s="254">
        <f t="shared" si="1088"/>
        <v>0.980138888888889</v>
      </c>
      <c r="DG89" s="254">
        <f t="shared" si="1088"/>
        <v>0.97638888888888886</v>
      </c>
      <c r="DH89" s="254">
        <f t="shared" si="1088"/>
        <v>0.97472222222222216</v>
      </c>
      <c r="DI89" s="254">
        <f t="shared" si="1088"/>
        <v>0.97430555555555554</v>
      </c>
      <c r="DJ89" s="254">
        <f t="shared" si="1088"/>
        <v>0.97319444444444436</v>
      </c>
      <c r="DK89" s="254">
        <f t="shared" si="1088"/>
        <v>0.97250000000000003</v>
      </c>
      <c r="DL89" s="254">
        <f t="shared" si="1088"/>
        <v>0.97000000000000008</v>
      </c>
      <c r="DM89" s="254">
        <f t="shared" si="1088"/>
        <v>0.96458333333333324</v>
      </c>
      <c r="DN89" s="254">
        <f t="shared" si="1088"/>
        <v>0.96208333333333329</v>
      </c>
      <c r="DO89" s="254">
        <f t="shared" si="1088"/>
        <v>0.93916666666666659</v>
      </c>
      <c r="DP89" s="254">
        <f t="shared" si="1088"/>
        <v>0.93652777777777774</v>
      </c>
      <c r="DQ89" s="220">
        <f t="shared" si="927"/>
        <v>8</v>
      </c>
      <c r="DR89" s="254">
        <f t="shared" ref="DR89:DS89" si="1089">IF(DR92&lt;DR87,(DR87-DR92)/5+DR90,(DR92-DR87)/5+DR88)</f>
        <v>2.9166666666666668E-3</v>
      </c>
      <c r="DS89" s="254">
        <f t="shared" si="1089"/>
        <v>2.0833333333333333E-3</v>
      </c>
      <c r="DT89" s="254">
        <f t="shared" ref="DT89:DY89" si="1090">IF(DT92&lt;DT87,(DT87-DT92)/5+DT90,(DT92-DT87)/5+DT88)</f>
        <v>3.7500000000000003E-3</v>
      </c>
      <c r="DU89" s="254">
        <f t="shared" si="1090"/>
        <v>2.0833333333333333E-3</v>
      </c>
      <c r="DV89" s="254">
        <f t="shared" si="1090"/>
        <v>3.0555555555555553E-3</v>
      </c>
      <c r="DW89" s="254">
        <f t="shared" si="1090"/>
        <v>3.0555555555555553E-3</v>
      </c>
      <c r="DX89" s="254">
        <f t="shared" si="1090"/>
        <v>1.6666666666666668E-3</v>
      </c>
      <c r="DY89" s="254">
        <f t="shared" si="1090"/>
        <v>1.2499999999999998E-3</v>
      </c>
      <c r="DZ89" s="254">
        <v>1.3888888888888889E-4</v>
      </c>
      <c r="EA89" s="254">
        <f t="shared" ref="EA89:EF89" si="1091">IF(EA92&lt;EA87,(EA87-EA92)/5+EA90,(EA92-EA87)/5+EA88)</f>
        <v>9.722222222222223E-4</v>
      </c>
      <c r="EB89" s="254">
        <f t="shared" si="1091"/>
        <v>0</v>
      </c>
      <c r="EC89" s="254">
        <f t="shared" si="1091"/>
        <v>2.7777777777777778E-4</v>
      </c>
      <c r="ED89" s="254">
        <f t="shared" si="1091"/>
        <v>4.1666666666666664E-4</v>
      </c>
      <c r="EE89" s="254">
        <f t="shared" si="1091"/>
        <v>2.7777777777777778E-4</v>
      </c>
      <c r="EF89" s="254">
        <f t="shared" si="1091"/>
        <v>1.2499999999999998E-3</v>
      </c>
      <c r="EG89" s="254">
        <f t="shared" ref="EG89:EH89" si="1092">IF(EG92&lt;EG87,(EG87-EG92)/5+EG90,(EG92-EG87)/5+EG88)</f>
        <v>0.40055555555555555</v>
      </c>
      <c r="EH89" s="254">
        <f t="shared" si="1092"/>
        <v>1.2499999999999998E-3</v>
      </c>
      <c r="EI89" s="254">
        <v>1.3888888888888889E-4</v>
      </c>
      <c r="EJ89" s="254">
        <f t="shared" ref="EJ89" si="1093">IF(EJ92&lt;EJ87,(EJ87-EJ92)/5+EJ90,(EJ92-EJ87)/5+EJ88)</f>
        <v>0</v>
      </c>
      <c r="EK89" s="254">
        <v>0.99958333333333327</v>
      </c>
      <c r="EL89" s="254">
        <f t="shared" ref="EL89" si="1094">IF(EL92&lt;EL87,(EL87-EL92)/5+EL90,(EL92-EL87)/5+EL88)</f>
        <v>1.5277777777777776E-3</v>
      </c>
      <c r="EM89" s="254">
        <v>0.99944444444444402</v>
      </c>
      <c r="EN89" s="254">
        <f t="shared" ref="EN89" si="1095">IF(EN92&lt;EN87,(EN87-EN92)/5+EN90,(EN92-EN87)/5+EN88)</f>
        <v>4.1666666666666664E-4</v>
      </c>
      <c r="EO89" s="254">
        <v>0.99916666666666665</v>
      </c>
      <c r="EP89" s="254">
        <v>0.99958333333333327</v>
      </c>
      <c r="EQ89" s="254">
        <v>0.99916666666666665</v>
      </c>
      <c r="ER89" s="254">
        <v>0.99916666666666665</v>
      </c>
      <c r="ES89" s="254">
        <v>0.99874999999999992</v>
      </c>
      <c r="ET89" s="254">
        <f t="shared" ref="ET89:EU89" si="1096">IF(ET92&lt;ET87,(ET87-ET92)/5+ET90,(ET92-ET87)/5+ET88)</f>
        <v>0.99902777777777774</v>
      </c>
      <c r="EU89" s="254">
        <f t="shared" si="1096"/>
        <v>0.99902777777777774</v>
      </c>
      <c r="EV89" s="254">
        <v>0.99916666666666665</v>
      </c>
      <c r="EW89" s="254">
        <v>0.99972222222222218</v>
      </c>
      <c r="EX89" s="254">
        <f t="shared" ref="EX89:FA89" si="1097">IF(EX92&lt;EX87,(EX87-EX92)/5+EX90,(EX92-EX87)/5+EX88)</f>
        <v>0</v>
      </c>
      <c r="EY89" s="254">
        <f t="shared" si="1097"/>
        <v>6.9444444444444447E-4</v>
      </c>
      <c r="EZ89" s="254">
        <f t="shared" si="1097"/>
        <v>0.99833333333333341</v>
      </c>
      <c r="FA89" s="254">
        <f t="shared" si="1097"/>
        <v>4.1666666666666664E-4</v>
      </c>
      <c r="FB89" s="254">
        <v>0.99972222222222196</v>
      </c>
      <c r="FC89" s="254">
        <v>0.99972222222222196</v>
      </c>
      <c r="FD89" s="254">
        <f t="shared" ref="FD89:FF89" si="1098">IF(FD92&lt;FD87,(FD87-FD92)/5+FD90,(FD92-FD87)/5+FD88)</f>
        <v>0.99902777777777774</v>
      </c>
      <c r="FE89" s="254">
        <f t="shared" si="1098"/>
        <v>0.99875000000000014</v>
      </c>
      <c r="FF89" s="254">
        <f t="shared" si="1098"/>
        <v>0.99902777777777774</v>
      </c>
      <c r="FG89" s="254">
        <v>0.99874999999999992</v>
      </c>
      <c r="FH89" s="254">
        <v>0.99874999999999992</v>
      </c>
      <c r="FI89" s="254">
        <f t="shared" ref="FI89" si="1099">IF(FI92&lt;FI87,(FI87-FI92)/5+FI90,(FI92-FI87)/5+FI88)</f>
        <v>0.99847222222222232</v>
      </c>
      <c r="FJ89" s="254">
        <v>0.99972222222222196</v>
      </c>
      <c r="FK89" s="254">
        <f t="shared" ref="FK89" si="1100">IF(FK92&lt;FK87,(FK87-FK92)/5+FK90,(FK92-FK87)/5+FK88)</f>
        <v>0.99930555555555556</v>
      </c>
      <c r="FL89" s="214">
        <f t="shared" si="935"/>
        <v>8</v>
      </c>
      <c r="FM89" s="238" t="s">
        <v>159</v>
      </c>
      <c r="FN89" s="222">
        <f>IM11</f>
        <v>1.1805555555555554E-2</v>
      </c>
      <c r="FO89" s="221"/>
      <c r="FP89" s="215"/>
      <c r="FQ89" s="215"/>
      <c r="FR89" s="215"/>
      <c r="FS89" s="215"/>
      <c r="FT89" s="215"/>
      <c r="FU89" s="215"/>
      <c r="FV89" s="215"/>
      <c r="FW89" s="215"/>
      <c r="FX89" s="215"/>
      <c r="FY89" s="215"/>
      <c r="FZ89" s="215"/>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c r="GY89" s="216"/>
      <c r="GZ89" s="216"/>
      <c r="HA89" s="216"/>
      <c r="HB89" s="216"/>
      <c r="HC89" s="216"/>
      <c r="HD89" s="216"/>
      <c r="HE89" s="216"/>
      <c r="HF89" s="216"/>
      <c r="HG89" s="216"/>
      <c r="HH89" s="216"/>
      <c r="HI89" s="216"/>
      <c r="HJ89" s="216"/>
      <c r="HK89" s="216"/>
      <c r="HL89" s="216"/>
      <c r="HM89" s="216"/>
      <c r="HN89" s="216"/>
      <c r="HO89" s="216"/>
      <c r="HP89" s="216"/>
      <c r="HQ89" s="216"/>
      <c r="HR89" s="216"/>
      <c r="HS89" s="216"/>
      <c r="HT89" s="216"/>
      <c r="HU89" s="216"/>
      <c r="HV89" s="216"/>
      <c r="HW89" s="216"/>
      <c r="HX89" s="216"/>
      <c r="HY89" s="216"/>
      <c r="HZ89" s="216"/>
      <c r="IA89" s="216"/>
      <c r="IB89" s="216"/>
      <c r="IC89" s="216"/>
      <c r="ID89" s="216"/>
      <c r="IE89" s="216"/>
      <c r="IF89" s="216"/>
      <c r="IG89" s="216"/>
      <c r="IH89" s="216"/>
      <c r="II89" s="216"/>
      <c r="IJ89" s="216"/>
      <c r="IK89" s="216"/>
      <c r="IL89" s="216"/>
      <c r="IM89" s="216"/>
      <c r="IN89" s="216"/>
      <c r="IO89" s="216"/>
      <c r="IP89" s="216"/>
      <c r="IQ89" s="216"/>
      <c r="IR89" s="216"/>
      <c r="IS89" s="216"/>
      <c r="IT89" s="216"/>
      <c r="IU89" s="216"/>
      <c r="IV89" s="216"/>
      <c r="IW89" s="216"/>
      <c r="IX89" s="216"/>
      <c r="IY89" s="216"/>
      <c r="IZ89" s="216"/>
      <c r="JA89" s="216"/>
      <c r="JB89" s="216"/>
      <c r="JC89" s="216"/>
      <c r="JD89" s="216"/>
      <c r="JE89" s="216"/>
      <c r="JF89" s="216"/>
      <c r="JG89" s="216"/>
      <c r="JH89" s="216"/>
      <c r="JI89" s="216"/>
      <c r="JJ89" s="216"/>
      <c r="JK89" s="216"/>
      <c r="JL89" s="216"/>
      <c r="JM89" s="216"/>
      <c r="JN89" s="216"/>
      <c r="JO89" s="216"/>
      <c r="JP89" s="216"/>
      <c r="JQ89" s="216"/>
      <c r="JR89" s="216"/>
    </row>
    <row r="90" spans="1:278">
      <c r="A90" s="404">
        <v>81</v>
      </c>
      <c r="B90" s="399" t="str">
        <f t="shared" si="831"/>
        <v>zirkumpolar</v>
      </c>
      <c r="C90" s="400">
        <v>33</v>
      </c>
      <c r="D90" s="392" t="s">
        <v>35</v>
      </c>
      <c r="E90" s="400">
        <v>33</v>
      </c>
      <c r="F90" s="399" t="s">
        <v>491</v>
      </c>
      <c r="G90" s="393">
        <v>0.94611111111111112</v>
      </c>
      <c r="H90" s="402" t="s">
        <v>492</v>
      </c>
      <c r="I90" s="403">
        <v>14.8</v>
      </c>
      <c r="J90" s="399" t="s">
        <v>300</v>
      </c>
      <c r="K90" s="399" t="s">
        <v>11</v>
      </c>
      <c r="L90" s="396">
        <v>4</v>
      </c>
      <c r="M90" s="397"/>
      <c r="N90" s="1"/>
      <c r="O90" s="1"/>
      <c r="P90" s="1"/>
      <c r="Q90" s="1"/>
      <c r="R90" s="1"/>
      <c r="S90" s="1"/>
      <c r="T90" s="1"/>
      <c r="U90" s="1"/>
      <c r="V90" s="1"/>
      <c r="W90" s="1"/>
      <c r="X90" s="1"/>
      <c r="Y90" s="1"/>
      <c r="Z90" s="1"/>
      <c r="AA90" s="1"/>
      <c r="AB90" s="1"/>
      <c r="AC90" s="1"/>
      <c r="AD90" s="1"/>
      <c r="AE90" s="1"/>
      <c r="AF90" s="1"/>
      <c r="AG90" s="1"/>
      <c r="AH90" s="10">
        <f t="shared" si="832"/>
        <v>22.706666666666667</v>
      </c>
      <c r="AI90" s="10">
        <f t="shared" si="833"/>
        <v>340.6</v>
      </c>
      <c r="AJ90" s="44">
        <f t="shared" si="834"/>
        <v>80.433333333333337</v>
      </c>
      <c r="AK90" s="19">
        <f t="shared" si="835"/>
        <v>80.433333333333337</v>
      </c>
      <c r="AL90" s="19">
        <f t="shared" si="866"/>
        <v>80.433333333333337</v>
      </c>
      <c r="AM90" s="19">
        <f t="shared" ca="1" si="836"/>
        <v>0.75826270672879992</v>
      </c>
      <c r="AN90" s="45">
        <f t="shared" ca="1" si="837"/>
        <v>49.311280401114701</v>
      </c>
      <c r="AO90" s="55" t="str">
        <f t="shared" ca="1" si="820"/>
        <v>49°18'41"</v>
      </c>
      <c r="AP90" s="46">
        <f t="shared" ca="1" si="838"/>
        <v>42406.776501104549</v>
      </c>
      <c r="AQ90" s="20">
        <f t="shared" ca="1" si="849"/>
        <v>42406.776501104549</v>
      </c>
      <c r="AR90" s="10">
        <f t="shared" ca="1" si="850"/>
        <v>15266439.540397637</v>
      </c>
      <c r="AT90" s="64">
        <v>81</v>
      </c>
      <c r="AU90" s="58">
        <f t="shared" si="851"/>
        <v>80.433333333333337</v>
      </c>
      <c r="AV90" s="59" t="str">
        <f t="shared" si="839"/>
        <v/>
      </c>
      <c r="AW90" s="60" t="str">
        <f t="shared" si="840"/>
        <v/>
      </c>
      <c r="AX90" s="61" t="str">
        <f t="shared" si="821"/>
        <v/>
      </c>
      <c r="AY90" s="62" t="str">
        <f t="shared" si="852"/>
        <v>zirkumpolar</v>
      </c>
      <c r="AZ90" s="61" t="str">
        <f t="shared" si="853"/>
        <v/>
      </c>
      <c r="BA90" s="58" t="str">
        <f t="shared" si="854"/>
        <v>zirkumpolar</v>
      </c>
      <c r="BB90" s="58" t="str">
        <f t="shared" si="855"/>
        <v>zirkumpolar</v>
      </c>
      <c r="BC90" s="58" t="str">
        <f t="shared" si="856"/>
        <v>zirkumpolar</v>
      </c>
      <c r="BD90" s="58" t="str">
        <f t="shared" ca="1" si="857"/>
        <v>gut sichtbar</v>
      </c>
      <c r="BE90" s="63" t="str">
        <f t="shared" si="822"/>
        <v>zirkumpolar</v>
      </c>
      <c r="BF90" s="215">
        <v>7</v>
      </c>
      <c r="BG90" s="214">
        <f t="shared" si="867"/>
        <v>7</v>
      </c>
      <c r="BH90" s="257">
        <f t="shared" ref="BH90" si="1101">IF(BH92&lt;BH87,(BH87-BH92)/5+BH91,(BH92-BH87)/5+BH89)</f>
        <v>0.99930555555555556</v>
      </c>
      <c r="BI90" s="254">
        <v>0.99944444444444447</v>
      </c>
      <c r="BJ90" s="254">
        <v>0.99986111111111098</v>
      </c>
      <c r="BK90" s="254">
        <v>0.99944444444444447</v>
      </c>
      <c r="BL90" s="254">
        <v>0.99958333333333305</v>
      </c>
      <c r="BM90" s="254">
        <v>0.99944444444444447</v>
      </c>
      <c r="BN90" s="254">
        <f t="shared" ref="BN90:BO90" si="1102">IF(BN92&lt;BN87,(BN87-BN92)/5+BN91,(BN92-BN87)/5+BN89)</f>
        <v>0.9981944444444445</v>
      </c>
      <c r="BO90" s="254">
        <f t="shared" si="1102"/>
        <v>0.99833333333333341</v>
      </c>
      <c r="BP90" s="254">
        <v>0.99958333333333327</v>
      </c>
      <c r="BQ90" s="254">
        <f t="shared" ref="BQ90:DP90" si="1103">IF(BQ92&lt;BQ87,(BQ87-BQ92)/5+BQ91,(BQ92-BQ87)/5+BQ89)</f>
        <v>0.99861111111111101</v>
      </c>
      <c r="BR90" s="254">
        <f t="shared" si="1103"/>
        <v>0.9981944444444445</v>
      </c>
      <c r="BS90" s="254">
        <f t="shared" si="1103"/>
        <v>0.99861111111111101</v>
      </c>
      <c r="BT90" s="254">
        <f t="shared" si="1103"/>
        <v>0.9981944444444445</v>
      </c>
      <c r="BU90" s="254">
        <f t="shared" si="1103"/>
        <v>0.99791666666666667</v>
      </c>
      <c r="BV90" s="254">
        <f t="shared" si="1103"/>
        <v>0.9981944444444445</v>
      </c>
      <c r="BW90" s="254">
        <f t="shared" si="1103"/>
        <v>0.99861111111111101</v>
      </c>
      <c r="BX90" s="254">
        <f t="shared" si="1103"/>
        <v>0.99791666666666667</v>
      </c>
      <c r="BY90" s="254">
        <f t="shared" si="1103"/>
        <v>0.99861111111111101</v>
      </c>
      <c r="BZ90" s="254">
        <f t="shared" si="1103"/>
        <v>0.99791666666666667</v>
      </c>
      <c r="CA90" s="254">
        <f t="shared" si="1103"/>
        <v>0.99791666666666667</v>
      </c>
      <c r="CB90" s="254">
        <f t="shared" si="1103"/>
        <v>0.99930555555555556</v>
      </c>
      <c r="CC90" s="254">
        <f t="shared" si="1103"/>
        <v>0.99791666666666667</v>
      </c>
      <c r="CD90" s="254">
        <f t="shared" si="1103"/>
        <v>0.99847222222222209</v>
      </c>
      <c r="CE90" s="254">
        <f t="shared" si="1103"/>
        <v>0.99763888888888896</v>
      </c>
      <c r="CF90" s="254">
        <f t="shared" si="1103"/>
        <v>0.99902777777777774</v>
      </c>
      <c r="CG90" s="254">
        <f t="shared" si="1103"/>
        <v>0.9981944444444445</v>
      </c>
      <c r="CH90" s="254">
        <f t="shared" si="1103"/>
        <v>0.99694444444444452</v>
      </c>
      <c r="CI90" s="254">
        <f t="shared" si="1103"/>
        <v>0.99763888888888896</v>
      </c>
      <c r="CJ90" s="254">
        <f t="shared" si="1103"/>
        <v>0.99861111111111101</v>
      </c>
      <c r="CK90" s="254">
        <f t="shared" si="1103"/>
        <v>0.99763888888888896</v>
      </c>
      <c r="CL90" s="254">
        <f t="shared" si="1103"/>
        <v>0.99722222222222223</v>
      </c>
      <c r="CM90" s="254">
        <f t="shared" si="1103"/>
        <v>0.99694444444444452</v>
      </c>
      <c r="CN90" s="254">
        <f t="shared" si="1103"/>
        <v>0.9966666666666667</v>
      </c>
      <c r="CO90" s="254">
        <f t="shared" si="1103"/>
        <v>0.99555555555555564</v>
      </c>
      <c r="CP90" s="254">
        <f t="shared" si="1103"/>
        <v>0.99458333333333349</v>
      </c>
      <c r="CQ90" s="254">
        <f t="shared" si="1103"/>
        <v>0.99527777777777759</v>
      </c>
      <c r="CR90" s="254">
        <f t="shared" si="1103"/>
        <v>0.99402777777777773</v>
      </c>
      <c r="CS90" s="254">
        <f t="shared" si="1103"/>
        <v>0.99333333333333329</v>
      </c>
      <c r="CT90" s="254">
        <f t="shared" si="1103"/>
        <v>0.99291666666666656</v>
      </c>
      <c r="CU90" s="254">
        <f t="shared" si="1103"/>
        <v>0.99263888888888885</v>
      </c>
      <c r="CV90" s="254">
        <f t="shared" si="1103"/>
        <v>0.99111111111111116</v>
      </c>
      <c r="CW90" s="254">
        <f t="shared" si="1103"/>
        <v>0.98972222222222239</v>
      </c>
      <c r="CX90" s="254">
        <f t="shared" si="1103"/>
        <v>0.99083333333333312</v>
      </c>
      <c r="CY90" s="254">
        <f t="shared" si="1103"/>
        <v>0.99083333333333312</v>
      </c>
      <c r="CZ90" s="254">
        <f t="shared" si="1103"/>
        <v>0.98875000000000013</v>
      </c>
      <c r="DA90" s="254">
        <f t="shared" si="1103"/>
        <v>0.98972222222222239</v>
      </c>
      <c r="DB90" s="254">
        <f t="shared" si="1103"/>
        <v>0.98944444444444435</v>
      </c>
      <c r="DC90" s="254">
        <f t="shared" si="1103"/>
        <v>0.98652777777777778</v>
      </c>
      <c r="DD90" s="254">
        <f t="shared" si="1103"/>
        <v>0.98513888888888901</v>
      </c>
      <c r="DE90" s="254">
        <f t="shared" si="1103"/>
        <v>0.98555555555555574</v>
      </c>
      <c r="DF90" s="254">
        <f t="shared" si="1103"/>
        <v>0.98236111111111124</v>
      </c>
      <c r="DG90" s="254">
        <f t="shared" si="1103"/>
        <v>0.97847222222222219</v>
      </c>
      <c r="DH90" s="254">
        <f t="shared" si="1103"/>
        <v>0.97736111111111101</v>
      </c>
      <c r="DI90" s="254">
        <f t="shared" si="1103"/>
        <v>0.9770833333333333</v>
      </c>
      <c r="DJ90" s="254">
        <f t="shared" si="1103"/>
        <v>0.97611111111111104</v>
      </c>
      <c r="DK90" s="254">
        <f t="shared" si="1103"/>
        <v>0.97541666666666671</v>
      </c>
      <c r="DL90" s="254">
        <f t="shared" si="1103"/>
        <v>0.97375000000000012</v>
      </c>
      <c r="DM90" s="254">
        <f t="shared" si="1103"/>
        <v>0.96874999999999989</v>
      </c>
      <c r="DN90" s="254">
        <f t="shared" si="1103"/>
        <v>0.96638888888888885</v>
      </c>
      <c r="DO90" s="254">
        <f t="shared" si="1103"/>
        <v>0.94624999999999992</v>
      </c>
      <c r="DP90" s="254">
        <f t="shared" si="1103"/>
        <v>0.94402777777777769</v>
      </c>
      <c r="DQ90" s="220">
        <f t="shared" si="927"/>
        <v>7</v>
      </c>
      <c r="DR90" s="254">
        <f t="shared" ref="DR90:DS90" si="1104">IF(DR92&lt;DR87,(DR87-DR92)/5+DR91,(DR92-DR87)/5+DR89)</f>
        <v>2.638888888888889E-3</v>
      </c>
      <c r="DS90" s="254">
        <f t="shared" si="1104"/>
        <v>2.0833333333333333E-3</v>
      </c>
      <c r="DT90" s="254">
        <f t="shared" ref="DT90:DY90" si="1105">IF(DT92&lt;DT87,(DT87-DT92)/5+DT91,(DT92-DT87)/5+DT89)</f>
        <v>3.1944444444444446E-3</v>
      </c>
      <c r="DU90" s="254">
        <f t="shared" si="1105"/>
        <v>2.0833333333333333E-3</v>
      </c>
      <c r="DV90" s="254">
        <f t="shared" si="1105"/>
        <v>2.4999999999999996E-3</v>
      </c>
      <c r="DW90" s="254">
        <f t="shared" si="1105"/>
        <v>2.4999999999999996E-3</v>
      </c>
      <c r="DX90" s="254">
        <f t="shared" si="1105"/>
        <v>1.8055555555555557E-3</v>
      </c>
      <c r="DY90" s="254">
        <f t="shared" si="1105"/>
        <v>8.3333333333333328E-4</v>
      </c>
      <c r="DZ90" s="254">
        <v>0.99986111111111109</v>
      </c>
      <c r="EA90" s="254">
        <f t="shared" ref="EA90:EF90" si="1106">IF(EA92&lt;EA87,(EA87-EA92)/5+EA91,(EA92-EA87)/5+EA89)</f>
        <v>1.1111111111111111E-3</v>
      </c>
      <c r="EB90" s="254">
        <f t="shared" si="1106"/>
        <v>0</v>
      </c>
      <c r="EC90" s="254">
        <f t="shared" si="1106"/>
        <v>4.1666666666666664E-4</v>
      </c>
      <c r="ED90" s="254">
        <f t="shared" si="1106"/>
        <v>2.7777777777777778E-4</v>
      </c>
      <c r="EE90" s="254">
        <f t="shared" si="1106"/>
        <v>4.1666666666666664E-4</v>
      </c>
      <c r="EF90" s="254">
        <f t="shared" si="1106"/>
        <v>8.3333333333333328E-4</v>
      </c>
      <c r="EG90" s="254">
        <f t="shared" ref="EG90:EH90" si="1107">IF(EG92&lt;EG87,(EG87-EG92)/5+EG91,(EG92-EG87)/5+EG89)</f>
        <v>0.60013888888888889</v>
      </c>
      <c r="EH90" s="254">
        <f t="shared" si="1107"/>
        <v>8.3333333333333328E-4</v>
      </c>
      <c r="EI90" s="254">
        <v>5.5555555555555556E-4</v>
      </c>
      <c r="EJ90" s="254">
        <f t="shared" ref="EJ90" si="1108">IF(EJ92&lt;EJ87,(EJ87-EJ92)/5+EJ91,(EJ92-EJ87)/5+EJ89)</f>
        <v>0</v>
      </c>
      <c r="EK90" s="254">
        <v>0.99972222222222218</v>
      </c>
      <c r="EL90" s="254">
        <f t="shared" ref="EL90" si="1109">IF(EL92&lt;EL87,(EL87-EL92)/5+EL91,(EL92-EL87)/5+EL89)</f>
        <v>1.2499999999999998E-3</v>
      </c>
      <c r="EM90" s="254">
        <v>0.99916666666666665</v>
      </c>
      <c r="EN90" s="254">
        <f t="shared" ref="EN90" si="1110">IF(EN92&lt;EN87,(EN87-EN92)/5+EN91,(EN92-EN87)/5+EN89)</f>
        <v>2.7777777777777778E-4</v>
      </c>
      <c r="EO90" s="254">
        <v>0.99944444444444447</v>
      </c>
      <c r="EP90" s="254">
        <v>0.99972222222222218</v>
      </c>
      <c r="EQ90" s="254">
        <v>0.99944444444444447</v>
      </c>
      <c r="ER90" s="254">
        <v>0.99944444444444402</v>
      </c>
      <c r="ES90" s="254">
        <v>0.99916666666666598</v>
      </c>
      <c r="ET90" s="254">
        <f t="shared" ref="ET90:EU90" si="1111">IF(ET92&lt;ET87,(ET87-ET92)/5+ET91,(ET92-ET87)/5+ET89)</f>
        <v>0.99888888888888883</v>
      </c>
      <c r="EU90" s="254">
        <f t="shared" si="1111"/>
        <v>0.99888888888888883</v>
      </c>
      <c r="EV90" s="254">
        <v>0.99944444444444402</v>
      </c>
      <c r="EW90" s="254">
        <v>2.7777777777777778E-4</v>
      </c>
      <c r="EX90" s="254">
        <f t="shared" ref="EX90:FA90" si="1112">IF(EX92&lt;EX87,(EX87-EX92)/5+EX91,(EX92-EX87)/5+EX89)</f>
        <v>0</v>
      </c>
      <c r="EY90" s="254">
        <f t="shared" si="1112"/>
        <v>6.9444444444444447E-4</v>
      </c>
      <c r="EZ90" s="254">
        <f t="shared" si="1112"/>
        <v>0.9981944444444445</v>
      </c>
      <c r="FA90" s="254">
        <f t="shared" si="1112"/>
        <v>2.7777777777777778E-4</v>
      </c>
      <c r="FB90" s="254">
        <v>0.99958333333333327</v>
      </c>
      <c r="FC90" s="254">
        <v>0.99958333333333327</v>
      </c>
      <c r="FD90" s="254">
        <f t="shared" ref="FD90:FF90" si="1113">IF(FD92&lt;FD87,(FD87-FD92)/5+FD91,(FD92-FD87)/5+FD89)</f>
        <v>0.99888888888888883</v>
      </c>
      <c r="FE90" s="254">
        <f t="shared" si="1113"/>
        <v>0.99847222222222232</v>
      </c>
      <c r="FF90" s="254">
        <f t="shared" si="1113"/>
        <v>0.99888888888888883</v>
      </c>
      <c r="FG90" s="254">
        <v>0.99916666666666598</v>
      </c>
      <c r="FH90" s="254">
        <v>0.99916666666666598</v>
      </c>
      <c r="FI90" s="254">
        <f t="shared" ref="FI90" si="1114">IF(FI92&lt;FI87,(FI87-FI92)/5+FI91,(FI92-FI87)/5+FI89)</f>
        <v>0.99875000000000014</v>
      </c>
      <c r="FJ90" s="254">
        <v>0.99958333333333327</v>
      </c>
      <c r="FK90" s="254">
        <f t="shared" ref="FK90" si="1115">IF(FK92&lt;FK87,(FK87-FK92)/5+FK91,(FK92-FK87)/5+FK89)</f>
        <v>0.99930555555555556</v>
      </c>
      <c r="FL90" s="214">
        <f t="shared" si="935"/>
        <v>7</v>
      </c>
      <c r="FM90" s="238" t="s">
        <v>97</v>
      </c>
      <c r="FN90" s="222">
        <f>IN11</f>
        <v>1.0694444444444442E-2</v>
      </c>
      <c r="FO90" s="221"/>
      <c r="FP90" s="221"/>
      <c r="FQ90" s="214"/>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c r="GY90" s="216"/>
      <c r="GZ90" s="216"/>
      <c r="HA90" s="216"/>
      <c r="HB90" s="216"/>
      <c r="HC90" s="216"/>
      <c r="HD90" s="216"/>
      <c r="HE90" s="216"/>
      <c r="HF90" s="216"/>
      <c r="HG90" s="216"/>
      <c r="HH90" s="216"/>
      <c r="HI90" s="216"/>
      <c r="HJ90" s="216"/>
      <c r="HK90" s="216"/>
      <c r="HL90" s="216"/>
      <c r="HM90" s="216"/>
      <c r="HN90" s="216"/>
      <c r="HO90" s="216"/>
      <c r="HP90" s="216"/>
      <c r="HQ90" s="216"/>
      <c r="HR90" s="216"/>
      <c r="HS90" s="216"/>
      <c r="HT90" s="216"/>
      <c r="HU90" s="216"/>
      <c r="HV90" s="216"/>
      <c r="HW90" s="216"/>
      <c r="HX90" s="216"/>
      <c r="HY90" s="216"/>
      <c r="HZ90" s="216"/>
      <c r="IA90" s="216"/>
      <c r="IB90" s="216"/>
      <c r="IC90" s="216"/>
      <c r="ID90" s="216"/>
      <c r="IE90" s="216"/>
      <c r="IF90" s="216"/>
      <c r="IG90" s="216"/>
      <c r="IH90" s="216"/>
      <c r="II90" s="216"/>
      <c r="IJ90" s="216"/>
      <c r="IK90" s="216"/>
      <c r="IL90" s="216"/>
      <c r="IM90" s="216"/>
      <c r="IN90" s="216"/>
      <c r="IO90" s="216"/>
      <c r="IP90" s="216"/>
      <c r="IQ90" s="216"/>
      <c r="IR90" s="216"/>
      <c r="IS90" s="216"/>
      <c r="IT90" s="216"/>
      <c r="IU90" s="216"/>
      <c r="IV90" s="216"/>
      <c r="IW90" s="216"/>
      <c r="IX90" s="216"/>
      <c r="IY90" s="216"/>
      <c r="IZ90" s="216"/>
      <c r="JA90" s="216"/>
      <c r="JB90" s="216"/>
      <c r="JC90" s="216"/>
      <c r="JD90" s="216"/>
      <c r="JE90" s="216"/>
      <c r="JF90" s="216"/>
      <c r="JG90" s="216"/>
      <c r="JH90" s="216"/>
      <c r="JI90" s="216"/>
      <c r="JJ90" s="216"/>
      <c r="JK90" s="216"/>
      <c r="JL90" s="216"/>
      <c r="JM90" s="216"/>
      <c r="JN90" s="216"/>
      <c r="JO90" s="216"/>
      <c r="JP90" s="216"/>
      <c r="JQ90" s="216"/>
      <c r="JR90" s="216"/>
    </row>
    <row r="91" spans="1:278" ht="15.75" thickBot="1">
      <c r="A91" s="404">
        <v>82</v>
      </c>
      <c r="B91" s="399" t="str">
        <f t="shared" si="831"/>
        <v>zirkumpolar</v>
      </c>
      <c r="C91" s="400">
        <v>94</v>
      </c>
      <c r="D91" s="392" t="s">
        <v>35</v>
      </c>
      <c r="E91" s="400">
        <v>94</v>
      </c>
      <c r="F91" s="399" t="s">
        <v>493</v>
      </c>
      <c r="G91" s="393">
        <v>0.98842592592592593</v>
      </c>
      <c r="H91" s="402" t="s">
        <v>494</v>
      </c>
      <c r="I91" s="403">
        <v>15.2</v>
      </c>
      <c r="J91" s="399" t="s">
        <v>37</v>
      </c>
      <c r="K91" s="399" t="s">
        <v>11</v>
      </c>
      <c r="L91" s="396">
        <v>3</v>
      </c>
      <c r="M91" s="397">
        <v>13</v>
      </c>
      <c r="N91" s="1"/>
      <c r="O91" s="1"/>
      <c r="P91" s="1"/>
      <c r="Q91" s="1"/>
      <c r="R91" s="1"/>
      <c r="S91" s="1"/>
      <c r="T91" s="1"/>
      <c r="U91" s="1"/>
      <c r="V91" s="1"/>
      <c r="W91" s="1"/>
      <c r="X91" s="1"/>
      <c r="Y91" s="1"/>
      <c r="Z91" s="1"/>
      <c r="AA91" s="1"/>
      <c r="AB91" s="1"/>
      <c r="AC91" s="1"/>
      <c r="AD91" s="1"/>
      <c r="AE91" s="1"/>
      <c r="AF91" s="1"/>
      <c r="AG91" s="1"/>
      <c r="AH91" s="10">
        <f t="shared" si="832"/>
        <v>23.722222222222221</v>
      </c>
      <c r="AI91" s="10">
        <f t="shared" si="833"/>
        <v>355.83333333333331</v>
      </c>
      <c r="AJ91" s="44">
        <f t="shared" si="834"/>
        <v>56.783333333333331</v>
      </c>
      <c r="AK91" s="19">
        <f t="shared" si="835"/>
        <v>56.783333333333331</v>
      </c>
      <c r="AL91" s="19">
        <f t="shared" si="866"/>
        <v>56.783333333333331</v>
      </c>
      <c r="AM91" s="19">
        <f t="shared" ca="1" si="836"/>
        <v>0.59195593586962003</v>
      </c>
      <c r="AN91" s="45">
        <f t="shared" ca="1" si="837"/>
        <v>36.295930540233357</v>
      </c>
      <c r="AO91" s="55" t="str">
        <f t="shared" ca="1" si="820"/>
        <v>36°17'45"</v>
      </c>
      <c r="AP91" s="46">
        <f t="shared" ca="1" si="838"/>
        <v>42406.73418628973</v>
      </c>
      <c r="AQ91" s="20">
        <f t="shared" ca="1" si="849"/>
        <v>42406.73418628973</v>
      </c>
      <c r="AR91" s="10">
        <f t="shared" ca="1" si="850"/>
        <v>15266424.307064302</v>
      </c>
      <c r="AT91" s="64">
        <v>82</v>
      </c>
      <c r="AU91" s="58">
        <f t="shared" si="851"/>
        <v>56.783333333333331</v>
      </c>
      <c r="AV91" s="59" t="str">
        <f t="shared" si="839"/>
        <v/>
      </c>
      <c r="AW91" s="60" t="str">
        <f t="shared" si="840"/>
        <v/>
      </c>
      <c r="AX91" s="61" t="str">
        <f t="shared" si="821"/>
        <v/>
      </c>
      <c r="AY91" s="62" t="str">
        <f t="shared" si="852"/>
        <v>zirkumpolar</v>
      </c>
      <c r="AZ91" s="61" t="str">
        <f t="shared" si="853"/>
        <v/>
      </c>
      <c r="BA91" s="58" t="str">
        <f t="shared" si="854"/>
        <v>zirkumpolar</v>
      </c>
      <c r="BB91" s="58" t="str">
        <f t="shared" si="855"/>
        <v>zirkumpolar</v>
      </c>
      <c r="BC91" s="58" t="str">
        <f t="shared" si="856"/>
        <v>zirkumpolar</v>
      </c>
      <c r="BD91" s="58" t="str">
        <f t="shared" ca="1" si="857"/>
        <v>gut sichtbar</v>
      </c>
      <c r="BE91" s="63" t="str">
        <f t="shared" si="822"/>
        <v>zirkumpolar</v>
      </c>
      <c r="BF91" s="215">
        <v>6</v>
      </c>
      <c r="BG91" s="214">
        <f t="shared" si="867"/>
        <v>6</v>
      </c>
      <c r="BH91" s="286">
        <f>IF(BH92&lt;BH87,(BH87-BH92)/5+BH92,(BH92-BH87)/5+BH90)</f>
        <v>0.99930555555555556</v>
      </c>
      <c r="BI91" s="283">
        <v>0.99972222222222196</v>
      </c>
      <c r="BJ91" s="283">
        <v>2.7777777777777778E-4</v>
      </c>
      <c r="BK91" s="283">
        <v>0.99972222222222218</v>
      </c>
      <c r="BL91" s="283">
        <v>1.3888888888888889E-4</v>
      </c>
      <c r="BM91" s="283">
        <v>0.99972222222222218</v>
      </c>
      <c r="BN91" s="283">
        <f t="shared" ref="BN91:BO91" si="1116">IF(BN92&lt;BN87,(BN87-BN92)/5+BN92,(BN92-BN87)/5+BN90)</f>
        <v>0.99805555555555558</v>
      </c>
      <c r="BO91" s="283">
        <f t="shared" si="1116"/>
        <v>0.99847222222222232</v>
      </c>
      <c r="BP91" s="283">
        <v>0.99944444444444447</v>
      </c>
      <c r="BQ91" s="283">
        <f t="shared" ref="BQ91:DP91" si="1117">IF(BQ92&lt;BQ87,(BQ87-BQ92)/5+BQ92,(BQ92-BQ87)/5+BQ90)</f>
        <v>0.99861111111111101</v>
      </c>
      <c r="BR91" s="272">
        <f t="shared" si="1117"/>
        <v>0.99805555555555558</v>
      </c>
      <c r="BS91" s="272">
        <f t="shared" si="1117"/>
        <v>0.99861111111111101</v>
      </c>
      <c r="BT91" s="272">
        <f t="shared" si="1117"/>
        <v>0.99805555555555558</v>
      </c>
      <c r="BU91" s="272">
        <f t="shared" si="1117"/>
        <v>0.99791666666666667</v>
      </c>
      <c r="BV91" s="272">
        <f t="shared" si="1117"/>
        <v>0.99805555555555558</v>
      </c>
      <c r="BW91" s="272">
        <f t="shared" si="1117"/>
        <v>0.99861111111111101</v>
      </c>
      <c r="BX91" s="272">
        <f t="shared" si="1117"/>
        <v>0.99791666666666667</v>
      </c>
      <c r="BY91" s="272">
        <f t="shared" si="1117"/>
        <v>0.99861111111111101</v>
      </c>
      <c r="BZ91" s="272">
        <f t="shared" si="1117"/>
        <v>0.99791666666666667</v>
      </c>
      <c r="CA91" s="272">
        <f t="shared" si="1117"/>
        <v>0.99791666666666667</v>
      </c>
      <c r="CB91" s="272">
        <f t="shared" si="1117"/>
        <v>0.99930555555555556</v>
      </c>
      <c r="CC91" s="272">
        <f t="shared" si="1117"/>
        <v>0.99791666666666667</v>
      </c>
      <c r="CD91" s="272">
        <f t="shared" si="1117"/>
        <v>0.99888888888888872</v>
      </c>
      <c r="CE91" s="272">
        <f t="shared" si="1117"/>
        <v>0.99777777777777787</v>
      </c>
      <c r="CF91" s="272">
        <f t="shared" si="1117"/>
        <v>0.99916666666666665</v>
      </c>
      <c r="CG91" s="272">
        <f t="shared" si="1117"/>
        <v>0.99805555555555558</v>
      </c>
      <c r="CH91" s="272">
        <f t="shared" si="1117"/>
        <v>0.99708333333333343</v>
      </c>
      <c r="CI91" s="272">
        <f t="shared" si="1117"/>
        <v>0.99777777777777787</v>
      </c>
      <c r="CJ91" s="272">
        <f t="shared" si="1117"/>
        <v>0.99861111111111101</v>
      </c>
      <c r="CK91" s="272">
        <f t="shared" si="1117"/>
        <v>0.99777777777777787</v>
      </c>
      <c r="CL91" s="272">
        <f t="shared" si="1117"/>
        <v>0.99722222222222223</v>
      </c>
      <c r="CM91" s="272">
        <f t="shared" si="1117"/>
        <v>0.99777777777777787</v>
      </c>
      <c r="CN91" s="272">
        <f t="shared" si="1117"/>
        <v>0.99694444444444452</v>
      </c>
      <c r="CO91" s="272">
        <f t="shared" si="1117"/>
        <v>0.99569444444444455</v>
      </c>
      <c r="CP91" s="272">
        <f t="shared" si="1117"/>
        <v>0.99486111111111131</v>
      </c>
      <c r="CQ91" s="272">
        <f t="shared" si="1117"/>
        <v>0.9955555555555553</v>
      </c>
      <c r="CR91" s="272">
        <f t="shared" si="1117"/>
        <v>0.99458333333333326</v>
      </c>
      <c r="CS91" s="272">
        <f t="shared" si="1117"/>
        <v>0.99388888888888882</v>
      </c>
      <c r="CT91" s="272">
        <f t="shared" si="1117"/>
        <v>0.99402777777777762</v>
      </c>
      <c r="CU91" s="272">
        <f t="shared" si="1117"/>
        <v>0.99319444444444438</v>
      </c>
      <c r="CV91" s="272">
        <f t="shared" si="1117"/>
        <v>0.99208333333333343</v>
      </c>
      <c r="CW91" s="272">
        <f t="shared" si="1117"/>
        <v>0.99069444444444466</v>
      </c>
      <c r="CX91" s="272">
        <f t="shared" si="1117"/>
        <v>0.99194444444444418</v>
      </c>
      <c r="CY91" s="272">
        <f t="shared" si="1117"/>
        <v>0.99194444444444418</v>
      </c>
      <c r="CZ91" s="272">
        <f t="shared" si="1117"/>
        <v>0.9898611111111113</v>
      </c>
      <c r="DA91" s="272">
        <f t="shared" si="1117"/>
        <v>0.99069444444444466</v>
      </c>
      <c r="DB91" s="272">
        <f t="shared" si="1117"/>
        <v>0.99124999999999985</v>
      </c>
      <c r="DC91" s="272">
        <f t="shared" si="1117"/>
        <v>0.98875000000000002</v>
      </c>
      <c r="DD91" s="272">
        <f t="shared" si="1117"/>
        <v>0.9866666666666668</v>
      </c>
      <c r="DE91" s="272">
        <f t="shared" si="1117"/>
        <v>0.98722222222222245</v>
      </c>
      <c r="DF91" s="272">
        <f t="shared" si="1117"/>
        <v>0.98458333333333348</v>
      </c>
      <c r="DG91" s="272">
        <f t="shared" si="1117"/>
        <v>0.98055555555555551</v>
      </c>
      <c r="DH91" s="272">
        <f t="shared" si="1117"/>
        <v>0.97999999999999987</v>
      </c>
      <c r="DI91" s="272">
        <f t="shared" si="1117"/>
        <v>0.97986111111111107</v>
      </c>
      <c r="DJ91" s="272">
        <f t="shared" si="1117"/>
        <v>0.97902777777777772</v>
      </c>
      <c r="DK91" s="272">
        <f t="shared" si="1117"/>
        <v>0.97833333333333339</v>
      </c>
      <c r="DL91" s="272">
        <f t="shared" si="1117"/>
        <v>0.97750000000000015</v>
      </c>
      <c r="DM91" s="272">
        <f t="shared" si="1117"/>
        <v>0.97291666666666654</v>
      </c>
      <c r="DN91" s="272">
        <f t="shared" si="1117"/>
        <v>0.97069444444444442</v>
      </c>
      <c r="DO91" s="272">
        <f t="shared" si="1117"/>
        <v>0.95333333333333325</v>
      </c>
      <c r="DP91" s="272">
        <f t="shared" si="1117"/>
        <v>0.95152777777777764</v>
      </c>
      <c r="DQ91" s="220">
        <f t="shared" si="927"/>
        <v>6</v>
      </c>
      <c r="DR91" s="272">
        <f t="shared" ref="DR91:DS91" si="1118">IF(DR92&lt;DR87,(DR87-DR92)/5+DR92,(DR92-DR87)/5+DR90)</f>
        <v>2.3611111111111111E-3</v>
      </c>
      <c r="DS91" s="272">
        <f t="shared" si="1118"/>
        <v>2.0833333333333333E-3</v>
      </c>
      <c r="DT91" s="272">
        <f t="shared" ref="DT91:DY91" si="1119">IF(DT92&lt;DT87,(DT87-DT92)/5+DT92,(DT92-DT87)/5+DT90)</f>
        <v>2.638888888888889E-3</v>
      </c>
      <c r="DU91" s="272">
        <f t="shared" si="1119"/>
        <v>2.0833333333333333E-3</v>
      </c>
      <c r="DV91" s="272">
        <f t="shared" si="1119"/>
        <v>1.9444444444444444E-3</v>
      </c>
      <c r="DW91" s="272">
        <f t="shared" si="1119"/>
        <v>1.9444444444444444E-3</v>
      </c>
      <c r="DX91" s="272">
        <f t="shared" si="1119"/>
        <v>1.9444444444444446E-3</v>
      </c>
      <c r="DY91" s="272">
        <f t="shared" si="1119"/>
        <v>4.1666666666666664E-4</v>
      </c>
      <c r="DZ91" s="283">
        <v>0.99958333333333327</v>
      </c>
      <c r="EA91" s="272">
        <f t="shared" ref="EA91:EF91" si="1120">IF(EA92&lt;EA87,(EA87-EA92)/5+EA92,(EA92-EA87)/5+EA90)</f>
        <v>1.25E-3</v>
      </c>
      <c r="EB91" s="272">
        <f t="shared" si="1120"/>
        <v>0</v>
      </c>
      <c r="EC91" s="272">
        <f t="shared" si="1120"/>
        <v>5.5555555555555556E-4</v>
      </c>
      <c r="ED91" s="272">
        <f t="shared" si="1120"/>
        <v>1.3888888888888889E-4</v>
      </c>
      <c r="EE91" s="272">
        <f t="shared" si="1120"/>
        <v>5.5555555555555556E-4</v>
      </c>
      <c r="EF91" s="272">
        <f t="shared" si="1120"/>
        <v>4.1666666666666664E-4</v>
      </c>
      <c r="EG91" s="283">
        <f t="shared" ref="EG91" si="1121">IF(EG92&lt;EG87,(EG87-EG92)/5+EG92,(EG92-EG97)/5+EG90)</f>
        <v>0.6002777777777778</v>
      </c>
      <c r="EH91" s="272">
        <f t="shared" ref="EH91" si="1122">IF(EH92&lt;EH87,(EH87-EH92)/5+EH92,(EH92-EH87)/5+EH90)</f>
        <v>4.1666666666666664E-4</v>
      </c>
      <c r="EI91" s="283">
        <v>9.7222222222222198E-4</v>
      </c>
      <c r="EJ91" s="272">
        <f t="shared" ref="EJ91" si="1123">IF(EJ92&lt;EJ87,(EJ87-EJ92)/5+EJ92,(EJ92-EJ87)/5+EJ90)</f>
        <v>0</v>
      </c>
      <c r="EK91" s="283">
        <v>0.99986111111111109</v>
      </c>
      <c r="EL91" s="272">
        <f t="shared" ref="EL91" si="1124">IF(EL92&lt;EL87,(EL87-EL92)/5+EL92,(EL92-EL87)/5+EL90)</f>
        <v>9.7222222222222219E-4</v>
      </c>
      <c r="EM91" s="283">
        <v>0.99888888888888883</v>
      </c>
      <c r="EN91" s="272">
        <f t="shared" ref="EN91" si="1125">IF(EN92&lt;EN87,(EN87-EN92)/5+EN92,(EN92-EN87)/5+EN90)</f>
        <v>1.3888888888888889E-4</v>
      </c>
      <c r="EO91" s="283">
        <v>0.99972222222222218</v>
      </c>
      <c r="EP91" s="283">
        <v>0.99986111111111109</v>
      </c>
      <c r="EQ91" s="283">
        <v>0.99972222222222218</v>
      </c>
      <c r="ER91" s="283">
        <v>0.99972222222222196</v>
      </c>
      <c r="ES91" s="283">
        <v>0.99958333333333305</v>
      </c>
      <c r="ET91" s="272">
        <f t="shared" ref="ET91:EU91" si="1126">IF(ET92&lt;ET87,(ET87-ET92)/5+ET92,(ET92-ET87)/5+ET90)</f>
        <v>0.99874999999999992</v>
      </c>
      <c r="EU91" s="272">
        <f t="shared" si="1126"/>
        <v>0.99874999999999992</v>
      </c>
      <c r="EV91" s="283">
        <v>0.99972222222222196</v>
      </c>
      <c r="EW91" s="283">
        <v>8.3333333333333339E-4</v>
      </c>
      <c r="EX91" s="272">
        <f t="shared" ref="EX91:FA91" si="1127">IF(EX92&lt;EX87,(EX87-EX92)/5+EX92,(EX92-EX87)/5+EX90)</f>
        <v>0</v>
      </c>
      <c r="EY91" s="272">
        <f t="shared" si="1127"/>
        <v>6.9444444444444447E-4</v>
      </c>
      <c r="EZ91" s="272">
        <f t="shared" si="1127"/>
        <v>0.99805555555555558</v>
      </c>
      <c r="FA91" s="272">
        <f t="shared" si="1127"/>
        <v>1.3888888888888889E-4</v>
      </c>
      <c r="FB91" s="283">
        <v>0.99944444444444447</v>
      </c>
      <c r="FC91" s="283">
        <v>0.99944444444444447</v>
      </c>
      <c r="FD91" s="272">
        <f t="shared" ref="FD91:FF91" si="1128">IF(FD92&lt;FD87,(FD87-FD92)/5+FD92,(FD92-FD87)/5+FD90)</f>
        <v>0.99874999999999992</v>
      </c>
      <c r="FE91" s="272">
        <f t="shared" si="1128"/>
        <v>0.9981944444444445</v>
      </c>
      <c r="FF91" s="272">
        <f t="shared" si="1128"/>
        <v>0.99874999999999992</v>
      </c>
      <c r="FG91" s="283">
        <v>0.99958333333333305</v>
      </c>
      <c r="FH91" s="283">
        <v>0.99958333333333305</v>
      </c>
      <c r="FI91" s="272">
        <f t="shared" ref="FI91" si="1129">IF(FI92&lt;FI87,(FI87-FI92)/5+FI92,(FI92-FI87)/5+FI90)</f>
        <v>0.99902777777777796</v>
      </c>
      <c r="FJ91" s="283">
        <v>0.99944444444444447</v>
      </c>
      <c r="FK91" s="272">
        <f t="shared" ref="FK91" si="1130">IF(FK92&lt;FK87,(FK87-FK92)/5+FK92,(FK92-FK87)/5+FK90)</f>
        <v>0.99930555555555556</v>
      </c>
      <c r="FL91" s="214">
        <f t="shared" si="935"/>
        <v>6</v>
      </c>
      <c r="FM91" s="238" t="s">
        <v>146</v>
      </c>
      <c r="FN91" s="222">
        <f>IO11</f>
        <v>1.1388888888888886E-2</v>
      </c>
      <c r="FO91" s="221"/>
      <c r="FP91" s="215"/>
      <c r="FQ91" s="215"/>
      <c r="FR91" s="215"/>
      <c r="FS91" s="215"/>
      <c r="FT91" s="215"/>
      <c r="FU91" s="215"/>
      <c r="FV91" s="215"/>
      <c r="FW91" s="215"/>
      <c r="FX91" s="215"/>
      <c r="FY91" s="215"/>
      <c r="FZ91" s="215"/>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c r="GY91" s="216"/>
      <c r="GZ91" s="216"/>
      <c r="HA91" s="216"/>
      <c r="HB91" s="216"/>
      <c r="HC91" s="216"/>
      <c r="HD91" s="216"/>
      <c r="HE91" s="216"/>
      <c r="HF91" s="216"/>
      <c r="HG91" s="216"/>
      <c r="HH91" s="216"/>
      <c r="HI91" s="216"/>
      <c r="HJ91" s="216"/>
      <c r="HK91" s="216"/>
      <c r="HL91" s="216"/>
      <c r="HM91" s="216"/>
      <c r="HN91" s="216"/>
      <c r="HO91" s="216"/>
      <c r="HP91" s="216"/>
      <c r="HQ91" s="216"/>
      <c r="HR91" s="216"/>
      <c r="HS91" s="216"/>
      <c r="HT91" s="216"/>
      <c r="HU91" s="216"/>
      <c r="HV91" s="216"/>
      <c r="HW91" s="216"/>
      <c r="HX91" s="216"/>
      <c r="HY91" s="216"/>
      <c r="HZ91" s="216"/>
      <c r="IA91" s="216"/>
      <c r="IB91" s="216"/>
      <c r="IC91" s="216"/>
      <c r="ID91" s="216"/>
      <c r="IE91" s="216"/>
      <c r="IF91" s="216"/>
      <c r="IG91" s="216"/>
      <c r="IH91" s="216"/>
      <c r="II91" s="216"/>
      <c r="IJ91" s="216"/>
      <c r="IK91" s="216"/>
      <c r="IL91" s="216"/>
      <c r="IM91" s="216"/>
      <c r="IN91" s="216"/>
      <c r="IO91" s="216"/>
      <c r="IP91" s="216"/>
      <c r="IQ91" s="216"/>
      <c r="IR91" s="216"/>
      <c r="IS91" s="216"/>
      <c r="IT91" s="216"/>
      <c r="IU91" s="216"/>
      <c r="IV91" s="216"/>
      <c r="IW91" s="216"/>
      <c r="IX91" s="216"/>
      <c r="IY91" s="216"/>
      <c r="IZ91" s="216"/>
      <c r="JA91" s="216"/>
      <c r="JB91" s="216"/>
      <c r="JC91" s="216"/>
      <c r="JD91" s="216"/>
      <c r="JE91" s="216"/>
      <c r="JF91" s="216"/>
      <c r="JG91" s="216"/>
      <c r="JH91" s="216"/>
      <c r="JI91" s="216"/>
      <c r="JJ91" s="216"/>
      <c r="JK91" s="216"/>
      <c r="JL91" s="216"/>
      <c r="JM91" s="216"/>
      <c r="JN91" s="216"/>
      <c r="JO91" s="216"/>
      <c r="JP91" s="216"/>
      <c r="JQ91" s="216"/>
      <c r="JR91" s="216"/>
    </row>
    <row r="92" spans="1:278" ht="15.75" thickBot="1">
      <c r="A92" s="404">
        <v>83</v>
      </c>
      <c r="B92" s="399" t="str">
        <f t="shared" si="831"/>
        <v>zirkumpolar</v>
      </c>
      <c r="C92" s="400">
        <v>47</v>
      </c>
      <c r="D92" s="392" t="s">
        <v>35</v>
      </c>
      <c r="E92" s="400">
        <v>47</v>
      </c>
      <c r="F92" s="399" t="s">
        <v>495</v>
      </c>
      <c r="G92" s="393">
        <v>0.98909722222222218</v>
      </c>
      <c r="H92" s="402" t="s">
        <v>496</v>
      </c>
      <c r="I92" s="403">
        <v>17.600000000000001</v>
      </c>
      <c r="J92" s="399" t="s">
        <v>37</v>
      </c>
      <c r="K92" s="399" t="s">
        <v>11</v>
      </c>
      <c r="L92" s="396">
        <v>2</v>
      </c>
      <c r="M92" s="397" t="s">
        <v>497</v>
      </c>
      <c r="N92" s="1"/>
      <c r="O92" s="1"/>
      <c r="P92" s="1"/>
      <c r="Q92" s="1"/>
      <c r="R92" s="1"/>
      <c r="S92" s="1"/>
      <c r="T92" s="1"/>
      <c r="U92" s="1"/>
      <c r="V92" s="1"/>
      <c r="W92" s="1"/>
      <c r="X92" s="1"/>
      <c r="Y92" s="1"/>
      <c r="Z92" s="1"/>
      <c r="AA92" s="1"/>
      <c r="AB92" s="1"/>
      <c r="AC92" s="1"/>
      <c r="AD92" s="1"/>
      <c r="AE92" s="1"/>
      <c r="AF92" s="1"/>
      <c r="AG92" s="1"/>
      <c r="AH92" s="10">
        <f t="shared" si="832"/>
        <v>23.738333333333333</v>
      </c>
      <c r="AI92" s="10">
        <f t="shared" si="833"/>
        <v>356.07499999999999</v>
      </c>
      <c r="AJ92" s="44">
        <f t="shared" si="834"/>
        <v>54.466666666666669</v>
      </c>
      <c r="AK92" s="19">
        <f t="shared" si="835"/>
        <v>54.466666666666669</v>
      </c>
      <c r="AL92" s="19">
        <f t="shared" si="866"/>
        <v>54.466666666666669</v>
      </c>
      <c r="AM92" s="19">
        <f t="shared" ca="1" si="836"/>
        <v>0.57102471092794937</v>
      </c>
      <c r="AN92" s="45">
        <f t="shared" ca="1" si="837"/>
        <v>34.821712915175759</v>
      </c>
      <c r="AO92" s="55" t="str">
        <f t="shared" ca="1" si="820"/>
        <v>34°49'18"</v>
      </c>
      <c r="AP92" s="46">
        <f t="shared" ca="1" si="838"/>
        <v>42406.733514993437</v>
      </c>
      <c r="AQ92" s="20">
        <f t="shared" ca="1" si="849"/>
        <v>42406.733514993437</v>
      </c>
      <c r="AR92" s="10">
        <f t="shared" ca="1" si="850"/>
        <v>15266424.065397637</v>
      </c>
      <c r="AT92" s="64">
        <v>83</v>
      </c>
      <c r="AU92" s="58">
        <f t="shared" si="851"/>
        <v>54.466666666666669</v>
      </c>
      <c r="AV92" s="59" t="str">
        <f t="shared" si="839"/>
        <v/>
      </c>
      <c r="AW92" s="60" t="str">
        <f t="shared" si="840"/>
        <v/>
      </c>
      <c r="AX92" s="61" t="str">
        <f t="shared" si="821"/>
        <v/>
      </c>
      <c r="AY92" s="62" t="str">
        <f t="shared" si="852"/>
        <v>zirkumpolar</v>
      </c>
      <c r="AZ92" s="61" t="str">
        <f t="shared" si="853"/>
        <v/>
      </c>
      <c r="BA92" s="58" t="str">
        <f t="shared" si="854"/>
        <v>zirkumpolar</v>
      </c>
      <c r="BB92" s="58" t="str">
        <f t="shared" si="855"/>
        <v>zirkumpolar</v>
      </c>
      <c r="BC92" s="58" t="str">
        <f t="shared" si="856"/>
        <v>zirkumpolar</v>
      </c>
      <c r="BD92" s="58" t="str">
        <f t="shared" ca="1" si="857"/>
        <v>gut sichtbar</v>
      </c>
      <c r="BE92" s="63" t="str">
        <f t="shared" si="822"/>
        <v>zirkumpolar</v>
      </c>
      <c r="BF92" s="215">
        <v>5</v>
      </c>
      <c r="BG92" s="214">
        <f t="shared" si="867"/>
        <v>5</v>
      </c>
      <c r="BH92" s="258">
        <v>0.99930555555555556</v>
      </c>
      <c r="BI92" s="259">
        <v>0</v>
      </c>
      <c r="BJ92" s="259">
        <v>6.9444444444444447E-4</v>
      </c>
      <c r="BK92" s="259">
        <v>0</v>
      </c>
      <c r="BL92" s="259">
        <v>6.9444444444444447E-4</v>
      </c>
      <c r="BM92" s="259">
        <v>0</v>
      </c>
      <c r="BN92" s="259">
        <v>0.99791666666666667</v>
      </c>
      <c r="BO92" s="259">
        <v>0.99861111111111101</v>
      </c>
      <c r="BP92" s="259">
        <v>0.99930555555555556</v>
      </c>
      <c r="BQ92" s="259">
        <v>0.99861111111111101</v>
      </c>
      <c r="BR92" s="280">
        <v>0.99791666666666667</v>
      </c>
      <c r="BS92" s="280">
        <v>0.99861111111111101</v>
      </c>
      <c r="BT92" s="280">
        <v>0.99791666666666667</v>
      </c>
      <c r="BU92" s="280">
        <v>0.99791666666666667</v>
      </c>
      <c r="BV92" s="280">
        <v>0.99791666666666667</v>
      </c>
      <c r="BW92" s="280">
        <v>0.99861111111111101</v>
      </c>
      <c r="BX92" s="280">
        <v>0.99791666666666667</v>
      </c>
      <c r="BY92" s="280">
        <v>0.99861111111111101</v>
      </c>
      <c r="BZ92" s="280">
        <v>0.99791666666666667</v>
      </c>
      <c r="CA92" s="280">
        <v>0.99791666666666667</v>
      </c>
      <c r="CB92" s="280">
        <v>0.99930555555555556</v>
      </c>
      <c r="CC92" s="280">
        <v>0.99791666666666667</v>
      </c>
      <c r="CD92" s="281">
        <v>0.99930555555555556</v>
      </c>
      <c r="CE92" s="281">
        <v>0.99791666666666667</v>
      </c>
      <c r="CF92" s="281">
        <v>0.99930555555555556</v>
      </c>
      <c r="CG92" s="281">
        <v>0.99791666666666667</v>
      </c>
      <c r="CH92" s="280">
        <v>0.99722222222222223</v>
      </c>
      <c r="CI92" s="281">
        <v>0.99791666666666667</v>
      </c>
      <c r="CJ92" s="281">
        <v>0.99861111111111101</v>
      </c>
      <c r="CK92" s="281">
        <v>0.99791666666666667</v>
      </c>
      <c r="CL92" s="281">
        <v>0.99722222222222223</v>
      </c>
      <c r="CM92" s="280">
        <v>0.99861111111111101</v>
      </c>
      <c r="CN92" s="281">
        <v>0.99722222222222223</v>
      </c>
      <c r="CO92" s="281">
        <v>0.99583333333333324</v>
      </c>
      <c r="CP92" s="281">
        <v>0.99513888888888891</v>
      </c>
      <c r="CQ92" s="281">
        <v>0.99583333333333324</v>
      </c>
      <c r="CR92" s="280">
        <v>0.99513888888888891</v>
      </c>
      <c r="CS92" s="281">
        <v>0.99444444444444446</v>
      </c>
      <c r="CT92" s="281">
        <v>0.99513888888888891</v>
      </c>
      <c r="CU92" s="281">
        <v>0.99375000000000002</v>
      </c>
      <c r="CV92" s="281">
        <v>0.99305555555555547</v>
      </c>
      <c r="CW92" s="280">
        <v>0.9916666666666667</v>
      </c>
      <c r="CX92" s="280">
        <v>0.99305555555555547</v>
      </c>
      <c r="CY92" s="280">
        <v>0.99305555555555547</v>
      </c>
      <c r="CZ92" s="280">
        <v>0.99097222222222225</v>
      </c>
      <c r="DA92" s="280">
        <v>0.9916666666666667</v>
      </c>
      <c r="DB92" s="280">
        <v>0.99305555555555547</v>
      </c>
      <c r="DC92" s="281">
        <v>0.99097222222222225</v>
      </c>
      <c r="DD92" s="281">
        <v>0.98819444444444438</v>
      </c>
      <c r="DE92" s="281">
        <v>0.98888888888888893</v>
      </c>
      <c r="DF92" s="281">
        <v>0.9868055555555556</v>
      </c>
      <c r="DG92" s="280">
        <v>0.98263888888888884</v>
      </c>
      <c r="DH92" s="280">
        <v>0.98263888888888884</v>
      </c>
      <c r="DI92" s="280">
        <v>0.98263888888888884</v>
      </c>
      <c r="DJ92" s="280">
        <v>0.9819444444444444</v>
      </c>
      <c r="DK92" s="280">
        <v>0.98125000000000007</v>
      </c>
      <c r="DL92" s="280">
        <v>0.98125000000000007</v>
      </c>
      <c r="DM92" s="281">
        <v>0.9770833333333333</v>
      </c>
      <c r="DN92" s="281">
        <v>0.97499999999999998</v>
      </c>
      <c r="DO92" s="281">
        <v>0.9604166666666667</v>
      </c>
      <c r="DP92" s="282">
        <v>0.9590277777777777</v>
      </c>
      <c r="DQ92" s="220">
        <f>BF92</f>
        <v>5</v>
      </c>
      <c r="DR92" s="258">
        <v>2.0833333333333333E-3</v>
      </c>
      <c r="DS92" s="259">
        <v>2.0833333333333333E-3</v>
      </c>
      <c r="DT92" s="259">
        <v>2.0833333333333333E-3</v>
      </c>
      <c r="DU92" s="259">
        <v>2.0833333333333333E-3</v>
      </c>
      <c r="DV92" s="259">
        <v>1.3888888888888889E-3</v>
      </c>
      <c r="DW92" s="259">
        <v>1.3888888888888889E-3</v>
      </c>
      <c r="DX92" s="259">
        <v>2.0833333333333333E-3</v>
      </c>
      <c r="DY92" s="259">
        <v>0</v>
      </c>
      <c r="DZ92" s="259">
        <v>0.99930555555555556</v>
      </c>
      <c r="EA92" s="259">
        <v>1.3888888888888889E-3</v>
      </c>
      <c r="EB92" s="290">
        <v>0</v>
      </c>
      <c r="EC92" s="259">
        <v>6.9444444444444447E-4</v>
      </c>
      <c r="ED92" s="259">
        <v>0</v>
      </c>
      <c r="EE92" s="259">
        <v>6.9444444444444447E-4</v>
      </c>
      <c r="EF92" s="259">
        <v>0</v>
      </c>
      <c r="EG92" s="259">
        <v>0.99930555555555556</v>
      </c>
      <c r="EH92" s="259">
        <v>0</v>
      </c>
      <c r="EI92" s="259">
        <v>1.3888888888888889E-3</v>
      </c>
      <c r="EJ92" s="259">
        <v>0</v>
      </c>
      <c r="EK92" s="259">
        <v>0</v>
      </c>
      <c r="EL92" s="259">
        <v>6.9444444444444447E-4</v>
      </c>
      <c r="EM92" s="259">
        <v>0.99861111111111101</v>
      </c>
      <c r="EN92" s="259">
        <v>0</v>
      </c>
      <c r="EO92" s="259">
        <v>0</v>
      </c>
      <c r="EP92" s="259">
        <v>0</v>
      </c>
      <c r="EQ92" s="259">
        <v>0</v>
      </c>
      <c r="ER92" s="259">
        <v>0</v>
      </c>
      <c r="ES92" s="259">
        <v>0</v>
      </c>
      <c r="ET92" s="259">
        <v>0.99861111111111101</v>
      </c>
      <c r="EU92" s="259">
        <v>0.99861111111111101</v>
      </c>
      <c r="EV92" s="259">
        <v>0</v>
      </c>
      <c r="EW92" s="259">
        <v>1.3888888888888889E-3</v>
      </c>
      <c r="EX92" s="259">
        <v>0</v>
      </c>
      <c r="EY92" s="259">
        <v>6.9444444444444447E-4</v>
      </c>
      <c r="EZ92" s="259">
        <v>0.99791666666666667</v>
      </c>
      <c r="FA92" s="259">
        <v>0</v>
      </c>
      <c r="FB92" s="259">
        <v>0.99930555555555556</v>
      </c>
      <c r="FC92" s="259">
        <v>0.99930555555555556</v>
      </c>
      <c r="FD92" s="259">
        <v>0.99861111111111101</v>
      </c>
      <c r="FE92" s="259">
        <v>0.99791666666666667</v>
      </c>
      <c r="FF92" s="259">
        <v>0.99861111111111101</v>
      </c>
      <c r="FG92" s="259">
        <v>0</v>
      </c>
      <c r="FH92" s="259">
        <v>0</v>
      </c>
      <c r="FI92" s="259">
        <v>0.99930555555555556</v>
      </c>
      <c r="FJ92" s="259">
        <v>0.99930555555555556</v>
      </c>
      <c r="FK92" s="273">
        <v>0.99930555555555556</v>
      </c>
      <c r="FL92" s="214">
        <f t="shared" si="935"/>
        <v>5</v>
      </c>
      <c r="FM92" s="238" t="s">
        <v>87</v>
      </c>
      <c r="FN92" s="222">
        <f>IP11</f>
        <v>9.1666666666666667E-3</v>
      </c>
      <c r="FO92" s="221"/>
      <c r="FP92" s="225"/>
      <c r="FQ92" s="225"/>
      <c r="FR92" s="225"/>
      <c r="FS92" s="225"/>
      <c r="FT92" s="225"/>
      <c r="FU92" s="225"/>
      <c r="FV92" s="225"/>
      <c r="FW92" s="225"/>
      <c r="FX92" s="225"/>
      <c r="FY92" s="225"/>
      <c r="FZ92" s="225"/>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c r="GY92" s="216"/>
      <c r="GZ92" s="216"/>
      <c r="HA92" s="216"/>
      <c r="HB92" s="216"/>
      <c r="HC92" s="216"/>
      <c r="HD92" s="216"/>
      <c r="HE92" s="216"/>
      <c r="HF92" s="216"/>
      <c r="HG92" s="216"/>
      <c r="HH92" s="216"/>
      <c r="HI92" s="216"/>
      <c r="HJ92" s="216"/>
      <c r="HK92" s="216"/>
      <c r="HL92" s="216"/>
      <c r="HM92" s="216"/>
      <c r="HN92" s="216"/>
      <c r="HO92" s="216"/>
      <c r="HP92" s="216"/>
      <c r="HQ92" s="216"/>
      <c r="HR92" s="216"/>
      <c r="HS92" s="216"/>
      <c r="HT92" s="216"/>
      <c r="HU92" s="216"/>
      <c r="HV92" s="216"/>
      <c r="HW92" s="216"/>
      <c r="HX92" s="216"/>
      <c r="HY92" s="216"/>
      <c r="HZ92" s="216"/>
      <c r="IA92" s="216"/>
      <c r="IB92" s="216"/>
      <c r="IC92" s="216"/>
      <c r="ID92" s="216"/>
      <c r="IE92" s="216"/>
      <c r="IF92" s="216"/>
      <c r="IG92" s="216"/>
      <c r="IH92" s="216"/>
      <c r="II92" s="216"/>
      <c r="IJ92" s="216"/>
      <c r="IK92" s="216"/>
      <c r="IL92" s="216"/>
      <c r="IM92" s="216"/>
      <c r="IN92" s="216"/>
      <c r="IO92" s="216"/>
      <c r="IP92" s="216"/>
      <c r="IQ92" s="216"/>
      <c r="IR92" s="216"/>
      <c r="IS92" s="216"/>
      <c r="IT92" s="216"/>
      <c r="IU92" s="216"/>
      <c r="IV92" s="216"/>
      <c r="IW92" s="216"/>
      <c r="IX92" s="216"/>
      <c r="IY92" s="216"/>
      <c r="IZ92" s="216"/>
      <c r="JA92" s="216"/>
      <c r="JB92" s="216"/>
      <c r="JC92" s="216"/>
      <c r="JD92" s="216"/>
      <c r="JE92" s="216"/>
      <c r="JF92" s="216"/>
      <c r="JG92" s="216"/>
      <c r="JH92" s="216"/>
      <c r="JI92" s="216"/>
      <c r="JJ92" s="216"/>
      <c r="JK92" s="216"/>
      <c r="JL92" s="216"/>
      <c r="JM92" s="216"/>
      <c r="JN92" s="216"/>
      <c r="JO92" s="216"/>
      <c r="JP92" s="216"/>
      <c r="JQ92" s="216"/>
      <c r="JR92" s="216"/>
    </row>
    <row r="93" spans="1:278">
      <c r="A93" s="404">
        <v>84</v>
      </c>
      <c r="B93" s="399" t="str">
        <f t="shared" si="831"/>
        <v>zirkumpolar</v>
      </c>
      <c r="C93" s="400">
        <v>120</v>
      </c>
      <c r="D93" s="392" t="s">
        <v>35</v>
      </c>
      <c r="E93" s="400">
        <v>120</v>
      </c>
      <c r="F93" s="399" t="s">
        <v>498</v>
      </c>
      <c r="G93" s="393">
        <v>0.98976851851851855</v>
      </c>
      <c r="H93" s="402" t="s">
        <v>499</v>
      </c>
      <c r="I93" s="403">
        <v>14.4</v>
      </c>
      <c r="J93" s="399" t="s">
        <v>37</v>
      </c>
      <c r="K93" s="399" t="s">
        <v>11</v>
      </c>
      <c r="L93" s="396">
        <v>3</v>
      </c>
      <c r="M93" s="397">
        <v>18</v>
      </c>
      <c r="N93" s="1"/>
      <c r="O93" s="1"/>
      <c r="P93" s="1"/>
      <c r="Q93" s="1"/>
      <c r="R93" s="1"/>
      <c r="S93" s="1"/>
      <c r="T93" s="1"/>
      <c r="U93" s="1"/>
      <c r="V93" s="1"/>
      <c r="W93" s="1"/>
      <c r="X93" s="1"/>
      <c r="Y93" s="1"/>
      <c r="Z93" s="1"/>
      <c r="AA93" s="1"/>
      <c r="AB93" s="1"/>
      <c r="AC93" s="1"/>
      <c r="AD93" s="1"/>
      <c r="AE93" s="1"/>
      <c r="AF93" s="1"/>
      <c r="AG93" s="1"/>
      <c r="AH93" s="10">
        <f t="shared" si="832"/>
        <v>23.754444444444445</v>
      </c>
      <c r="AI93" s="10">
        <f t="shared" si="833"/>
        <v>356.31666666666666</v>
      </c>
      <c r="AJ93" s="44">
        <f t="shared" si="834"/>
        <v>51.11666666666666</v>
      </c>
      <c r="AK93" s="19">
        <f t="shared" si="835"/>
        <v>51.11666666666666</v>
      </c>
      <c r="AL93" s="19">
        <f t="shared" si="866"/>
        <v>51.11666666666666</v>
      </c>
      <c r="AM93" s="19">
        <f t="shared" ca="1" si="836"/>
        <v>0.53957186462899498</v>
      </c>
      <c r="AN93" s="45">
        <f t="shared" ca="1" si="837"/>
        <v>32.654498572105993</v>
      </c>
      <c r="AO93" s="55" t="str">
        <f t="shared" ca="1" si="820"/>
        <v>32°39'16"</v>
      </c>
      <c r="AP93" s="46">
        <f t="shared" ca="1" si="838"/>
        <v>42406.732843697137</v>
      </c>
      <c r="AQ93" s="20">
        <f t="shared" ca="1" si="849"/>
        <v>42406.732843697137</v>
      </c>
      <c r="AR93" s="10">
        <f t="shared" ca="1" si="850"/>
        <v>15266423.82373097</v>
      </c>
      <c r="AT93" s="64">
        <v>84</v>
      </c>
      <c r="AU93" s="58">
        <f t="shared" si="851"/>
        <v>51.11666666666666</v>
      </c>
      <c r="AV93" s="59" t="str">
        <f t="shared" si="839"/>
        <v/>
      </c>
      <c r="AW93" s="60" t="str">
        <f t="shared" si="840"/>
        <v/>
      </c>
      <c r="AX93" s="61" t="str">
        <f t="shared" si="821"/>
        <v/>
      </c>
      <c r="AY93" s="62" t="str">
        <f t="shared" si="852"/>
        <v>zirkumpolar</v>
      </c>
      <c r="AZ93" s="61" t="str">
        <f t="shared" si="853"/>
        <v/>
      </c>
      <c r="BA93" s="58" t="str">
        <f t="shared" si="854"/>
        <v>zirkumpolar</v>
      </c>
      <c r="BB93" s="58" t="str">
        <f t="shared" si="855"/>
        <v>zirkumpolar</v>
      </c>
      <c r="BC93" s="58" t="str">
        <f t="shared" si="856"/>
        <v>zirkumpolar</v>
      </c>
      <c r="BD93" s="58" t="str">
        <f t="shared" ca="1" si="857"/>
        <v>gut sichtbar</v>
      </c>
      <c r="BE93" s="63" t="str">
        <f t="shared" si="822"/>
        <v>zirkumpolar</v>
      </c>
      <c r="BF93" s="215">
        <v>4</v>
      </c>
      <c r="BG93" s="214">
        <f t="shared" si="867"/>
        <v>4</v>
      </c>
      <c r="BH93" s="287">
        <f t="shared" ref="BH93" si="1131">IF(BH97&lt;BH92,(BH92-BH97)/5+BH94,(BH97-BH92)/5+BH92)</f>
        <v>0.99930555555555556</v>
      </c>
      <c r="BI93" s="288">
        <v>0.99958333333333305</v>
      </c>
      <c r="BJ93" s="288">
        <v>2.7777777777777778E-4</v>
      </c>
      <c r="BK93" s="288">
        <v>0.99972222222222196</v>
      </c>
      <c r="BL93" s="288">
        <v>2.7777777777777778E-4</v>
      </c>
      <c r="BM93" s="288">
        <v>0.99972222222222196</v>
      </c>
      <c r="BN93" s="270">
        <f t="shared" ref="BN93:BO93" si="1132">IF(BN97&lt;BN92,(BN92-BN97)/5+BN94,(BN97-BN92)/5+BN92)</f>
        <v>0.99805555555555558</v>
      </c>
      <c r="BO93" s="270">
        <f t="shared" si="1132"/>
        <v>0.99861111111111101</v>
      </c>
      <c r="BP93" s="270">
        <f t="shared" ref="BP93:CE93" si="1133">IF(BP97&lt;BP92,(BP92-BP97)/5+BP94,(BP97-BP92)/5+BP92)</f>
        <v>0.99930555555555556</v>
      </c>
      <c r="BQ93" s="270">
        <f t="shared" si="1133"/>
        <v>0.99861111111111101</v>
      </c>
      <c r="BR93" s="270">
        <f t="shared" si="1133"/>
        <v>0.99805555555555558</v>
      </c>
      <c r="BS93" s="270">
        <f t="shared" si="1133"/>
        <v>0.99861111111111101</v>
      </c>
      <c r="BT93" s="270">
        <f t="shared" si="1133"/>
        <v>0.99805555555555558</v>
      </c>
      <c r="BU93" s="270">
        <f t="shared" si="1133"/>
        <v>0.99805555555555558</v>
      </c>
      <c r="BV93" s="270">
        <f t="shared" si="1133"/>
        <v>0.9981944444444445</v>
      </c>
      <c r="BW93" s="270">
        <f t="shared" si="1133"/>
        <v>0.99861111111111101</v>
      </c>
      <c r="BX93" s="270">
        <f t="shared" si="1133"/>
        <v>0.99805555555555558</v>
      </c>
      <c r="BY93" s="270">
        <f t="shared" si="1133"/>
        <v>0.99861111111111101</v>
      </c>
      <c r="BZ93" s="270">
        <f t="shared" si="1133"/>
        <v>0.99805555555555558</v>
      </c>
      <c r="CA93" s="270">
        <f t="shared" si="1133"/>
        <v>0.99805555555555558</v>
      </c>
      <c r="CB93" s="270">
        <v>0.99944444444444447</v>
      </c>
      <c r="CC93" s="270">
        <f t="shared" si="1133"/>
        <v>0.99805555555555558</v>
      </c>
      <c r="CD93" s="270">
        <f t="shared" si="1133"/>
        <v>0.99916666666666665</v>
      </c>
      <c r="CE93" s="270">
        <f t="shared" si="1133"/>
        <v>0.99805555555555558</v>
      </c>
      <c r="CF93" s="270">
        <v>0.99944444444444447</v>
      </c>
      <c r="CG93" s="270">
        <f t="shared" ref="CG93:CH93" si="1134">IF(CG97&lt;CG92,(CG92-CG97)/5+CG94,(CG97-CG92)/5+CG92)</f>
        <v>0.9981944444444445</v>
      </c>
      <c r="CH93" s="270">
        <f t="shared" si="1134"/>
        <v>0.99749999999999994</v>
      </c>
      <c r="CI93" s="270">
        <f t="shared" ref="CI93:CM93" si="1135">IF(CI97&lt;CI92,(CI92-CI97)/5+CI94,(CI97-CI92)/5+CI92)</f>
        <v>0.9981944444444445</v>
      </c>
      <c r="CJ93" s="270">
        <f t="shared" si="1135"/>
        <v>0.79888888888888876</v>
      </c>
      <c r="CK93" s="270">
        <f t="shared" si="1135"/>
        <v>0.9981944444444445</v>
      </c>
      <c r="CL93" s="270">
        <f t="shared" si="1135"/>
        <v>0.99763888888888885</v>
      </c>
      <c r="CM93" s="270">
        <f t="shared" si="1135"/>
        <v>0.99833333333333307</v>
      </c>
      <c r="CN93" s="270">
        <v>0.99777777777777776</v>
      </c>
      <c r="CO93" s="270">
        <f t="shared" ref="CO93:CP93" si="1136">IF(CO97&lt;CO92,(CO92-CO97)/5+CO94,(CO97-CO92)/5+CO92)</f>
        <v>0.99652777777777768</v>
      </c>
      <c r="CP93" s="270">
        <f t="shared" si="1136"/>
        <v>0.99583333333333335</v>
      </c>
      <c r="CQ93" s="270">
        <v>0.9966666666666667</v>
      </c>
      <c r="CR93" s="270">
        <f t="shared" ref="CR93:CT93" si="1137">IF(CR97&lt;CR92,(CR92-CR97)/5+CR94,(CR97-CR92)/5+CR92)</f>
        <v>0.99597222222222226</v>
      </c>
      <c r="CS93" s="270">
        <f t="shared" si="1137"/>
        <v>0.99527777777777782</v>
      </c>
      <c r="CT93" s="270">
        <f t="shared" si="1137"/>
        <v>0.99555555555555553</v>
      </c>
      <c r="CU93" s="270">
        <f t="shared" ref="CU93:DP93" si="1138">IF(CU97&lt;CU92,(CU92-CU97)/5+CU94,(CU97-CU92)/5+CU92)</f>
        <v>0.99486111111111108</v>
      </c>
      <c r="CV93" s="270">
        <f t="shared" si="1138"/>
        <v>0.99416666666666653</v>
      </c>
      <c r="CW93" s="270">
        <f t="shared" si="1138"/>
        <v>0.99277777777777776</v>
      </c>
      <c r="CX93" s="270">
        <f t="shared" si="1138"/>
        <v>0.99416666666666653</v>
      </c>
      <c r="CY93" s="270">
        <f t="shared" si="1138"/>
        <v>0.99430555555555544</v>
      </c>
      <c r="CZ93" s="270">
        <f t="shared" si="1138"/>
        <v>0.99222222222222223</v>
      </c>
      <c r="DA93" s="270">
        <f t="shared" si="1138"/>
        <v>0.99291666666666667</v>
      </c>
      <c r="DB93" s="270">
        <f t="shared" si="1138"/>
        <v>0.99374999999999991</v>
      </c>
      <c r="DC93" s="270">
        <f t="shared" si="1138"/>
        <v>0.99222222222222223</v>
      </c>
      <c r="DD93" s="270">
        <f t="shared" si="1138"/>
        <v>0.99</v>
      </c>
      <c r="DE93" s="270">
        <f t="shared" si="1138"/>
        <v>0.99083333333333334</v>
      </c>
      <c r="DF93" s="270">
        <f t="shared" si="1138"/>
        <v>0.98888888888888893</v>
      </c>
      <c r="DG93" s="270">
        <f t="shared" si="1138"/>
        <v>0.98541666666666661</v>
      </c>
      <c r="DH93" s="270">
        <f t="shared" si="1138"/>
        <v>0.9852777777777777</v>
      </c>
      <c r="DI93" s="270">
        <f t="shared" si="1138"/>
        <v>0.98541666666666661</v>
      </c>
      <c r="DJ93" s="270">
        <f t="shared" si="1138"/>
        <v>0.98472222222222217</v>
      </c>
      <c r="DK93" s="270">
        <f t="shared" si="1138"/>
        <v>0.98402777777777783</v>
      </c>
      <c r="DL93" s="270">
        <f t="shared" si="1138"/>
        <v>0.98402777777777783</v>
      </c>
      <c r="DM93" s="270">
        <f t="shared" si="1138"/>
        <v>0.98097222222222225</v>
      </c>
      <c r="DN93" s="270">
        <f t="shared" si="1138"/>
        <v>0.97930555555555554</v>
      </c>
      <c r="DO93" s="270">
        <f t="shared" si="1138"/>
        <v>0.9669444444444445</v>
      </c>
      <c r="DP93" s="270">
        <f t="shared" si="1138"/>
        <v>0.96583333333333321</v>
      </c>
      <c r="DQ93" s="220">
        <f t="shared" ref="DQ93:DQ156" si="1139">BF93</f>
        <v>4</v>
      </c>
      <c r="DR93" s="270">
        <f t="shared" ref="DR93:DS93" si="1140">IF(DR97&lt;DR92,(DR92-DR97)/5+DR94,(DR97-DR92)/5+DR92)</f>
        <v>1.6666666666666666E-3</v>
      </c>
      <c r="DS93" s="270">
        <f t="shared" si="1140"/>
        <v>1.6666666666666666E-3</v>
      </c>
      <c r="DT93" s="270">
        <f t="shared" ref="DT93:DW93" si="1141">IF(DT97&lt;DT92,(DT92-DT97)/5+DT94,(DT97-DT92)/5+DT92)</f>
        <v>1.6666666666666666E-3</v>
      </c>
      <c r="DU93" s="270">
        <f t="shared" si="1141"/>
        <v>1.6666666666666666E-3</v>
      </c>
      <c r="DV93" s="270">
        <f t="shared" si="1141"/>
        <v>1.1111111111111111E-3</v>
      </c>
      <c r="DW93" s="270">
        <f t="shared" si="1141"/>
        <v>1.1111111111111111E-3</v>
      </c>
      <c r="DX93" s="254">
        <v>1.2499999999996401E-3</v>
      </c>
      <c r="DY93" s="254">
        <v>0.99958333333333305</v>
      </c>
      <c r="DZ93" s="270">
        <f t="shared" ref="DZ93" si="1142">IF(DZ97&lt;DZ92,(DZ92-DZ97)/5+DZ94,(DZ97-DZ92)/5+DZ92)</f>
        <v>0.99902777777777796</v>
      </c>
      <c r="EA93" s="270">
        <v>6.9444444444444447E-4</v>
      </c>
      <c r="EB93" s="270">
        <f t="shared" ref="EB93:EC93" si="1143">IF(EB97&lt;EB92,(EB92-EB97)/5+EB94,(EB97-EB92)/5+EB92)</f>
        <v>1.3888888888888889E-4</v>
      </c>
      <c r="EC93" s="270">
        <f t="shared" si="1143"/>
        <v>5.5555555555555556E-4</v>
      </c>
      <c r="ED93" s="270">
        <v>0.99986111111111109</v>
      </c>
      <c r="EE93" s="270">
        <f t="shared" ref="EE93:EF93" si="1144">IF(EE97&lt;EE92,(EE92-EE97)/5+EE94,(EE97-EE92)/5+EE92)</f>
        <v>6.9444444444444447E-4</v>
      </c>
      <c r="EF93" s="270">
        <f t="shared" si="1144"/>
        <v>0</v>
      </c>
      <c r="EG93" s="270">
        <f t="shared" ref="EG93:EH93" si="1145">IF(EG97&lt;EG92,(EG92-EG97)/5+EG94,(EG97-EG92)/5+EG92)</f>
        <v>0.99916666666666665</v>
      </c>
      <c r="EH93" s="270">
        <f t="shared" si="1145"/>
        <v>0</v>
      </c>
      <c r="EI93" s="270">
        <v>6.9444444444444447E-4</v>
      </c>
      <c r="EJ93" s="270">
        <f t="shared" ref="EJ93:ET93" si="1146">IF(EJ97&lt;EJ92,(EJ92-EJ97)/5+EJ94,(EJ97-EJ92)/5+EJ92)</f>
        <v>1.3888888888888889E-4</v>
      </c>
      <c r="EK93" s="270">
        <f t="shared" si="1146"/>
        <v>0</v>
      </c>
      <c r="EL93" s="270">
        <f t="shared" si="1146"/>
        <v>6.9444444444444447E-4</v>
      </c>
      <c r="EM93" s="270">
        <f t="shared" si="1146"/>
        <v>0.99874999999999992</v>
      </c>
      <c r="EN93" s="270">
        <f t="shared" si="1146"/>
        <v>1.3888888888888889E-4</v>
      </c>
      <c r="EO93" s="270">
        <f t="shared" si="1146"/>
        <v>0</v>
      </c>
      <c r="EP93" s="270">
        <f t="shared" si="1146"/>
        <v>0</v>
      </c>
      <c r="EQ93" s="270">
        <f t="shared" si="1146"/>
        <v>0</v>
      </c>
      <c r="ER93" s="270">
        <f t="shared" si="1146"/>
        <v>0</v>
      </c>
      <c r="ES93" s="270">
        <f t="shared" si="1146"/>
        <v>0</v>
      </c>
      <c r="ET93" s="270">
        <f t="shared" si="1146"/>
        <v>0.99874999999999992</v>
      </c>
      <c r="EU93" s="270">
        <f t="shared" ref="EU93:EV93" si="1147">IF(EU97&lt;EU92,(EU92-EU97)/5+EU94,(EU97-EU92)/5+EU92)</f>
        <v>0.99861111111111101</v>
      </c>
      <c r="EV93" s="270">
        <f t="shared" si="1147"/>
        <v>1.3888888888888889E-4</v>
      </c>
      <c r="EW93" s="270">
        <v>6.9444444444444447E-4</v>
      </c>
      <c r="EX93" s="270">
        <f t="shared" ref="EX93:FB93" si="1148">IF(EX97&lt;EX92,(EX92-EX97)/5+EX94,(EX97-EX92)/5+EX92)</f>
        <v>1.3888888888888889E-4</v>
      </c>
      <c r="EY93" s="270">
        <f t="shared" si="1148"/>
        <v>5.5555555555555556E-4</v>
      </c>
      <c r="EZ93" s="270">
        <f t="shared" si="1148"/>
        <v>0.99805555555555558</v>
      </c>
      <c r="FA93" s="270">
        <f t="shared" si="1148"/>
        <v>0</v>
      </c>
      <c r="FB93" s="270">
        <f t="shared" si="1148"/>
        <v>0.99930555555555556</v>
      </c>
      <c r="FC93" s="270">
        <v>0.99944444444444447</v>
      </c>
      <c r="FD93" s="270">
        <f t="shared" ref="FD93:FH93" si="1149">IF(FD97&lt;FD92,(FD92-FD97)/5+FD94,(FD97-FD92)/5+FD92)</f>
        <v>0.99874999999999992</v>
      </c>
      <c r="FE93" s="270">
        <f t="shared" si="1149"/>
        <v>0.9981944444444445</v>
      </c>
      <c r="FF93" s="270">
        <f t="shared" si="1149"/>
        <v>0.99874999999999992</v>
      </c>
      <c r="FG93" s="270">
        <f t="shared" si="1149"/>
        <v>1.3888888888888889E-4</v>
      </c>
      <c r="FH93" s="270">
        <f t="shared" si="1149"/>
        <v>1.3888888888888889E-4</v>
      </c>
      <c r="FI93" s="270">
        <v>0.99958333333333327</v>
      </c>
      <c r="FJ93" s="270">
        <v>0.99944444444444447</v>
      </c>
      <c r="FK93" s="274">
        <v>0.99944444444444447</v>
      </c>
      <c r="FL93" s="214">
        <f t="shared" si="935"/>
        <v>4</v>
      </c>
      <c r="FM93" s="238" t="s">
        <v>88</v>
      </c>
      <c r="FN93" s="222">
        <f>IQ11</f>
        <v>7.7777777777777776E-3</v>
      </c>
      <c r="FO93" s="221"/>
      <c r="FP93" s="221"/>
      <c r="FQ93" s="221"/>
      <c r="FR93" s="221"/>
      <c r="FS93" s="221"/>
      <c r="FT93" s="221"/>
      <c r="FU93" s="221"/>
      <c r="FV93" s="221"/>
      <c r="FW93" s="221"/>
      <c r="FX93" s="221"/>
      <c r="FY93" s="221"/>
      <c r="FZ93" s="221"/>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c r="GY93" s="216"/>
      <c r="GZ93" s="216"/>
      <c r="HA93" s="216"/>
      <c r="HB93" s="216"/>
      <c r="HC93" s="216"/>
      <c r="HD93" s="216"/>
      <c r="HE93" s="216"/>
      <c r="HF93" s="216"/>
      <c r="HG93" s="216"/>
      <c r="HH93" s="216"/>
      <c r="HI93" s="216"/>
      <c r="HJ93" s="216"/>
      <c r="HK93" s="216"/>
      <c r="HL93" s="216"/>
      <c r="HM93" s="216"/>
      <c r="HN93" s="216"/>
      <c r="HO93" s="216"/>
      <c r="HP93" s="216"/>
      <c r="HQ93" s="216"/>
      <c r="HR93" s="216"/>
      <c r="HS93" s="216"/>
      <c r="HT93" s="216"/>
      <c r="HU93" s="216"/>
      <c r="HV93" s="216"/>
      <c r="HW93" s="216"/>
      <c r="HX93" s="216"/>
      <c r="HY93" s="216"/>
      <c r="HZ93" s="216"/>
      <c r="IA93" s="216"/>
      <c r="IB93" s="216"/>
      <c r="IC93" s="216"/>
      <c r="ID93" s="216"/>
      <c r="IE93" s="216"/>
      <c r="IF93" s="216"/>
      <c r="IG93" s="216"/>
      <c r="IH93" s="216"/>
      <c r="II93" s="216"/>
      <c r="IJ93" s="216"/>
      <c r="IK93" s="216"/>
      <c r="IL93" s="216"/>
      <c r="IM93" s="216"/>
      <c r="IN93" s="216"/>
      <c r="IO93" s="216"/>
      <c r="IP93" s="216"/>
      <c r="IQ93" s="216"/>
      <c r="IR93" s="216"/>
      <c r="IS93" s="216"/>
      <c r="IT93" s="215"/>
      <c r="IU93" s="215"/>
      <c r="IV93" s="215"/>
      <c r="IW93" s="215"/>
      <c r="IX93" s="215"/>
      <c r="IY93" s="215"/>
      <c r="IZ93" s="215"/>
      <c r="JA93" s="215"/>
      <c r="JB93" s="215"/>
      <c r="JC93" s="215"/>
      <c r="JD93" s="215"/>
      <c r="JE93" s="215"/>
      <c r="JF93" s="215"/>
      <c r="JG93" s="215"/>
      <c r="JH93" s="215"/>
      <c r="JI93" s="216"/>
      <c r="JJ93" s="216"/>
      <c r="JK93" s="216"/>
      <c r="JL93" s="216"/>
      <c r="JM93" s="216"/>
      <c r="JN93" s="216"/>
      <c r="JO93" s="216"/>
      <c r="JP93" s="216"/>
      <c r="JQ93" s="216"/>
      <c r="JR93" s="216"/>
    </row>
    <row r="94" spans="1:278">
      <c r="A94" s="404">
        <v>85</v>
      </c>
      <c r="B94" s="399" t="str">
        <f t="shared" ca="1" si="831"/>
        <v>sichtbar</v>
      </c>
      <c r="C94" s="400"/>
      <c r="D94" s="392" t="s">
        <v>35</v>
      </c>
      <c r="E94" s="400"/>
      <c r="F94" s="399" t="s">
        <v>500</v>
      </c>
      <c r="G94" s="393">
        <v>0.51763888888888887</v>
      </c>
      <c r="H94" s="402" t="s">
        <v>151</v>
      </c>
      <c r="I94" s="403"/>
      <c r="J94" s="399"/>
      <c r="K94" s="399"/>
      <c r="L94" s="396"/>
      <c r="M94" s="397"/>
      <c r="N94" s="1"/>
      <c r="O94" s="1"/>
      <c r="P94" s="1"/>
      <c r="Q94" s="1"/>
      <c r="R94" s="1"/>
      <c r="S94" s="1"/>
      <c r="T94" s="1"/>
      <c r="U94" s="1"/>
      <c r="V94" s="1"/>
      <c r="W94" s="1"/>
      <c r="X94" s="1"/>
      <c r="Y94" s="1"/>
      <c r="Z94" s="1"/>
      <c r="AA94" s="1"/>
      <c r="AB94" s="1"/>
      <c r="AC94" s="1"/>
      <c r="AD94" s="1"/>
      <c r="AE94" s="1"/>
      <c r="AF94" s="1"/>
      <c r="AG94" s="1"/>
      <c r="AH94" s="10">
        <f t="shared" si="832"/>
        <v>12.423333333333332</v>
      </c>
      <c r="AI94" s="10">
        <f t="shared" si="833"/>
        <v>186.34999999999997</v>
      </c>
      <c r="AJ94" s="44">
        <f t="shared" si="834"/>
        <v>18.183333333333334</v>
      </c>
      <c r="AK94" s="19">
        <f t="shared" si="835"/>
        <v>18.183333333333334</v>
      </c>
      <c r="AL94" s="19">
        <f t="shared" si="866"/>
        <v>18.183333333333334</v>
      </c>
      <c r="AM94" s="19">
        <f t="shared" ca="1" si="836"/>
        <v>0.40947067471141402</v>
      </c>
      <c r="AN94" s="45">
        <f t="shared" ca="1" si="837"/>
        <v>24.171587752724093</v>
      </c>
      <c r="AO94" s="55" t="str">
        <f t="shared" ca="1" si="820"/>
        <v>24°10'18"</v>
      </c>
      <c r="AP94" s="46">
        <f t="shared" ca="1" si="838"/>
        <v>42407.20497332677</v>
      </c>
      <c r="AQ94" s="20">
        <f t="shared" ca="1" si="849"/>
        <v>42407.20497332677</v>
      </c>
      <c r="AR94" s="10">
        <f t="shared" ca="1" si="850"/>
        <v>15266593.790397638</v>
      </c>
      <c r="AT94" s="64">
        <v>85</v>
      </c>
      <c r="AU94" s="58">
        <f t="shared" si="851"/>
        <v>18.183333333333334</v>
      </c>
      <c r="AV94" s="59" t="str">
        <f t="shared" si="839"/>
        <v/>
      </c>
      <c r="AW94" s="60" t="str">
        <f t="shared" si="840"/>
        <v/>
      </c>
      <c r="AX94" s="61" t="str">
        <f t="shared" si="821"/>
        <v/>
      </c>
      <c r="AY94" s="62" t="str">
        <f t="shared" si="852"/>
        <v/>
      </c>
      <c r="AZ94" s="61" t="str">
        <f t="shared" si="853"/>
        <v/>
      </c>
      <c r="BA94" s="58" t="str">
        <f t="shared" si="854"/>
        <v/>
      </c>
      <c r="BB94" s="58" t="str">
        <f t="shared" si="855"/>
        <v/>
      </c>
      <c r="BC94" s="58" t="str">
        <f t="shared" si="856"/>
        <v/>
      </c>
      <c r="BD94" s="58" t="str">
        <f t="shared" ca="1" si="857"/>
        <v>sichtbar</v>
      </c>
      <c r="BE94" s="63" t="str">
        <f t="shared" ca="1" si="822"/>
        <v>sichtbar</v>
      </c>
      <c r="BF94" s="215">
        <v>3</v>
      </c>
      <c r="BG94" s="214">
        <f t="shared" si="867"/>
        <v>3</v>
      </c>
      <c r="BH94" s="257">
        <f t="shared" ref="BH94" si="1150">IF(BH97&lt;BH92,(BH92-BH97)/5+BH95,(BH97-BH92)/5+BH93)</f>
        <v>0.99930555555555556</v>
      </c>
      <c r="BI94" s="254">
        <v>0.99916666666666665</v>
      </c>
      <c r="BJ94" s="254">
        <v>0.99986111111111098</v>
      </c>
      <c r="BK94" s="254">
        <v>0.99944444444444402</v>
      </c>
      <c r="BL94" s="254">
        <v>0.99986111111111098</v>
      </c>
      <c r="BM94" s="254">
        <v>0.99944444444444402</v>
      </c>
      <c r="BN94" s="254">
        <f t="shared" ref="BN94:BO94" si="1151">IF(BN97&lt;BN92,(BN92-BN97)/5+BN95,(BN97-BN92)/5+BN93)</f>
        <v>0.9981944444444445</v>
      </c>
      <c r="BO94" s="254">
        <f t="shared" si="1151"/>
        <v>0.99861111111111101</v>
      </c>
      <c r="BP94" s="254">
        <f t="shared" ref="BP94:CE94" si="1152">IF(BP97&lt;BP92,(BP92-BP97)/5+BP95,(BP97-BP92)/5+BP93)</f>
        <v>0.99930555555555556</v>
      </c>
      <c r="BQ94" s="254">
        <f t="shared" si="1152"/>
        <v>0.99861111111111101</v>
      </c>
      <c r="BR94" s="254">
        <f t="shared" si="1152"/>
        <v>0.9981944444444445</v>
      </c>
      <c r="BS94" s="254">
        <f t="shared" si="1152"/>
        <v>0.99861111111111101</v>
      </c>
      <c r="BT94" s="254">
        <f t="shared" si="1152"/>
        <v>0.9981944444444445</v>
      </c>
      <c r="BU94" s="254">
        <f t="shared" si="1152"/>
        <v>0.9981944444444445</v>
      </c>
      <c r="BV94" s="254">
        <f t="shared" si="1152"/>
        <v>0.99847222222222232</v>
      </c>
      <c r="BW94" s="254">
        <f t="shared" si="1152"/>
        <v>0.99861111111111101</v>
      </c>
      <c r="BX94" s="254">
        <f t="shared" si="1152"/>
        <v>0.9981944444444445</v>
      </c>
      <c r="BY94" s="254">
        <f t="shared" si="1152"/>
        <v>0.99861111111111101</v>
      </c>
      <c r="BZ94" s="254">
        <f t="shared" si="1152"/>
        <v>0.9981944444444445</v>
      </c>
      <c r="CA94" s="254">
        <f t="shared" si="1152"/>
        <v>0.9981944444444445</v>
      </c>
      <c r="CB94" s="254">
        <v>0.99958333333333327</v>
      </c>
      <c r="CC94" s="254">
        <f t="shared" si="1152"/>
        <v>0.9981944444444445</v>
      </c>
      <c r="CD94" s="254">
        <f t="shared" si="1152"/>
        <v>0.99902777777777774</v>
      </c>
      <c r="CE94" s="254">
        <f t="shared" si="1152"/>
        <v>0.9981944444444445</v>
      </c>
      <c r="CF94" s="254">
        <v>0.99958333333333327</v>
      </c>
      <c r="CG94" s="254">
        <f t="shared" ref="CG94:CH94" si="1153">IF(CG97&lt;CG92,(CG92-CG97)/5+CG95,(CG97-CG92)/5+CG93)</f>
        <v>0.99847222222222232</v>
      </c>
      <c r="CH94" s="254">
        <f t="shared" si="1153"/>
        <v>0.99777777777777765</v>
      </c>
      <c r="CI94" s="254">
        <f t="shared" ref="CI94:CM94" si="1154">IF(CI97&lt;CI92,(CI92-CI97)/5+CI95,(CI97-CI92)/5+CI93)</f>
        <v>0.99847222222222232</v>
      </c>
      <c r="CJ94" s="254">
        <f t="shared" si="1154"/>
        <v>0.59916666666666663</v>
      </c>
      <c r="CK94" s="254">
        <f t="shared" si="1154"/>
        <v>0.99847222222222232</v>
      </c>
      <c r="CL94" s="254">
        <f t="shared" si="1154"/>
        <v>0.99805555555555547</v>
      </c>
      <c r="CM94" s="254">
        <f t="shared" si="1154"/>
        <v>0.99805555555555536</v>
      </c>
      <c r="CN94" s="254">
        <v>0.99833333333333341</v>
      </c>
      <c r="CO94" s="254">
        <f t="shared" ref="CO94:CP94" si="1155">IF(CO97&lt;CO92,(CO92-CO97)/5+CO95,(CO97-CO92)/5+CO93)</f>
        <v>0.99722222222222212</v>
      </c>
      <c r="CP94" s="254">
        <f t="shared" si="1155"/>
        <v>0.99652777777777779</v>
      </c>
      <c r="CQ94" s="254">
        <v>0.99750000000000005</v>
      </c>
      <c r="CR94" s="254">
        <f t="shared" ref="CR94:CT94" si="1156">IF(CR97&lt;CR92,(CR92-CR97)/5+CR95,(CR97-CR92)/5+CR93)</f>
        <v>0.99680555555555561</v>
      </c>
      <c r="CS94" s="254">
        <f t="shared" si="1156"/>
        <v>0.99611111111111117</v>
      </c>
      <c r="CT94" s="254">
        <f t="shared" si="1156"/>
        <v>0.99597222222222215</v>
      </c>
      <c r="CU94" s="254">
        <f t="shared" ref="CU94:DP94" si="1157">IF(CU97&lt;CU92,(CU92-CU97)/5+CU95,(CU97-CU92)/5+CU93)</f>
        <v>0.99597222222222215</v>
      </c>
      <c r="CV94" s="254">
        <f t="shared" si="1157"/>
        <v>0.99527777777777759</v>
      </c>
      <c r="CW94" s="254">
        <f t="shared" si="1157"/>
        <v>0.99388888888888882</v>
      </c>
      <c r="CX94" s="254">
        <f t="shared" si="1157"/>
        <v>0.99527777777777759</v>
      </c>
      <c r="CY94" s="254">
        <f t="shared" si="1157"/>
        <v>0.99555555555555542</v>
      </c>
      <c r="CZ94" s="254">
        <f t="shared" si="1157"/>
        <v>0.9934722222222222</v>
      </c>
      <c r="DA94" s="254">
        <f t="shared" si="1157"/>
        <v>0.99416666666666664</v>
      </c>
      <c r="DB94" s="254">
        <f t="shared" si="1157"/>
        <v>0.99444444444444435</v>
      </c>
      <c r="DC94" s="254">
        <f t="shared" si="1157"/>
        <v>0.9934722222222222</v>
      </c>
      <c r="DD94" s="254">
        <f t="shared" si="1157"/>
        <v>0.99180555555555561</v>
      </c>
      <c r="DE94" s="254">
        <f t="shared" si="1157"/>
        <v>0.99277777777777776</v>
      </c>
      <c r="DF94" s="254">
        <f t="shared" si="1157"/>
        <v>0.99097222222222225</v>
      </c>
      <c r="DG94" s="254">
        <f t="shared" si="1157"/>
        <v>0.98819444444444438</v>
      </c>
      <c r="DH94" s="254">
        <f t="shared" si="1157"/>
        <v>0.98791666666666655</v>
      </c>
      <c r="DI94" s="254">
        <f t="shared" si="1157"/>
        <v>0.98819444444444438</v>
      </c>
      <c r="DJ94" s="254">
        <f t="shared" si="1157"/>
        <v>0.98749999999999993</v>
      </c>
      <c r="DK94" s="254">
        <f t="shared" si="1157"/>
        <v>0.9868055555555556</v>
      </c>
      <c r="DL94" s="254">
        <f t="shared" si="1157"/>
        <v>0.9868055555555556</v>
      </c>
      <c r="DM94" s="254">
        <f t="shared" si="1157"/>
        <v>0.98486111111111119</v>
      </c>
      <c r="DN94" s="254">
        <f t="shared" si="1157"/>
        <v>0.9836111111111111</v>
      </c>
      <c r="DO94" s="254">
        <f t="shared" si="1157"/>
        <v>0.97347222222222229</v>
      </c>
      <c r="DP94" s="254">
        <f t="shared" si="1157"/>
        <v>0.97263888888888872</v>
      </c>
      <c r="DQ94" s="220">
        <f t="shared" si="1139"/>
        <v>3</v>
      </c>
      <c r="DR94" s="254">
        <f t="shared" ref="DR94:DS94" si="1158">IF(DR97&lt;DR92,(DR92-DR97)/5+DR95,(DR97-DR92)/5+DR93)</f>
        <v>1.2499999999999998E-3</v>
      </c>
      <c r="DS94" s="254">
        <f t="shared" si="1158"/>
        <v>1.2499999999999998E-3</v>
      </c>
      <c r="DT94" s="254">
        <f t="shared" ref="DT94:DW94" si="1159">IF(DT97&lt;DT92,(DT92-DT97)/5+DT95,(DT97-DT92)/5+DT93)</f>
        <v>1.2499999999999998E-3</v>
      </c>
      <c r="DU94" s="254">
        <f t="shared" si="1159"/>
        <v>1.2499999999999998E-3</v>
      </c>
      <c r="DV94" s="254">
        <f t="shared" si="1159"/>
        <v>8.3333333333333328E-4</v>
      </c>
      <c r="DW94" s="254">
        <f t="shared" si="1159"/>
        <v>8.3333333333333328E-4</v>
      </c>
      <c r="DX94" s="254">
        <v>4.1666666666666669E-4</v>
      </c>
      <c r="DY94" s="254">
        <v>0.99916666666666598</v>
      </c>
      <c r="DZ94" s="254">
        <f t="shared" ref="DZ94" si="1160">IF(DZ97&lt;DZ92,(DZ92-DZ97)/5+DZ95,(DZ97-DZ92)/5+DZ93)</f>
        <v>0.99875000000000014</v>
      </c>
      <c r="EA94" s="254">
        <v>0</v>
      </c>
      <c r="EB94" s="254">
        <f t="shared" ref="EB94:EC94" si="1161">IF(EB97&lt;EB92,(EB92-EB97)/5+EB95,(EB97-EB92)/5+EB93)</f>
        <v>2.7777777777777778E-4</v>
      </c>
      <c r="EC94" s="254">
        <f t="shared" si="1161"/>
        <v>4.1666666666666664E-4</v>
      </c>
      <c r="ED94" s="254">
        <v>0.99972222222222218</v>
      </c>
      <c r="EE94" s="254">
        <f t="shared" ref="EE94:EF94" si="1162">IF(EE97&lt;EE92,(EE92-EE97)/5+EE95,(EE97-EE92)/5+EE93)</f>
        <v>6.9444444444444447E-4</v>
      </c>
      <c r="EF94" s="254">
        <f t="shared" si="1162"/>
        <v>0</v>
      </c>
      <c r="EG94" s="254">
        <f t="shared" ref="EG94:EH94" si="1163">IF(EG97&lt;EG92,(EG92-EG97)/5+EG95,(EG97-EG92)/5+EG93)</f>
        <v>0.99902777777777774</v>
      </c>
      <c r="EH94" s="254">
        <f t="shared" si="1163"/>
        <v>0</v>
      </c>
      <c r="EI94" s="254">
        <v>0</v>
      </c>
      <c r="EJ94" s="254">
        <f t="shared" ref="EJ94:ET94" si="1164">IF(EJ97&lt;EJ92,(EJ92-EJ97)/5+EJ95,(EJ97-EJ92)/5+EJ93)</f>
        <v>2.7777777777777778E-4</v>
      </c>
      <c r="EK94" s="254">
        <f t="shared" si="1164"/>
        <v>0</v>
      </c>
      <c r="EL94" s="254">
        <f t="shared" si="1164"/>
        <v>6.9444444444444447E-4</v>
      </c>
      <c r="EM94" s="254">
        <f t="shared" si="1164"/>
        <v>0.99888888888888883</v>
      </c>
      <c r="EN94" s="254">
        <f t="shared" si="1164"/>
        <v>2.7777777777777778E-4</v>
      </c>
      <c r="EO94" s="254">
        <f t="shared" si="1164"/>
        <v>0</v>
      </c>
      <c r="EP94" s="254">
        <f t="shared" si="1164"/>
        <v>0</v>
      </c>
      <c r="EQ94" s="254">
        <f t="shared" si="1164"/>
        <v>0</v>
      </c>
      <c r="ER94" s="254">
        <f t="shared" si="1164"/>
        <v>0</v>
      </c>
      <c r="ES94" s="254">
        <f t="shared" si="1164"/>
        <v>0</v>
      </c>
      <c r="ET94" s="254">
        <f t="shared" si="1164"/>
        <v>0.99888888888888883</v>
      </c>
      <c r="EU94" s="254">
        <f t="shared" ref="EU94:EV94" si="1165">IF(EU97&lt;EU92,(EU92-EU97)/5+EU95,(EU97-EU92)/5+EU93)</f>
        <v>0.99861111111111101</v>
      </c>
      <c r="EV94" s="254">
        <f t="shared" si="1165"/>
        <v>2.7777777777777778E-4</v>
      </c>
      <c r="EW94" s="254">
        <v>0</v>
      </c>
      <c r="EX94" s="254">
        <f t="shared" ref="EX94:FB94" si="1166">IF(EX97&lt;EX92,(EX92-EX97)/5+EX95,(EX97-EX92)/5+EX93)</f>
        <v>2.7777777777777778E-4</v>
      </c>
      <c r="EY94" s="254">
        <f t="shared" si="1166"/>
        <v>4.1666666666666664E-4</v>
      </c>
      <c r="EZ94" s="254">
        <f t="shared" si="1166"/>
        <v>0.9981944444444445</v>
      </c>
      <c r="FA94" s="254">
        <f t="shared" si="1166"/>
        <v>0</v>
      </c>
      <c r="FB94" s="254">
        <f t="shared" si="1166"/>
        <v>0.99930555555555556</v>
      </c>
      <c r="FC94" s="254">
        <v>0.99958333333333327</v>
      </c>
      <c r="FD94" s="254">
        <f t="shared" ref="FD94:FH94" si="1167">IF(FD97&lt;FD92,(FD92-FD97)/5+FD95,(FD97-FD92)/5+FD93)</f>
        <v>0.99888888888888883</v>
      </c>
      <c r="FE94" s="254">
        <f t="shared" si="1167"/>
        <v>0.99847222222222232</v>
      </c>
      <c r="FF94" s="254">
        <f t="shared" si="1167"/>
        <v>0.99888888888888883</v>
      </c>
      <c r="FG94" s="254">
        <f t="shared" si="1167"/>
        <v>2.7777777777777778E-4</v>
      </c>
      <c r="FH94" s="254">
        <f t="shared" si="1167"/>
        <v>2.7777777777777778E-4</v>
      </c>
      <c r="FI94" s="254">
        <v>0.99986111111111109</v>
      </c>
      <c r="FJ94" s="254">
        <v>0.99958333333333327</v>
      </c>
      <c r="FK94" s="255">
        <v>0.99958333333333327</v>
      </c>
      <c r="FL94" s="214">
        <f t="shared" si="935"/>
        <v>3</v>
      </c>
      <c r="FM94" s="238" t="s">
        <v>141</v>
      </c>
      <c r="FN94" s="222">
        <f>IR11</f>
        <v>8.7500000000000008E-3</v>
      </c>
      <c r="FO94" s="221"/>
      <c r="FP94" s="221"/>
      <c r="FQ94" s="214"/>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c r="GY94" s="216"/>
      <c r="GZ94" s="216"/>
      <c r="HA94" s="216"/>
      <c r="HB94" s="216"/>
      <c r="HC94" s="216"/>
      <c r="HD94" s="216"/>
      <c r="HE94" s="216"/>
      <c r="HF94" s="216"/>
      <c r="HG94" s="216"/>
      <c r="HH94" s="216"/>
      <c r="HI94" s="216"/>
      <c r="HJ94" s="216"/>
      <c r="HK94" s="216"/>
      <c r="HL94" s="216"/>
      <c r="HM94" s="216"/>
      <c r="HN94" s="216"/>
      <c r="HO94" s="216"/>
      <c r="HP94" s="216"/>
      <c r="HQ94" s="216"/>
      <c r="HR94" s="216"/>
      <c r="HS94" s="216"/>
      <c r="HT94" s="216"/>
      <c r="HU94" s="216"/>
      <c r="HV94" s="216"/>
      <c r="HW94" s="216"/>
      <c r="HX94" s="216"/>
      <c r="HY94" s="216"/>
      <c r="HZ94" s="216"/>
      <c r="IA94" s="216"/>
      <c r="IB94" s="216"/>
      <c r="IC94" s="216"/>
      <c r="ID94" s="216"/>
      <c r="IE94" s="216"/>
      <c r="IF94" s="216"/>
      <c r="IG94" s="216"/>
      <c r="IH94" s="216"/>
      <c r="II94" s="216"/>
      <c r="IJ94" s="216"/>
      <c r="IK94" s="216"/>
      <c r="IL94" s="216"/>
      <c r="IM94" s="216"/>
      <c r="IN94" s="216"/>
      <c r="IO94" s="216"/>
      <c r="IP94" s="216"/>
      <c r="IQ94" s="216"/>
      <c r="IR94" s="216"/>
      <c r="IS94" s="216"/>
      <c r="IT94" s="216"/>
      <c r="IU94" s="216"/>
      <c r="IV94" s="216"/>
      <c r="IW94" s="216"/>
      <c r="IX94" s="216"/>
      <c r="IY94" s="216"/>
      <c r="IZ94" s="216"/>
      <c r="JA94" s="216"/>
      <c r="JB94" s="216"/>
      <c r="JC94" s="216"/>
      <c r="JD94" s="216"/>
      <c r="JE94" s="216"/>
      <c r="JF94" s="216"/>
      <c r="JG94" s="216"/>
      <c r="JH94" s="216"/>
      <c r="JI94" s="216"/>
      <c r="JJ94" s="216"/>
      <c r="JK94" s="216"/>
      <c r="JL94" s="216"/>
      <c r="JM94" s="216"/>
      <c r="JN94" s="216"/>
      <c r="JO94" s="216"/>
      <c r="JP94" s="216"/>
      <c r="JQ94" s="216"/>
      <c r="JR94" s="216"/>
    </row>
    <row r="95" spans="1:278" ht="15.75" thickBot="1">
      <c r="A95" s="407">
        <v>86</v>
      </c>
      <c r="B95" s="408" t="str">
        <f t="shared" si="831"/>
        <v>zirkumpolar</v>
      </c>
      <c r="C95" s="409">
        <v>63</v>
      </c>
      <c r="D95" s="410" t="s">
        <v>35</v>
      </c>
      <c r="E95" s="409">
        <v>63</v>
      </c>
      <c r="F95" s="408" t="s">
        <v>501</v>
      </c>
      <c r="G95" s="411">
        <v>0.99930555555555556</v>
      </c>
      <c r="H95" s="412" t="s">
        <v>502</v>
      </c>
      <c r="I95" s="413">
        <v>16.7</v>
      </c>
      <c r="J95" s="408" t="s">
        <v>300</v>
      </c>
      <c r="K95" s="408" t="s">
        <v>11</v>
      </c>
      <c r="L95" s="414">
        <v>2</v>
      </c>
      <c r="M95" s="415" t="s">
        <v>497</v>
      </c>
      <c r="N95" s="1"/>
      <c r="O95" s="1"/>
      <c r="P95" s="1"/>
      <c r="Q95" s="1"/>
      <c r="R95" s="1"/>
      <c r="S95" s="1"/>
      <c r="T95" s="1"/>
      <c r="U95" s="1"/>
      <c r="V95" s="1"/>
      <c r="W95" s="1"/>
      <c r="X95" s="1"/>
      <c r="Y95" s="1"/>
      <c r="Z95" s="1"/>
      <c r="AA95" s="1"/>
      <c r="AB95" s="1"/>
      <c r="AC95" s="1"/>
      <c r="AD95" s="1"/>
      <c r="AE95" s="1"/>
      <c r="AF95" s="1"/>
      <c r="AG95" s="1"/>
      <c r="AH95" s="10">
        <f t="shared" si="832"/>
        <v>23.983333333333334</v>
      </c>
      <c r="AI95" s="10">
        <f t="shared" si="833"/>
        <v>359.75</v>
      </c>
      <c r="AJ95" s="44">
        <f t="shared" si="834"/>
        <v>70.433333333333337</v>
      </c>
      <c r="AK95" s="19">
        <f t="shared" si="835"/>
        <v>70.433333333333337</v>
      </c>
      <c r="AL95" s="19">
        <f t="shared" si="866"/>
        <v>70.433333333333337</v>
      </c>
      <c r="AM95" s="19">
        <f t="shared" ca="1" si="836"/>
        <v>0.67020898682525598</v>
      </c>
      <c r="AN95" s="45">
        <f t="shared" ca="1" si="837"/>
        <v>42.083196554005376</v>
      </c>
      <c r="AO95" s="55" t="str">
        <f t="shared" ca="1" si="820"/>
        <v>42°4'60"</v>
      </c>
      <c r="AP95" s="46">
        <f t="shared" ca="1" si="838"/>
        <v>42406.723306660104</v>
      </c>
      <c r="AQ95" s="20">
        <f t="shared" ca="1" si="849"/>
        <v>42406.723306660104</v>
      </c>
      <c r="AR95" s="10">
        <f t="shared" ca="1" si="850"/>
        <v>15266420.390397638</v>
      </c>
      <c r="AT95" s="64">
        <v>86</v>
      </c>
      <c r="AU95" s="58">
        <f t="shared" si="851"/>
        <v>70.433333333333337</v>
      </c>
      <c r="AV95" s="59" t="str">
        <f t="shared" si="839"/>
        <v/>
      </c>
      <c r="AW95" s="60" t="str">
        <f t="shared" si="840"/>
        <v/>
      </c>
      <c r="AX95" s="61" t="str">
        <f t="shared" si="821"/>
        <v/>
      </c>
      <c r="AY95" s="62" t="str">
        <f t="shared" si="852"/>
        <v>zirkumpolar</v>
      </c>
      <c r="AZ95" s="61" t="str">
        <f t="shared" si="853"/>
        <v/>
      </c>
      <c r="BA95" s="58" t="str">
        <f t="shared" si="854"/>
        <v>zirkumpolar</v>
      </c>
      <c r="BB95" s="58" t="str">
        <f t="shared" si="855"/>
        <v>zirkumpolar</v>
      </c>
      <c r="BC95" s="58" t="str">
        <f t="shared" si="856"/>
        <v>zirkumpolar</v>
      </c>
      <c r="BD95" s="58" t="str">
        <f t="shared" ca="1" si="857"/>
        <v>gut sichtbar</v>
      </c>
      <c r="BE95" s="63" t="str">
        <f t="shared" si="822"/>
        <v>zirkumpolar</v>
      </c>
      <c r="BF95" s="215">
        <v>2</v>
      </c>
      <c r="BG95" s="214">
        <f t="shared" si="867"/>
        <v>2</v>
      </c>
      <c r="BH95" s="257">
        <f t="shared" ref="BH95" si="1168">IF(BH97&lt;BH92,(BH92-BH97)/5+BH96,(BH97-BH92)/5+BH94)</f>
        <v>0.99930555555555556</v>
      </c>
      <c r="BI95" s="254">
        <v>0.99874999999999992</v>
      </c>
      <c r="BJ95" s="254">
        <v>0.99944444444444447</v>
      </c>
      <c r="BK95" s="254">
        <v>0.99916666666666665</v>
      </c>
      <c r="BL95" s="254">
        <v>0.99944444444444447</v>
      </c>
      <c r="BM95" s="254">
        <v>0.99916666666666665</v>
      </c>
      <c r="BN95" s="254">
        <f t="shared" ref="BN95:BO95" si="1169">IF(BN97&lt;BN92,(BN92-BN97)/5+BN96,(BN97-BN92)/5+BN94)</f>
        <v>0.99833333333333341</v>
      </c>
      <c r="BO95" s="254">
        <f t="shared" si="1169"/>
        <v>0.99861111111111101</v>
      </c>
      <c r="BP95" s="254">
        <f t="shared" ref="BP95:CE95" si="1170">IF(BP97&lt;BP92,(BP92-BP97)/5+BP96,(BP97-BP92)/5+BP94)</f>
        <v>0.99930555555555556</v>
      </c>
      <c r="BQ95" s="254">
        <f t="shared" si="1170"/>
        <v>0.99861111111111101</v>
      </c>
      <c r="BR95" s="254">
        <f t="shared" si="1170"/>
        <v>0.99833333333333341</v>
      </c>
      <c r="BS95" s="254">
        <f t="shared" si="1170"/>
        <v>0.99861111111111101</v>
      </c>
      <c r="BT95" s="254">
        <f t="shared" si="1170"/>
        <v>0.99833333333333341</v>
      </c>
      <c r="BU95" s="254">
        <f t="shared" si="1170"/>
        <v>0.99833333333333341</v>
      </c>
      <c r="BV95" s="254">
        <f t="shared" si="1170"/>
        <v>0.99875000000000014</v>
      </c>
      <c r="BW95" s="254">
        <f t="shared" si="1170"/>
        <v>0.99861111111111101</v>
      </c>
      <c r="BX95" s="254">
        <f t="shared" si="1170"/>
        <v>0.99833333333333341</v>
      </c>
      <c r="BY95" s="254">
        <f t="shared" si="1170"/>
        <v>0.99861111111111101</v>
      </c>
      <c r="BZ95" s="254">
        <f t="shared" si="1170"/>
        <v>0.99833333333333341</v>
      </c>
      <c r="CA95" s="254">
        <f t="shared" si="1170"/>
        <v>0.99833333333333341</v>
      </c>
      <c r="CB95" s="254">
        <v>0.99972222222222218</v>
      </c>
      <c r="CC95" s="254">
        <f t="shared" si="1170"/>
        <v>0.99833333333333341</v>
      </c>
      <c r="CD95" s="254">
        <f t="shared" si="1170"/>
        <v>0.99888888888888883</v>
      </c>
      <c r="CE95" s="254">
        <f t="shared" si="1170"/>
        <v>0.99833333333333341</v>
      </c>
      <c r="CF95" s="254">
        <v>0.99972222222222218</v>
      </c>
      <c r="CG95" s="254">
        <f t="shared" ref="CG95:CH95" si="1171">IF(CG97&lt;CG92,(CG92-CG97)/5+CG96,(CG97-CG92)/5+CG94)</f>
        <v>0.99875000000000014</v>
      </c>
      <c r="CH95" s="254">
        <f t="shared" si="1171"/>
        <v>0.99805555555555536</v>
      </c>
      <c r="CI95" s="254">
        <f t="shared" ref="CI95:CM95" si="1172">IF(CI97&lt;CI92,(CI92-CI97)/5+CI96,(CI97-CI92)/5+CI94)</f>
        <v>0.99875000000000014</v>
      </c>
      <c r="CJ95" s="254">
        <f t="shared" si="1172"/>
        <v>0.39944444444444438</v>
      </c>
      <c r="CK95" s="254">
        <f t="shared" si="1172"/>
        <v>0.99875000000000014</v>
      </c>
      <c r="CL95" s="254">
        <f t="shared" si="1172"/>
        <v>0.99847222222222209</v>
      </c>
      <c r="CM95" s="254">
        <f t="shared" si="1172"/>
        <v>0.99777777777777765</v>
      </c>
      <c r="CN95" s="254">
        <v>0.99888888888888905</v>
      </c>
      <c r="CO95" s="254">
        <f t="shared" ref="CO95:CP95" si="1173">IF(CO97&lt;CO92,(CO92-CO97)/5+CO96,(CO97-CO92)/5+CO94)</f>
        <v>0.99791666666666656</v>
      </c>
      <c r="CP95" s="254">
        <f t="shared" si="1173"/>
        <v>0.99722222222222223</v>
      </c>
      <c r="CQ95" s="254">
        <v>0.99833333333333296</v>
      </c>
      <c r="CR95" s="254">
        <f t="shared" ref="CR95:CT95" si="1174">IF(CR97&lt;CR92,(CR92-CR97)/5+CR96,(CR97-CR92)/5+CR94)</f>
        <v>0.99763888888888896</v>
      </c>
      <c r="CS95" s="254">
        <f t="shared" si="1174"/>
        <v>0.99694444444444452</v>
      </c>
      <c r="CT95" s="254">
        <f t="shared" si="1174"/>
        <v>0.99638888888888877</v>
      </c>
      <c r="CU95" s="254">
        <f t="shared" ref="CU95:DP95" si="1175">IF(CU97&lt;CU92,(CU92-CU97)/5+CU96,(CU97-CU92)/5+CU94)</f>
        <v>0.99708333333333321</v>
      </c>
      <c r="CV95" s="254">
        <f t="shared" si="1175"/>
        <v>0.99638888888888866</v>
      </c>
      <c r="CW95" s="254">
        <f t="shared" si="1175"/>
        <v>0.99499999999999988</v>
      </c>
      <c r="CX95" s="254">
        <f t="shared" si="1175"/>
        <v>0.99638888888888866</v>
      </c>
      <c r="CY95" s="254">
        <f t="shared" si="1175"/>
        <v>0.99680555555555539</v>
      </c>
      <c r="CZ95" s="254">
        <f t="shared" si="1175"/>
        <v>0.99472222222222217</v>
      </c>
      <c r="DA95" s="254">
        <f t="shared" si="1175"/>
        <v>0.99541666666666662</v>
      </c>
      <c r="DB95" s="254">
        <f t="shared" si="1175"/>
        <v>0.9951388888888888</v>
      </c>
      <c r="DC95" s="254">
        <f t="shared" si="1175"/>
        <v>0.99472222222222217</v>
      </c>
      <c r="DD95" s="254">
        <f t="shared" si="1175"/>
        <v>0.99361111111111122</v>
      </c>
      <c r="DE95" s="254">
        <f t="shared" si="1175"/>
        <v>0.99472222222222217</v>
      </c>
      <c r="DF95" s="254">
        <f t="shared" si="1175"/>
        <v>0.99305555555555558</v>
      </c>
      <c r="DG95" s="254">
        <f t="shared" si="1175"/>
        <v>0.99097222222222214</v>
      </c>
      <c r="DH95" s="254">
        <f t="shared" si="1175"/>
        <v>0.99055555555555541</v>
      </c>
      <c r="DI95" s="254">
        <f t="shared" si="1175"/>
        <v>0.99097222222222214</v>
      </c>
      <c r="DJ95" s="254">
        <f t="shared" si="1175"/>
        <v>0.9902777777777777</v>
      </c>
      <c r="DK95" s="254">
        <f t="shared" si="1175"/>
        <v>0.98958333333333337</v>
      </c>
      <c r="DL95" s="254">
        <f t="shared" si="1175"/>
        <v>0.98958333333333337</v>
      </c>
      <c r="DM95" s="254">
        <f t="shared" si="1175"/>
        <v>0.98875000000000013</v>
      </c>
      <c r="DN95" s="254">
        <f t="shared" si="1175"/>
        <v>0.98791666666666667</v>
      </c>
      <c r="DO95" s="254">
        <f t="shared" si="1175"/>
        <v>0.98000000000000009</v>
      </c>
      <c r="DP95" s="254">
        <f t="shared" si="1175"/>
        <v>0.97944444444444423</v>
      </c>
      <c r="DQ95" s="220">
        <f t="shared" si="1139"/>
        <v>2</v>
      </c>
      <c r="DR95" s="254">
        <f t="shared" ref="DR95:DS95" si="1176">IF(DR97&lt;DR92,(DR92-DR97)/5+DR96,(DR97-DR92)/5+DR94)</f>
        <v>8.3333333333333328E-4</v>
      </c>
      <c r="DS95" s="254">
        <f t="shared" si="1176"/>
        <v>8.3333333333333328E-4</v>
      </c>
      <c r="DT95" s="254">
        <f t="shared" ref="DT95:DW95" si="1177">IF(DT97&lt;DT92,(DT92-DT97)/5+DT96,(DT97-DT92)/5+DT94)</f>
        <v>8.3333333333333328E-4</v>
      </c>
      <c r="DU95" s="254">
        <f t="shared" si="1177"/>
        <v>8.3333333333333328E-4</v>
      </c>
      <c r="DV95" s="254">
        <f t="shared" si="1177"/>
        <v>5.5555555555555556E-4</v>
      </c>
      <c r="DW95" s="254">
        <f t="shared" si="1177"/>
        <v>5.5555555555555556E-4</v>
      </c>
      <c r="DX95" s="254">
        <v>0.99958333333333327</v>
      </c>
      <c r="DY95" s="254">
        <v>0.99874999999999992</v>
      </c>
      <c r="DZ95" s="254">
        <f t="shared" ref="DZ95" si="1178">IF(DZ97&lt;DZ92,(DZ92-DZ97)/5+DZ96,(DZ97-DZ92)/5+DZ94)</f>
        <v>0.99847222222222232</v>
      </c>
      <c r="EA95" s="254">
        <v>0.99930555555555556</v>
      </c>
      <c r="EB95" s="254">
        <f t="shared" ref="EB95:EC95" si="1179">IF(EB97&lt;EB92,(EB92-EB97)/5+EB96,(EB97-EB92)/5+EB94)</f>
        <v>4.1666666666666664E-4</v>
      </c>
      <c r="EC95" s="254">
        <f t="shared" si="1179"/>
        <v>2.7777777777777778E-4</v>
      </c>
      <c r="ED95" s="254">
        <v>0.99958333333333327</v>
      </c>
      <c r="EE95" s="254">
        <f t="shared" ref="EE95:EF95" si="1180">IF(EE97&lt;EE92,(EE92-EE97)/5+EE96,(EE97-EE92)/5+EE94)</f>
        <v>6.9444444444444447E-4</v>
      </c>
      <c r="EF95" s="254">
        <f t="shared" si="1180"/>
        <v>0</v>
      </c>
      <c r="EG95" s="254">
        <f t="shared" ref="EG95:EH95" si="1181">IF(EG97&lt;EG92,(EG92-EG97)/5+EG96,(EG97-EG92)/5+EG94)</f>
        <v>0.99888888888888883</v>
      </c>
      <c r="EH95" s="254">
        <f t="shared" si="1181"/>
        <v>0</v>
      </c>
      <c r="EI95" s="254">
        <v>0.99930555555555556</v>
      </c>
      <c r="EJ95" s="254">
        <f t="shared" ref="EJ95:ET95" si="1182">IF(EJ97&lt;EJ92,(EJ92-EJ97)/5+EJ96,(EJ97-EJ92)/5+EJ94)</f>
        <v>4.1666666666666664E-4</v>
      </c>
      <c r="EK95" s="254">
        <f t="shared" si="1182"/>
        <v>0</v>
      </c>
      <c r="EL95" s="254">
        <f t="shared" si="1182"/>
        <v>6.9444444444444447E-4</v>
      </c>
      <c r="EM95" s="254">
        <f t="shared" si="1182"/>
        <v>0.99902777777777774</v>
      </c>
      <c r="EN95" s="254">
        <f t="shared" si="1182"/>
        <v>4.1666666666666664E-4</v>
      </c>
      <c r="EO95" s="254">
        <f t="shared" si="1182"/>
        <v>0</v>
      </c>
      <c r="EP95" s="254">
        <f t="shared" si="1182"/>
        <v>0</v>
      </c>
      <c r="EQ95" s="254">
        <f t="shared" si="1182"/>
        <v>0</v>
      </c>
      <c r="ER95" s="254">
        <f t="shared" si="1182"/>
        <v>0</v>
      </c>
      <c r="ES95" s="254">
        <f t="shared" si="1182"/>
        <v>0</v>
      </c>
      <c r="ET95" s="254">
        <f t="shared" si="1182"/>
        <v>0.99902777777777774</v>
      </c>
      <c r="EU95" s="254">
        <f t="shared" ref="EU95:EV95" si="1183">IF(EU97&lt;EU92,(EU92-EU97)/5+EU96,(EU97-EU92)/5+EU94)</f>
        <v>0.99861111111111101</v>
      </c>
      <c r="EV95" s="254">
        <f t="shared" si="1183"/>
        <v>4.1666666666666664E-4</v>
      </c>
      <c r="EW95" s="254">
        <v>0.99930555555555556</v>
      </c>
      <c r="EX95" s="254">
        <f t="shared" ref="EX95:FB95" si="1184">IF(EX97&lt;EX92,(EX92-EX97)/5+EX96,(EX97-EX92)/5+EX94)</f>
        <v>4.1666666666666664E-4</v>
      </c>
      <c r="EY95" s="254">
        <f t="shared" si="1184"/>
        <v>2.7777777777777778E-4</v>
      </c>
      <c r="EZ95" s="254">
        <f t="shared" si="1184"/>
        <v>0.99833333333333341</v>
      </c>
      <c r="FA95" s="254">
        <f t="shared" si="1184"/>
        <v>0</v>
      </c>
      <c r="FB95" s="254">
        <f t="shared" si="1184"/>
        <v>0.99930555555555556</v>
      </c>
      <c r="FC95" s="254">
        <v>0.99972222222222218</v>
      </c>
      <c r="FD95" s="254">
        <f t="shared" ref="FD95:FH95" si="1185">IF(FD97&lt;FD92,(FD92-FD97)/5+FD96,(FD97-FD92)/5+FD94)</f>
        <v>0.99902777777777774</v>
      </c>
      <c r="FE95" s="254">
        <f t="shared" si="1185"/>
        <v>0.99875000000000014</v>
      </c>
      <c r="FF95" s="254">
        <f t="shared" si="1185"/>
        <v>0.99902777777777774</v>
      </c>
      <c r="FG95" s="254">
        <f t="shared" si="1185"/>
        <v>4.1666666666666664E-4</v>
      </c>
      <c r="FH95" s="254">
        <f t="shared" si="1185"/>
        <v>4.1666666666666664E-4</v>
      </c>
      <c r="FI95" s="254">
        <v>1.3888888888888889E-4</v>
      </c>
      <c r="FJ95" s="254">
        <v>0.99972222222222196</v>
      </c>
      <c r="FK95" s="255">
        <v>0.99972222222222218</v>
      </c>
      <c r="FL95" s="214">
        <f t="shared" si="935"/>
        <v>2</v>
      </c>
      <c r="FM95" s="238" t="s">
        <v>109</v>
      </c>
      <c r="FN95" s="222">
        <f>IS11</f>
        <v>5.9722222222222225E-3</v>
      </c>
      <c r="FO95" s="221"/>
      <c r="FP95" s="221"/>
      <c r="FQ95" s="214"/>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c r="GY95" s="216"/>
      <c r="GZ95" s="216"/>
      <c r="HA95" s="216"/>
      <c r="HB95" s="216"/>
      <c r="HC95" s="216"/>
      <c r="HD95" s="216"/>
      <c r="HE95" s="216"/>
      <c r="HF95" s="216"/>
      <c r="HG95" s="216"/>
      <c r="HH95" s="216"/>
      <c r="HI95" s="216"/>
      <c r="HJ95" s="216"/>
      <c r="HK95" s="216"/>
      <c r="HL95" s="216"/>
      <c r="HM95" s="216"/>
      <c r="HN95" s="216"/>
      <c r="HO95" s="216"/>
      <c r="HP95" s="216"/>
      <c r="HQ95" s="216"/>
      <c r="HR95" s="216"/>
      <c r="HS95" s="216"/>
      <c r="HT95" s="216"/>
      <c r="HU95" s="216"/>
      <c r="HV95" s="216"/>
      <c r="HW95" s="216"/>
      <c r="HX95" s="216"/>
      <c r="HY95" s="216"/>
      <c r="HZ95" s="216"/>
      <c r="IA95" s="216"/>
      <c r="IB95" s="216"/>
      <c r="IC95" s="216"/>
      <c r="ID95" s="216"/>
      <c r="IE95" s="216"/>
      <c r="IF95" s="216"/>
      <c r="IG95" s="216"/>
      <c r="IH95" s="216"/>
      <c r="II95" s="216"/>
      <c r="IJ95" s="216"/>
      <c r="IK95" s="216"/>
      <c r="IL95" s="216"/>
      <c r="IM95" s="216"/>
      <c r="IN95" s="216"/>
      <c r="IO95" s="216"/>
      <c r="IP95" s="216"/>
      <c r="IQ95" s="216"/>
      <c r="IR95" s="216"/>
      <c r="IS95" s="216"/>
      <c r="IT95" s="216"/>
      <c r="IU95" s="216"/>
      <c r="IV95" s="216"/>
      <c r="IW95" s="216"/>
      <c r="IX95" s="216"/>
      <c r="IY95" s="216"/>
      <c r="IZ95" s="216"/>
      <c r="JA95" s="216"/>
      <c r="JB95" s="216"/>
      <c r="JC95" s="216"/>
      <c r="JD95" s="216"/>
      <c r="JE95" s="216"/>
      <c r="JF95" s="216"/>
      <c r="JG95" s="216"/>
      <c r="JH95" s="216"/>
      <c r="JI95" s="216"/>
      <c r="JJ95" s="216"/>
      <c r="JK95" s="216"/>
      <c r="JL95" s="216"/>
      <c r="JM95" s="216"/>
      <c r="JN95" s="216"/>
      <c r="JO95" s="216"/>
      <c r="JP95" s="216"/>
      <c r="JQ95" s="216"/>
      <c r="JR95" s="216"/>
    </row>
    <row r="96" spans="1:278" ht="16.5" hidden="1" thickTop="1" thickBot="1">
      <c r="A96" s="184"/>
      <c r="B96" s="42" t="str">
        <f t="shared" si="831"/>
        <v/>
      </c>
      <c r="C96" s="324"/>
      <c r="D96" s="326"/>
      <c r="E96" s="324"/>
      <c r="F96" s="42"/>
      <c r="G96" s="327"/>
      <c r="H96" s="328"/>
      <c r="I96" s="43"/>
      <c r="J96" s="326"/>
      <c r="K96" s="42"/>
      <c r="L96" s="319"/>
      <c r="M96" s="321"/>
      <c r="N96" s="1"/>
      <c r="O96" s="1"/>
      <c r="P96" s="1"/>
      <c r="Q96" s="1"/>
      <c r="R96" s="1"/>
      <c r="S96" s="1"/>
      <c r="T96" s="1"/>
      <c r="U96" s="1"/>
      <c r="V96" s="1"/>
      <c r="W96" s="1"/>
      <c r="X96" s="1"/>
      <c r="Y96" s="1"/>
      <c r="Z96" s="1"/>
      <c r="AA96" s="1"/>
      <c r="AB96" s="1"/>
      <c r="AC96" s="1"/>
      <c r="AD96" s="1"/>
      <c r="AE96" s="1"/>
      <c r="AF96" s="1"/>
      <c r="AG96" s="1"/>
      <c r="AH96" s="10">
        <f t="shared" si="832"/>
        <v>0</v>
      </c>
      <c r="AI96" s="10">
        <f t="shared" si="833"/>
        <v>0</v>
      </c>
      <c r="AJ96" s="44" t="e">
        <f t="shared" si="834"/>
        <v>#VALUE!</v>
      </c>
      <c r="AK96" s="19" t="e">
        <f t="shared" si="835"/>
        <v>#VALUE!</v>
      </c>
      <c r="AL96" s="19" t="e">
        <f t="shared" si="866"/>
        <v>#VALUE!</v>
      </c>
      <c r="AM96" s="19" t="e">
        <f t="shared" ca="1" si="836"/>
        <v>#VALUE!</v>
      </c>
      <c r="AN96" s="45" t="e">
        <f t="shared" ca="1" si="837"/>
        <v>#VALUE!</v>
      </c>
      <c r="AO96" s="55" t="e">
        <f t="shared" ca="1" si="820"/>
        <v>#VALUE!</v>
      </c>
      <c r="AP96" s="46">
        <f t="shared" ca="1" si="838"/>
        <v>42407.722612215657</v>
      </c>
      <c r="AQ96" s="20">
        <f t="shared" ca="1" si="849"/>
        <v>42407.722612215657</v>
      </c>
      <c r="AR96" s="10">
        <f t="shared" ca="1" si="850"/>
        <v>15266780.140397636</v>
      </c>
      <c r="AT96" s="64">
        <v>87</v>
      </c>
      <c r="AU96" s="58" t="e">
        <f t="shared" si="851"/>
        <v>#VALUE!</v>
      </c>
      <c r="AV96" s="59" t="e">
        <f t="shared" si="839"/>
        <v>#VALUE!</v>
      </c>
      <c r="AW96" s="60" t="str">
        <f t="shared" si="840"/>
        <v/>
      </c>
      <c r="AX96" s="61" t="e">
        <f t="shared" si="821"/>
        <v>#VALUE!</v>
      </c>
      <c r="AY96" s="62" t="e">
        <f t="shared" si="852"/>
        <v>#VALUE!</v>
      </c>
      <c r="AZ96" s="61" t="str">
        <f t="shared" si="853"/>
        <v/>
      </c>
      <c r="BA96" s="58" t="e">
        <f t="shared" si="854"/>
        <v>#VALUE!</v>
      </c>
      <c r="BB96" s="58" t="e">
        <f t="shared" si="855"/>
        <v>#VALUE!</v>
      </c>
      <c r="BC96" s="58" t="e">
        <f t="shared" si="856"/>
        <v>#VALUE!</v>
      </c>
      <c r="BD96" s="58" t="e">
        <f t="shared" ca="1" si="857"/>
        <v>#VALUE!</v>
      </c>
      <c r="BE96" s="63" t="e">
        <f t="shared" si="822"/>
        <v>#VALUE!</v>
      </c>
      <c r="BF96" s="215">
        <v>1</v>
      </c>
      <c r="BG96" s="214">
        <f t="shared" si="867"/>
        <v>1</v>
      </c>
      <c r="BH96" s="286">
        <f>IF(BH97&lt;BH92,(BH92-BH97)/5+BH97,(BH97-BH92)/5+BH95)</f>
        <v>0.99930555555555556</v>
      </c>
      <c r="BI96" s="283">
        <v>0.99833333333333341</v>
      </c>
      <c r="BJ96" s="283">
        <v>0.99902777777777774</v>
      </c>
      <c r="BK96" s="283">
        <v>0.99888888888888883</v>
      </c>
      <c r="BL96" s="283">
        <v>0.99902777777777774</v>
      </c>
      <c r="BM96" s="283">
        <v>0.99888888888888883</v>
      </c>
      <c r="BN96" s="283">
        <f t="shared" ref="BN96:BO96" si="1186">IF(BN97&lt;BN92,(BN92-BN97)/5+BN97,(BN97-BN92)/5+BN95)</f>
        <v>0.99847222222222232</v>
      </c>
      <c r="BO96" s="283">
        <f t="shared" si="1186"/>
        <v>0.99861111111111101</v>
      </c>
      <c r="BP96" s="283">
        <f t="shared" ref="BP96:CE96" si="1187">IF(BP97&lt;BP92,(BP92-BP97)/5+BP97,(BP97-BP92)/5+BP95)</f>
        <v>0.99930555555555556</v>
      </c>
      <c r="BQ96" s="283">
        <f t="shared" si="1187"/>
        <v>0.99861111111111101</v>
      </c>
      <c r="BR96" s="283">
        <f t="shared" si="1187"/>
        <v>0.99847222222222232</v>
      </c>
      <c r="BS96" s="283">
        <f t="shared" si="1187"/>
        <v>0.99861111111111101</v>
      </c>
      <c r="BT96" s="283">
        <f t="shared" si="1187"/>
        <v>0.99847222222222232</v>
      </c>
      <c r="BU96" s="283">
        <f t="shared" si="1187"/>
        <v>0.99847222222222232</v>
      </c>
      <c r="BV96" s="283">
        <f t="shared" si="1187"/>
        <v>0.99902777777777796</v>
      </c>
      <c r="BW96" s="283">
        <f t="shared" si="1187"/>
        <v>0.99861111111111101</v>
      </c>
      <c r="BX96" s="283">
        <f t="shared" si="1187"/>
        <v>0.99847222222222232</v>
      </c>
      <c r="BY96" s="283">
        <f t="shared" si="1187"/>
        <v>0.99861111111111101</v>
      </c>
      <c r="BZ96" s="283">
        <f t="shared" si="1187"/>
        <v>0.99847222222222232</v>
      </c>
      <c r="CA96" s="283">
        <f t="shared" si="1187"/>
        <v>0.99847222222222232</v>
      </c>
      <c r="CB96" s="283">
        <v>0.99986111111111109</v>
      </c>
      <c r="CC96" s="283">
        <f t="shared" si="1187"/>
        <v>0.99847222222222232</v>
      </c>
      <c r="CD96" s="283">
        <f t="shared" si="1187"/>
        <v>0.99874999999999992</v>
      </c>
      <c r="CE96" s="283">
        <f t="shared" si="1187"/>
        <v>0.99847222222222232</v>
      </c>
      <c r="CF96" s="283">
        <v>0.99986111111111109</v>
      </c>
      <c r="CG96" s="272">
        <f t="shared" ref="CG96:CH96" si="1188">IF(CG97&lt;CG92,(CG92-CG97)/5+CG97,(CG97-CG92)/5+CG95)</f>
        <v>0.99902777777777796</v>
      </c>
      <c r="CH96" s="272">
        <f t="shared" si="1188"/>
        <v>0.99833333333333307</v>
      </c>
      <c r="CI96" s="272">
        <f t="shared" ref="CI96:CM96" si="1189">IF(CI97&lt;CI92,(CI92-CI97)/5+CI97,(CI97-CI92)/5+CI95)</f>
        <v>0.99902777777777796</v>
      </c>
      <c r="CJ96" s="272">
        <f t="shared" si="1189"/>
        <v>0.19972222222222219</v>
      </c>
      <c r="CK96" s="272">
        <f t="shared" si="1189"/>
        <v>0.99902777777777796</v>
      </c>
      <c r="CL96" s="272">
        <f t="shared" si="1189"/>
        <v>0.99888888888888872</v>
      </c>
      <c r="CM96" s="272">
        <f t="shared" si="1189"/>
        <v>0.99749999999999994</v>
      </c>
      <c r="CN96" s="283">
        <v>0.99944444444444502</v>
      </c>
      <c r="CO96" s="272">
        <f t="shared" ref="CO96:CP96" si="1190">IF(CO97&lt;CO92,(CO92-CO97)/5+CO97,(CO97-CO92)/5+CO95)</f>
        <v>0.99861111111111101</v>
      </c>
      <c r="CP96" s="272">
        <f t="shared" si="1190"/>
        <v>0.99791666666666667</v>
      </c>
      <c r="CQ96" s="283">
        <v>0.99916666666666698</v>
      </c>
      <c r="CR96" s="272">
        <f t="shared" ref="CR96:CT96" si="1191">IF(CR97&lt;CR92,(CR92-CR97)/5+CR97,(CR97-CR92)/5+CR95)</f>
        <v>0.99847222222222232</v>
      </c>
      <c r="CS96" s="272">
        <f t="shared" si="1191"/>
        <v>0.99777777777777787</v>
      </c>
      <c r="CT96" s="272">
        <f t="shared" si="1191"/>
        <v>0.99680555555555539</v>
      </c>
      <c r="CU96" s="272">
        <f t="shared" ref="CU96:DP96" si="1192">IF(CU97&lt;CU92,(CU92-CU97)/5+CU97,(CU97-CU92)/5+CU95)</f>
        <v>0.99819444444444427</v>
      </c>
      <c r="CV96" s="272">
        <f t="shared" si="1192"/>
        <v>0.99749999999999972</v>
      </c>
      <c r="CW96" s="272">
        <f t="shared" si="1192"/>
        <v>0.99611111111111095</v>
      </c>
      <c r="CX96" s="272">
        <f t="shared" si="1192"/>
        <v>0.99749999999999972</v>
      </c>
      <c r="CY96" s="272">
        <f t="shared" si="1192"/>
        <v>0.99805555555555536</v>
      </c>
      <c r="CZ96" s="272">
        <f t="shared" si="1192"/>
        <v>0.99597222222222215</v>
      </c>
      <c r="DA96" s="272">
        <f t="shared" si="1192"/>
        <v>0.99666666666666659</v>
      </c>
      <c r="DB96" s="272">
        <f t="shared" si="1192"/>
        <v>0.99583333333333324</v>
      </c>
      <c r="DC96" s="272">
        <f t="shared" si="1192"/>
        <v>0.99597222222222215</v>
      </c>
      <c r="DD96" s="272">
        <f t="shared" si="1192"/>
        <v>0.99541666666666684</v>
      </c>
      <c r="DE96" s="272">
        <f t="shared" si="1192"/>
        <v>0.99666666666666659</v>
      </c>
      <c r="DF96" s="272">
        <f t="shared" si="1192"/>
        <v>0.99513888888888891</v>
      </c>
      <c r="DG96" s="272">
        <f t="shared" si="1192"/>
        <v>0.99374999999999991</v>
      </c>
      <c r="DH96" s="272">
        <f t="shared" si="1192"/>
        <v>0.99319444444444427</v>
      </c>
      <c r="DI96" s="272">
        <f t="shared" si="1192"/>
        <v>0.99374999999999991</v>
      </c>
      <c r="DJ96" s="272">
        <f t="shared" si="1192"/>
        <v>0.99305555555555547</v>
      </c>
      <c r="DK96" s="272">
        <f t="shared" si="1192"/>
        <v>0.99236111111111114</v>
      </c>
      <c r="DL96" s="272">
        <f t="shared" si="1192"/>
        <v>0.99236111111111114</v>
      </c>
      <c r="DM96" s="272">
        <f t="shared" si="1192"/>
        <v>0.99263888888888907</v>
      </c>
      <c r="DN96" s="272">
        <f t="shared" si="1192"/>
        <v>0.99222222222222223</v>
      </c>
      <c r="DO96" s="272">
        <f t="shared" si="1192"/>
        <v>0.98652777777777789</v>
      </c>
      <c r="DP96" s="272">
        <f t="shared" si="1192"/>
        <v>0.98624999999999974</v>
      </c>
      <c r="DQ96" s="220">
        <f t="shared" si="1139"/>
        <v>1</v>
      </c>
      <c r="DR96" s="272">
        <f t="shared" ref="DR96:DS96" si="1193">IF(DR97&lt;DR92,(DR92-DR97)/5+DR97,(DR97-DR92)/5+DR95)</f>
        <v>4.1666666666666664E-4</v>
      </c>
      <c r="DS96" s="272">
        <f t="shared" si="1193"/>
        <v>4.1666666666666664E-4</v>
      </c>
      <c r="DT96" s="272">
        <f t="shared" ref="DT96:DW96" si="1194">IF(DT97&lt;DT92,(DT92-DT97)/5+DT97,(DT97-DT92)/5+DT95)</f>
        <v>4.1666666666666664E-4</v>
      </c>
      <c r="DU96" s="272">
        <f t="shared" si="1194"/>
        <v>4.1666666666666664E-4</v>
      </c>
      <c r="DV96" s="272">
        <f t="shared" si="1194"/>
        <v>2.7777777777777778E-4</v>
      </c>
      <c r="DW96" s="272">
        <f t="shared" si="1194"/>
        <v>2.7777777777777778E-4</v>
      </c>
      <c r="DX96" s="283">
        <v>0.99874999999999992</v>
      </c>
      <c r="DY96" s="283">
        <v>0.99833333333333341</v>
      </c>
      <c r="DZ96" s="272">
        <f t="shared" ref="DZ96" si="1195">IF(DZ97&lt;DZ92,(DZ92-DZ97)/5+DZ97,(DZ97-DZ92)/5+DZ95)</f>
        <v>0.9981944444444445</v>
      </c>
      <c r="EA96" s="283">
        <v>0.99861111111111101</v>
      </c>
      <c r="EB96" s="272">
        <f t="shared" ref="EB96:EC96" si="1196">IF(EB97&lt;EB92,(EB92-EB97)/5+EB97,(EB97-EB92)/5+EB95)</f>
        <v>5.5555555555555556E-4</v>
      </c>
      <c r="EC96" s="272">
        <f t="shared" si="1196"/>
        <v>1.3888888888888889E-4</v>
      </c>
      <c r="ED96" s="283">
        <v>0.99944444444444447</v>
      </c>
      <c r="EE96" s="272">
        <f t="shared" ref="EE96:EF96" si="1197">IF(EE97&lt;EE92,(EE92-EE97)/5+EE97,(EE97-EE92)/5+EE95)</f>
        <v>6.9444444444444447E-4</v>
      </c>
      <c r="EF96" s="272">
        <f t="shared" si="1197"/>
        <v>0</v>
      </c>
      <c r="EG96" s="272">
        <f t="shared" ref="EG96:EH96" si="1198">IF(EG97&lt;EG92,(EG92-EG97)/5+EG97,(EG97-EG92)/5+EG95)</f>
        <v>0.99874999999999992</v>
      </c>
      <c r="EH96" s="272">
        <f t="shared" si="1198"/>
        <v>0</v>
      </c>
      <c r="EI96" s="283">
        <v>0.99861111111111101</v>
      </c>
      <c r="EJ96" s="272">
        <f t="shared" ref="EJ96:ET96" si="1199">IF(EJ97&lt;EJ92,(EJ92-EJ97)/5+EJ97,(EJ97-EJ92)/5+EJ95)</f>
        <v>5.5555555555555556E-4</v>
      </c>
      <c r="EK96" s="272">
        <f t="shared" si="1199"/>
        <v>0</v>
      </c>
      <c r="EL96" s="272">
        <f t="shared" si="1199"/>
        <v>6.9444444444444447E-4</v>
      </c>
      <c r="EM96" s="272">
        <f t="shared" si="1199"/>
        <v>0.99916666666666665</v>
      </c>
      <c r="EN96" s="272">
        <f t="shared" si="1199"/>
        <v>5.5555555555555556E-4</v>
      </c>
      <c r="EO96" s="272">
        <f t="shared" si="1199"/>
        <v>0</v>
      </c>
      <c r="EP96" s="272">
        <f t="shared" si="1199"/>
        <v>0</v>
      </c>
      <c r="EQ96" s="272">
        <f t="shared" si="1199"/>
        <v>0</v>
      </c>
      <c r="ER96" s="272">
        <f t="shared" si="1199"/>
        <v>0</v>
      </c>
      <c r="ES96" s="272">
        <f t="shared" si="1199"/>
        <v>0</v>
      </c>
      <c r="ET96" s="272">
        <f t="shared" si="1199"/>
        <v>0.99916666666666665</v>
      </c>
      <c r="EU96" s="272">
        <f t="shared" ref="EU96:EV96" si="1200">IF(EU97&lt;EU92,(EU92-EU97)/5+EU97,(EU97-EU92)/5+EU95)</f>
        <v>0.99861111111111101</v>
      </c>
      <c r="EV96" s="272">
        <f t="shared" si="1200"/>
        <v>5.5555555555555556E-4</v>
      </c>
      <c r="EW96" s="283">
        <v>0.99861111111111101</v>
      </c>
      <c r="EX96" s="272">
        <f t="shared" ref="EX96:FB96" si="1201">IF(EX97&lt;EX92,(EX92-EX97)/5+EX97,(EX97-EX92)/5+EX95)</f>
        <v>5.5555555555555556E-4</v>
      </c>
      <c r="EY96" s="272">
        <f t="shared" si="1201"/>
        <v>1.3888888888888889E-4</v>
      </c>
      <c r="EZ96" s="272">
        <f t="shared" si="1201"/>
        <v>0.99847222222222232</v>
      </c>
      <c r="FA96" s="272">
        <f t="shared" si="1201"/>
        <v>0</v>
      </c>
      <c r="FB96" s="272">
        <f t="shared" si="1201"/>
        <v>0.99930555555555556</v>
      </c>
      <c r="FC96" s="283">
        <v>0.99986111111111109</v>
      </c>
      <c r="FD96" s="272">
        <f t="shared" ref="FD96:FH96" si="1202">IF(FD97&lt;FD92,(FD92-FD97)/5+FD97,(FD97-FD92)/5+FD95)</f>
        <v>0.99916666666666665</v>
      </c>
      <c r="FE96" s="272">
        <f t="shared" si="1202"/>
        <v>0.99902777777777796</v>
      </c>
      <c r="FF96" s="272">
        <f t="shared" si="1202"/>
        <v>0.99916666666666665</v>
      </c>
      <c r="FG96" s="272">
        <f t="shared" si="1202"/>
        <v>5.5555555555555556E-4</v>
      </c>
      <c r="FH96" s="272">
        <f t="shared" si="1202"/>
        <v>5.5555555555555556E-4</v>
      </c>
      <c r="FI96" s="283">
        <v>4.1666666667117302E-4</v>
      </c>
      <c r="FJ96" s="283">
        <v>0.99986111111111098</v>
      </c>
      <c r="FK96" s="289">
        <v>0.99986111111111109</v>
      </c>
      <c r="FL96" s="214">
        <f t="shared" si="935"/>
        <v>1</v>
      </c>
      <c r="FM96" s="238" t="s">
        <v>92</v>
      </c>
      <c r="FN96" s="222">
        <f>IT11</f>
        <v>3.7499999999999999E-3</v>
      </c>
      <c r="FO96" s="221"/>
      <c r="FP96" s="221"/>
      <c r="FQ96" s="214"/>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c r="GY96" s="216"/>
      <c r="GZ96" s="216"/>
      <c r="HA96" s="216"/>
      <c r="HB96" s="216"/>
      <c r="HC96" s="216"/>
      <c r="HD96" s="216"/>
      <c r="HE96" s="216"/>
      <c r="HF96" s="216"/>
      <c r="HG96" s="216"/>
      <c r="HH96" s="216"/>
      <c r="HI96" s="216"/>
      <c r="HJ96" s="216"/>
      <c r="HK96" s="216"/>
      <c r="HL96" s="216"/>
      <c r="HM96" s="216"/>
      <c r="HN96" s="216"/>
      <c r="HO96" s="216"/>
      <c r="HP96" s="216"/>
      <c r="HQ96" s="216"/>
      <c r="HR96" s="216"/>
      <c r="HS96" s="216"/>
      <c r="HT96" s="216"/>
      <c r="HU96" s="216"/>
      <c r="HV96" s="216"/>
      <c r="HW96" s="216"/>
      <c r="HX96" s="216"/>
      <c r="HY96" s="216"/>
      <c r="HZ96" s="216"/>
      <c r="IA96" s="216"/>
      <c r="IB96" s="216"/>
      <c r="IC96" s="216"/>
      <c r="ID96" s="216"/>
      <c r="IE96" s="216"/>
      <c r="IF96" s="216"/>
      <c r="IG96" s="216"/>
      <c r="IH96" s="216"/>
      <c r="II96" s="216"/>
      <c r="IJ96" s="216"/>
      <c r="IK96" s="216"/>
      <c r="IL96" s="216"/>
      <c r="IM96" s="216"/>
      <c r="IN96" s="216"/>
      <c r="IO96" s="216"/>
      <c r="IP96" s="216"/>
      <c r="IQ96" s="216"/>
      <c r="IR96" s="216"/>
      <c r="IS96" s="216"/>
      <c r="IT96" s="216"/>
      <c r="IU96" s="216"/>
      <c r="IV96" s="216"/>
      <c r="IW96" s="216"/>
      <c r="IX96" s="216"/>
      <c r="IY96" s="216"/>
      <c r="IZ96" s="216"/>
      <c r="JA96" s="216"/>
      <c r="JB96" s="216"/>
      <c r="JC96" s="216"/>
      <c r="JD96" s="216"/>
      <c r="JE96" s="216"/>
      <c r="JF96" s="216"/>
      <c r="JG96" s="216"/>
      <c r="JH96" s="216"/>
      <c r="JI96" s="216"/>
      <c r="JJ96" s="216"/>
      <c r="JK96" s="216"/>
      <c r="JL96" s="216"/>
      <c r="JM96" s="216"/>
      <c r="JN96" s="216"/>
      <c r="JO96" s="216"/>
      <c r="JP96" s="216"/>
      <c r="JQ96" s="216"/>
      <c r="JR96" s="216"/>
    </row>
    <row r="97" spans="1:279" ht="15.75" hidden="1" thickBot="1">
      <c r="A97" s="188"/>
      <c r="B97" s="185" t="str">
        <f t="shared" si="831"/>
        <v/>
      </c>
      <c r="C97" s="323"/>
      <c r="D97" s="183"/>
      <c r="E97" s="323"/>
      <c r="F97" s="185"/>
      <c r="G97" s="314"/>
      <c r="H97" s="186"/>
      <c r="I97" s="187"/>
      <c r="J97" s="183"/>
      <c r="K97" s="185"/>
      <c r="L97" s="319"/>
      <c r="M97" s="321"/>
      <c r="N97" s="1"/>
      <c r="O97" s="1"/>
      <c r="P97" s="1"/>
      <c r="Q97" s="1"/>
      <c r="R97" s="1"/>
      <c r="S97" s="1"/>
      <c r="T97" s="1"/>
      <c r="U97" s="1"/>
      <c r="V97" s="1"/>
      <c r="W97" s="1"/>
      <c r="X97" s="1"/>
      <c r="Y97" s="1"/>
      <c r="Z97" s="1"/>
      <c r="AA97" s="1"/>
      <c r="AB97" s="1"/>
      <c r="AC97" s="1"/>
      <c r="AD97" s="1"/>
      <c r="AE97" s="1"/>
      <c r="AF97" s="1"/>
      <c r="AG97" s="1"/>
      <c r="AH97" s="10">
        <f t="shared" si="832"/>
        <v>0</v>
      </c>
      <c r="AI97" s="10">
        <f t="shared" si="833"/>
        <v>0</v>
      </c>
      <c r="AJ97" s="44" t="e">
        <f t="shared" si="834"/>
        <v>#VALUE!</v>
      </c>
      <c r="AK97" s="19" t="e">
        <f t="shared" si="835"/>
        <v>#VALUE!</v>
      </c>
      <c r="AL97" s="19" t="e">
        <f t="shared" si="866"/>
        <v>#VALUE!</v>
      </c>
      <c r="AM97" s="19" t="e">
        <f t="shared" ca="1" si="836"/>
        <v>#VALUE!</v>
      </c>
      <c r="AN97" s="45" t="e">
        <f t="shared" ca="1" si="837"/>
        <v>#VALUE!</v>
      </c>
      <c r="AO97" s="55" t="e">
        <f t="shared" ca="1" si="820"/>
        <v>#VALUE!</v>
      </c>
      <c r="AP97" s="46">
        <f t="shared" ca="1" si="838"/>
        <v>42407.722612215657</v>
      </c>
      <c r="AQ97" s="20">
        <f t="shared" ca="1" si="849"/>
        <v>42407.722612215657</v>
      </c>
      <c r="AR97" s="10">
        <f t="shared" ca="1" si="850"/>
        <v>15266780.140397636</v>
      </c>
      <c r="AT97" s="64">
        <v>88</v>
      </c>
      <c r="AU97" s="58" t="e">
        <f t="shared" si="851"/>
        <v>#VALUE!</v>
      </c>
      <c r="AV97" s="59" t="e">
        <f t="shared" si="839"/>
        <v>#VALUE!</v>
      </c>
      <c r="AW97" s="60" t="str">
        <f t="shared" si="840"/>
        <v/>
      </c>
      <c r="AX97" s="61" t="e">
        <f t="shared" si="821"/>
        <v>#VALUE!</v>
      </c>
      <c r="AY97" s="62" t="e">
        <f t="shared" si="852"/>
        <v>#VALUE!</v>
      </c>
      <c r="AZ97" s="61" t="str">
        <f t="shared" si="853"/>
        <v/>
      </c>
      <c r="BA97" s="58" t="e">
        <f t="shared" si="854"/>
        <v>#VALUE!</v>
      </c>
      <c r="BB97" s="58" t="e">
        <f t="shared" si="855"/>
        <v>#VALUE!</v>
      </c>
      <c r="BC97" s="58" t="e">
        <f t="shared" si="856"/>
        <v>#VALUE!</v>
      </c>
      <c r="BD97" s="58" t="e">
        <f t="shared" ca="1" si="857"/>
        <v>#VALUE!</v>
      </c>
      <c r="BE97" s="63" t="e">
        <f t="shared" si="822"/>
        <v>#VALUE!</v>
      </c>
      <c r="BF97" s="215">
        <v>0</v>
      </c>
      <c r="BG97" s="214">
        <f t="shared" si="867"/>
        <v>0</v>
      </c>
      <c r="BH97" s="258">
        <v>0.99930555555555556</v>
      </c>
      <c r="BI97" s="259">
        <v>0.99791666666666667</v>
      </c>
      <c r="BJ97" s="259">
        <v>0.99861111111111101</v>
      </c>
      <c r="BK97" s="259">
        <v>0.99861111111111101</v>
      </c>
      <c r="BL97" s="259">
        <v>0.99861111111111101</v>
      </c>
      <c r="BM97" s="259">
        <v>0.99861111111111101</v>
      </c>
      <c r="BN97" s="259">
        <v>0.99861111111111101</v>
      </c>
      <c r="BO97" s="259">
        <v>0.99861111111111101</v>
      </c>
      <c r="BP97" s="259">
        <v>0.99930555555555556</v>
      </c>
      <c r="BQ97" s="259">
        <v>0.99861111111111101</v>
      </c>
      <c r="BR97" s="259">
        <v>0.99861111111111101</v>
      </c>
      <c r="BS97" s="259">
        <v>0.99861111111111101</v>
      </c>
      <c r="BT97" s="259">
        <v>0.99861111111111101</v>
      </c>
      <c r="BU97" s="259">
        <v>0.99861111111111101</v>
      </c>
      <c r="BV97" s="259">
        <v>0.99930555555555556</v>
      </c>
      <c r="BW97" s="259">
        <v>0.99861111111111101</v>
      </c>
      <c r="BX97" s="259">
        <v>0.99861111111111101</v>
      </c>
      <c r="BY97" s="259">
        <v>0.99861111111111101</v>
      </c>
      <c r="BZ97" s="259">
        <v>0.99861111111111101</v>
      </c>
      <c r="CA97" s="259">
        <v>0.99861111111111101</v>
      </c>
      <c r="CB97" s="259">
        <v>0</v>
      </c>
      <c r="CC97" s="259">
        <v>0.99861111111111101</v>
      </c>
      <c r="CD97" s="259">
        <v>0.99861111111111101</v>
      </c>
      <c r="CE97" s="259">
        <v>0.99861111111111101</v>
      </c>
      <c r="CF97" s="259">
        <v>0</v>
      </c>
      <c r="CG97" s="259">
        <v>0.99930555555555556</v>
      </c>
      <c r="CH97" s="259">
        <v>0.99861111111111101</v>
      </c>
      <c r="CI97" s="259">
        <v>0.99930555555555556</v>
      </c>
      <c r="CJ97" s="259">
        <v>0</v>
      </c>
      <c r="CK97" s="259">
        <v>0.99930555555555556</v>
      </c>
      <c r="CL97" s="259">
        <v>0.99930555555555556</v>
      </c>
      <c r="CM97" s="259">
        <v>0.99722222222222223</v>
      </c>
      <c r="CN97" s="259">
        <v>0</v>
      </c>
      <c r="CO97" s="259">
        <v>0.99930555555555556</v>
      </c>
      <c r="CP97" s="259">
        <v>0.99861111111111101</v>
      </c>
      <c r="CQ97" s="259">
        <v>0</v>
      </c>
      <c r="CR97" s="259">
        <v>0.99930555555555556</v>
      </c>
      <c r="CS97" s="259">
        <v>0.99861111111111101</v>
      </c>
      <c r="CT97" s="259">
        <v>0.99722222222222223</v>
      </c>
      <c r="CU97" s="259">
        <v>0.99930555555555556</v>
      </c>
      <c r="CV97" s="259">
        <v>0.99861111111111101</v>
      </c>
      <c r="CW97" s="259">
        <v>0.99722222222222223</v>
      </c>
      <c r="CX97" s="259">
        <v>0.99861111111111101</v>
      </c>
      <c r="CY97" s="259">
        <v>0.99930555555555556</v>
      </c>
      <c r="CZ97" s="259">
        <v>0.99722222222222223</v>
      </c>
      <c r="DA97" s="259">
        <v>0.99791666666666667</v>
      </c>
      <c r="DB97" s="259">
        <v>0.99652777777777779</v>
      </c>
      <c r="DC97" s="259">
        <v>0.99722222222222223</v>
      </c>
      <c r="DD97" s="259">
        <v>0.99722222222222223</v>
      </c>
      <c r="DE97" s="259">
        <v>0.99861111111111101</v>
      </c>
      <c r="DF97" s="259">
        <v>0.99722222222222223</v>
      </c>
      <c r="DG97" s="259">
        <v>0.99652777777777779</v>
      </c>
      <c r="DH97" s="259">
        <v>0.99583333333333324</v>
      </c>
      <c r="DI97" s="259">
        <v>0.99652777777777779</v>
      </c>
      <c r="DJ97" s="259">
        <v>0.99583333333333324</v>
      </c>
      <c r="DK97" s="259">
        <v>0.99513888888888891</v>
      </c>
      <c r="DL97" s="259">
        <v>0.99513888888888891</v>
      </c>
      <c r="DM97" s="259">
        <v>0.99652777777777779</v>
      </c>
      <c r="DN97" s="259">
        <v>0.99652777777777779</v>
      </c>
      <c r="DO97" s="259">
        <v>0.99305555555555547</v>
      </c>
      <c r="DP97" s="273">
        <v>0.99305555555555547</v>
      </c>
      <c r="DQ97" s="220">
        <f t="shared" si="1139"/>
        <v>0</v>
      </c>
      <c r="DR97" s="258">
        <v>0</v>
      </c>
      <c r="DS97" s="259">
        <v>0</v>
      </c>
      <c r="DT97" s="259">
        <v>0</v>
      </c>
      <c r="DU97" s="259">
        <v>0</v>
      </c>
      <c r="DV97" s="259">
        <v>0</v>
      </c>
      <c r="DW97" s="259">
        <v>0</v>
      </c>
      <c r="DX97" s="259">
        <v>0.99791666666666667</v>
      </c>
      <c r="DY97" s="259">
        <v>0.99791666666666667</v>
      </c>
      <c r="DZ97" s="259">
        <v>0.99791666666666667</v>
      </c>
      <c r="EA97" s="259">
        <v>0.99791666666666667</v>
      </c>
      <c r="EB97" s="290">
        <v>6.9444444444444447E-4</v>
      </c>
      <c r="EC97" s="259">
        <v>0</v>
      </c>
      <c r="ED97" s="259">
        <v>0.99930555555555556</v>
      </c>
      <c r="EE97" s="259">
        <v>6.9444444444444447E-4</v>
      </c>
      <c r="EF97" s="259">
        <v>0</v>
      </c>
      <c r="EG97" s="259">
        <v>0.99861111111111101</v>
      </c>
      <c r="EH97" s="259">
        <v>0</v>
      </c>
      <c r="EI97" s="259">
        <v>0.99791666666666667</v>
      </c>
      <c r="EJ97" s="259">
        <v>6.9444444444444447E-4</v>
      </c>
      <c r="EK97" s="259">
        <v>0</v>
      </c>
      <c r="EL97" s="259">
        <v>6.9444444444444447E-4</v>
      </c>
      <c r="EM97" s="259">
        <v>0.99930555555555556</v>
      </c>
      <c r="EN97" s="259">
        <v>6.9444444444444447E-4</v>
      </c>
      <c r="EO97" s="259">
        <v>0</v>
      </c>
      <c r="EP97" s="259">
        <v>0</v>
      </c>
      <c r="EQ97" s="259">
        <v>0</v>
      </c>
      <c r="ER97" s="259">
        <v>0</v>
      </c>
      <c r="ES97" s="259">
        <v>0</v>
      </c>
      <c r="ET97" s="259">
        <v>0.99930555555555556</v>
      </c>
      <c r="EU97" s="259">
        <v>0.99861111111111101</v>
      </c>
      <c r="EV97" s="259">
        <v>6.9444444444444447E-4</v>
      </c>
      <c r="EW97" s="259">
        <v>0.99791666666666667</v>
      </c>
      <c r="EX97" s="259">
        <v>6.9444444444444447E-4</v>
      </c>
      <c r="EY97" s="259">
        <v>0</v>
      </c>
      <c r="EZ97" s="259">
        <v>0.99861111111111101</v>
      </c>
      <c r="FA97" s="259">
        <v>0</v>
      </c>
      <c r="FB97" s="259">
        <v>0.99930555555555556</v>
      </c>
      <c r="FC97" s="259">
        <v>0</v>
      </c>
      <c r="FD97" s="259">
        <v>0.99930555555555556</v>
      </c>
      <c r="FE97" s="259">
        <v>0.99930555555555556</v>
      </c>
      <c r="FF97" s="259">
        <v>0.99930555555555556</v>
      </c>
      <c r="FG97" s="259">
        <v>6.9444444444444447E-4</v>
      </c>
      <c r="FH97" s="259">
        <v>6.9444444444444447E-4</v>
      </c>
      <c r="FI97" s="259">
        <v>6.9444444444444447E-4</v>
      </c>
      <c r="FJ97" s="259">
        <v>0</v>
      </c>
      <c r="FK97" s="273">
        <v>0</v>
      </c>
      <c r="FL97" s="214">
        <f t="shared" si="935"/>
        <v>0</v>
      </c>
      <c r="FM97" s="238" t="s">
        <v>90</v>
      </c>
      <c r="FN97" s="222">
        <f>IU11</f>
        <v>3.1944444444444446E-3</v>
      </c>
      <c r="FO97" s="221"/>
      <c r="FP97" s="221"/>
      <c r="FQ97" s="214"/>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c r="GY97" s="216"/>
      <c r="GZ97" s="216"/>
      <c r="HA97" s="216"/>
      <c r="HB97" s="216"/>
      <c r="HC97" s="216"/>
      <c r="HD97" s="216"/>
      <c r="HE97" s="216"/>
      <c r="HF97" s="216"/>
      <c r="HG97" s="216"/>
      <c r="HH97" s="216"/>
      <c r="HI97" s="216"/>
      <c r="HJ97" s="216"/>
      <c r="HK97" s="216"/>
      <c r="HL97" s="216"/>
      <c r="HM97" s="216"/>
      <c r="HN97" s="216"/>
      <c r="HO97" s="216"/>
      <c r="HP97" s="216"/>
      <c r="HQ97" s="216"/>
      <c r="HR97" s="216"/>
      <c r="HS97" s="216"/>
      <c r="HT97" s="216"/>
      <c r="HU97" s="216"/>
      <c r="HV97" s="216"/>
      <c r="HW97" s="216"/>
      <c r="HX97" s="216"/>
      <c r="HY97" s="216"/>
      <c r="HZ97" s="216"/>
      <c r="IA97" s="216"/>
      <c r="IB97" s="216"/>
      <c r="IC97" s="216"/>
      <c r="ID97" s="216"/>
      <c r="IE97" s="216"/>
      <c r="IF97" s="216"/>
      <c r="IG97" s="216"/>
      <c r="IH97" s="216"/>
      <c r="II97" s="216"/>
      <c r="IJ97" s="216"/>
      <c r="IK97" s="216"/>
      <c r="IL97" s="216"/>
      <c r="IM97" s="216"/>
      <c r="IN97" s="216"/>
      <c r="IO97" s="216"/>
      <c r="IP97" s="216"/>
      <c r="IQ97" s="216"/>
      <c r="IR97" s="216"/>
      <c r="IS97" s="216"/>
      <c r="IT97" s="216"/>
      <c r="IU97" s="216"/>
      <c r="IV97" s="216"/>
      <c r="IW97" s="216"/>
      <c r="IX97" s="216"/>
      <c r="IY97" s="216"/>
      <c r="IZ97" s="216"/>
      <c r="JA97" s="216"/>
      <c r="JB97" s="216"/>
      <c r="JC97" s="216"/>
      <c r="JD97" s="216"/>
      <c r="JE97" s="216"/>
      <c r="JF97" s="216"/>
      <c r="JG97" s="216"/>
      <c r="JH97" s="216"/>
      <c r="JI97" s="216"/>
      <c r="JJ97" s="216"/>
      <c r="JK97" s="216"/>
      <c r="JL97" s="216"/>
      <c r="JM97" s="216"/>
      <c r="JN97" s="216"/>
      <c r="JO97" s="216"/>
      <c r="JP97" s="216"/>
      <c r="JQ97" s="216"/>
      <c r="JR97" s="216"/>
    </row>
    <row r="98" spans="1:279" hidden="1">
      <c r="A98" s="188"/>
      <c r="B98" s="185" t="str">
        <f t="shared" si="831"/>
        <v/>
      </c>
      <c r="C98" s="323"/>
      <c r="D98" s="183"/>
      <c r="E98" s="323"/>
      <c r="F98" s="185"/>
      <c r="G98" s="314"/>
      <c r="H98" s="186"/>
      <c r="I98" s="187"/>
      <c r="J98" s="183"/>
      <c r="K98" s="185"/>
      <c r="L98" s="319"/>
      <c r="M98" s="321"/>
      <c r="N98" s="1"/>
      <c r="O98" s="1"/>
      <c r="P98" s="1"/>
      <c r="Q98" s="1"/>
      <c r="R98" s="1"/>
      <c r="S98" s="1"/>
      <c r="T98" s="1"/>
      <c r="U98" s="1"/>
      <c r="V98" s="1"/>
      <c r="W98" s="1"/>
      <c r="X98" s="1"/>
      <c r="Y98" s="1"/>
      <c r="Z98" s="1"/>
      <c r="AA98" s="1"/>
      <c r="AB98" s="1"/>
      <c r="AC98" s="1"/>
      <c r="AD98" s="1"/>
      <c r="AE98" s="1"/>
      <c r="AF98" s="1"/>
      <c r="AG98" s="1"/>
      <c r="AH98" s="10">
        <f t="shared" si="832"/>
        <v>0</v>
      </c>
      <c r="AI98" s="10">
        <f t="shared" si="833"/>
        <v>0</v>
      </c>
      <c r="AJ98" s="44" t="e">
        <f t="shared" si="834"/>
        <v>#VALUE!</v>
      </c>
      <c r="AK98" s="19" t="e">
        <f t="shared" si="835"/>
        <v>#VALUE!</v>
      </c>
      <c r="AL98" s="19" t="e">
        <f t="shared" si="866"/>
        <v>#VALUE!</v>
      </c>
      <c r="AM98" s="19" t="e">
        <f t="shared" ca="1" si="836"/>
        <v>#VALUE!</v>
      </c>
      <c r="AN98" s="45" t="e">
        <f t="shared" ca="1" si="837"/>
        <v>#VALUE!</v>
      </c>
      <c r="AO98" s="55" t="e">
        <f t="shared" ca="1" si="820"/>
        <v>#VALUE!</v>
      </c>
      <c r="AP98" s="46">
        <f t="shared" ca="1" si="838"/>
        <v>42407.722612215657</v>
      </c>
      <c r="AQ98" s="20">
        <f t="shared" ca="1" si="849"/>
        <v>42407.722612215657</v>
      </c>
      <c r="AR98" s="10">
        <f t="shared" ca="1" si="850"/>
        <v>15266780.140397636</v>
      </c>
      <c r="AT98" s="64">
        <v>89</v>
      </c>
      <c r="AU98" s="58" t="e">
        <f t="shared" si="851"/>
        <v>#VALUE!</v>
      </c>
      <c r="AV98" s="59" t="e">
        <f t="shared" si="839"/>
        <v>#VALUE!</v>
      </c>
      <c r="AW98" s="60" t="str">
        <f t="shared" si="840"/>
        <v/>
      </c>
      <c r="AX98" s="61" t="e">
        <f t="shared" si="821"/>
        <v>#VALUE!</v>
      </c>
      <c r="AY98" s="62" t="e">
        <f t="shared" si="852"/>
        <v>#VALUE!</v>
      </c>
      <c r="AZ98" s="61" t="str">
        <f t="shared" si="853"/>
        <v/>
      </c>
      <c r="BA98" s="58" t="e">
        <f t="shared" si="854"/>
        <v>#VALUE!</v>
      </c>
      <c r="BB98" s="58" t="e">
        <f t="shared" si="855"/>
        <v>#VALUE!</v>
      </c>
      <c r="BC98" s="58" t="e">
        <f t="shared" si="856"/>
        <v>#VALUE!</v>
      </c>
      <c r="BD98" s="58" t="e">
        <f t="shared" ca="1" si="857"/>
        <v>#VALUE!</v>
      </c>
      <c r="BE98" s="63" t="e">
        <f t="shared" si="822"/>
        <v>#VALUE!</v>
      </c>
      <c r="BF98" s="215">
        <v>-1</v>
      </c>
      <c r="BG98" s="214">
        <f t="shared" si="867"/>
        <v>-1</v>
      </c>
      <c r="BH98" s="269">
        <f t="shared" ref="BH98" si="1203">IF(BH102&lt;BH97,(BH97-BH102)/5+BH99,(BH102-BH97)/5+BH97)</f>
        <v>0.99916666666666665</v>
      </c>
      <c r="BI98" s="270">
        <v>0.99833333333333341</v>
      </c>
      <c r="BJ98" s="270">
        <f t="shared" ref="BJ98:BO98" si="1204">IF(BJ102&lt;BJ97,(BJ97-BJ102)/5+BJ99,(BJ102-BJ97)/5+BJ97)</f>
        <v>0.99861111111111101</v>
      </c>
      <c r="BK98" s="270">
        <f t="shared" si="1204"/>
        <v>0.99861111111111101</v>
      </c>
      <c r="BL98" s="270">
        <f t="shared" si="1204"/>
        <v>0.99861111111111101</v>
      </c>
      <c r="BM98" s="270">
        <f t="shared" si="1204"/>
        <v>0.99847222222222232</v>
      </c>
      <c r="BN98" s="270">
        <f t="shared" si="1204"/>
        <v>0.99861111111111101</v>
      </c>
      <c r="BO98" s="270">
        <f t="shared" si="1204"/>
        <v>0.99847222222222232</v>
      </c>
      <c r="BP98" s="270">
        <f t="shared" ref="BP98:CA98" si="1205">IF(BP102&lt;BP97,(BP97-BP102)/5+BP99,(BP102-BP97)/5+BP97)</f>
        <v>0.99930555555555556</v>
      </c>
      <c r="BQ98" s="270">
        <f t="shared" si="1205"/>
        <v>0.99847222222222232</v>
      </c>
      <c r="BR98" s="270">
        <f t="shared" si="1205"/>
        <v>0.99847222222222232</v>
      </c>
      <c r="BS98" s="270">
        <f t="shared" si="1205"/>
        <v>0.99861111111111101</v>
      </c>
      <c r="BT98" s="270">
        <f t="shared" si="1205"/>
        <v>0.99861111111111101</v>
      </c>
      <c r="BU98" s="270">
        <f t="shared" si="1205"/>
        <v>0.99861111111111101</v>
      </c>
      <c r="BV98" s="270">
        <f t="shared" si="1205"/>
        <v>0.99902777777777796</v>
      </c>
      <c r="BW98" s="270">
        <f t="shared" si="1205"/>
        <v>0.99861111111111101</v>
      </c>
      <c r="BX98" s="270">
        <f t="shared" si="1205"/>
        <v>0.99861111111111101</v>
      </c>
      <c r="BY98" s="270">
        <f t="shared" si="1205"/>
        <v>0.99847222222222232</v>
      </c>
      <c r="BZ98" s="270">
        <f t="shared" si="1205"/>
        <v>0.99861111111111101</v>
      </c>
      <c r="CA98" s="270">
        <f t="shared" si="1205"/>
        <v>0.99861111111111101</v>
      </c>
      <c r="CB98" s="254">
        <v>0.99986111111111098</v>
      </c>
      <c r="CC98" s="270">
        <f t="shared" ref="CC98:CJ98" si="1206">IF(CC102&lt;CC97,(CC97-CC102)/5+CC99,(CC102-CC97)/5+CC97)</f>
        <v>0.99861111111111101</v>
      </c>
      <c r="CD98" s="270">
        <f t="shared" si="1206"/>
        <v>0.99847222222222232</v>
      </c>
      <c r="CE98" s="270">
        <f t="shared" si="1206"/>
        <v>0.99861111111111101</v>
      </c>
      <c r="CF98" s="270">
        <f t="shared" si="1206"/>
        <v>0</v>
      </c>
      <c r="CG98" s="270">
        <f t="shared" si="1206"/>
        <v>0.99930555555555556</v>
      </c>
      <c r="CH98" s="270">
        <f t="shared" si="1206"/>
        <v>0.99847222222222232</v>
      </c>
      <c r="CI98" s="270">
        <f t="shared" si="1206"/>
        <v>0.99930555555555556</v>
      </c>
      <c r="CJ98" s="270">
        <f t="shared" si="1206"/>
        <v>0</v>
      </c>
      <c r="CK98" s="270">
        <v>0.99944444444444447</v>
      </c>
      <c r="CL98" s="270">
        <f t="shared" ref="CL98" si="1207">IF(CL102&lt;CL97,(CL97-CL102)/5+CL99,(CL102-CL97)/5+CL97)</f>
        <v>0.99930555555555556</v>
      </c>
      <c r="CM98" s="270">
        <v>0.99805555555555558</v>
      </c>
      <c r="CN98" s="270">
        <f t="shared" ref="CN98" si="1208">IF(CN102&lt;CN97,(CN97-CN102)/5+CN99,(CN102-CN97)/5+CN97)</f>
        <v>1.3888888888888889E-4</v>
      </c>
      <c r="CO98" s="270">
        <v>0.99958333333333327</v>
      </c>
      <c r="CP98" s="270">
        <f t="shared" ref="CP98:CQ98" si="1209">IF(CP102&lt;CP97,(CP97-CP102)/5+CP99,(CP102-CP97)/5+CP97)</f>
        <v>0.99874999999999992</v>
      </c>
      <c r="CQ98" s="270">
        <f t="shared" si="1209"/>
        <v>4.1666666666666664E-4</v>
      </c>
      <c r="CR98" s="270">
        <v>0.99958333333333327</v>
      </c>
      <c r="CS98" s="270">
        <v>0.99930555555555556</v>
      </c>
      <c r="CT98" s="270">
        <v>0.99833333333333341</v>
      </c>
      <c r="CU98" s="270">
        <v>0</v>
      </c>
      <c r="CV98" s="270">
        <v>0.99958333333333327</v>
      </c>
      <c r="CW98" s="270">
        <v>0.9981944444444445</v>
      </c>
      <c r="CX98" s="270">
        <v>0.99944444444444447</v>
      </c>
      <c r="CY98" s="270">
        <v>2.7777777777777778E-4</v>
      </c>
      <c r="CZ98" s="270">
        <v>0.9981944444444445</v>
      </c>
      <c r="DA98" s="270">
        <v>0.99916666666666665</v>
      </c>
      <c r="DB98" s="270">
        <v>0.9981944444444445</v>
      </c>
      <c r="DC98" s="270">
        <v>0.99916666666666665</v>
      </c>
      <c r="DD98" s="270">
        <v>0.99874999999999992</v>
      </c>
      <c r="DE98" s="270">
        <v>1.3888888888888889E-4</v>
      </c>
      <c r="DF98" s="270">
        <v>0.99944444444444447</v>
      </c>
      <c r="DG98" s="270">
        <v>0.99874999999999992</v>
      </c>
      <c r="DH98" s="270">
        <v>0.99833333333333341</v>
      </c>
      <c r="DI98" s="270">
        <v>0.99902777777777774</v>
      </c>
      <c r="DJ98" s="270">
        <v>0.99874999999999992</v>
      </c>
      <c r="DK98" s="270">
        <v>0.99791666666666667</v>
      </c>
      <c r="DL98" s="270">
        <v>0.99833333333333341</v>
      </c>
      <c r="DM98" s="270">
        <v>1.3888888888888889E-4</v>
      </c>
      <c r="DN98" s="270">
        <v>4.1666666666666669E-4</v>
      </c>
      <c r="DO98" s="270">
        <v>0.99930555555555556</v>
      </c>
      <c r="DP98" s="274">
        <v>0.99958333333333327</v>
      </c>
      <c r="DQ98" s="220">
        <f t="shared" si="1139"/>
        <v>-1</v>
      </c>
      <c r="DR98" s="287">
        <v>0.99916666666666698</v>
      </c>
      <c r="DS98" s="288">
        <v>0.99944444444444502</v>
      </c>
      <c r="DT98" s="288">
        <v>0.99944444444444502</v>
      </c>
      <c r="DU98" s="288">
        <v>0.99930555555555556</v>
      </c>
      <c r="DV98" s="288">
        <v>0.99944444444444502</v>
      </c>
      <c r="DW98" s="288">
        <v>0.99958333333333305</v>
      </c>
      <c r="DX98" s="270">
        <f t="shared" ref="DX98:DY98" si="1210">IF(DX102&lt;DX97,(DX97-DX102)/5+DX99,(DX102-DX97)/5+DX97)</f>
        <v>0.99791666666666667</v>
      </c>
      <c r="DY98" s="270">
        <f t="shared" si="1210"/>
        <v>0.99750000000000016</v>
      </c>
      <c r="DZ98" s="270">
        <f t="shared" ref="DZ98:EA98" si="1211">IF(DZ102&lt;DZ97,(DZ97-DZ102)/5+DZ99,(DZ102-DZ97)/5+DZ97)</f>
        <v>0.99763888888888907</v>
      </c>
      <c r="EA98" s="270">
        <f t="shared" si="1211"/>
        <v>0.99805555555555558</v>
      </c>
      <c r="EB98" s="288">
        <v>2.7777777777777778E-4</v>
      </c>
      <c r="EC98" s="288">
        <v>0.99972222222222196</v>
      </c>
      <c r="ED98" s="270">
        <f t="shared" ref="ED98" si="1212">IF(ED102&lt;ED97,(ED97-ED102)/5+ED99,(ED102-ED97)/5+ED97)</f>
        <v>0.99902777777777796</v>
      </c>
      <c r="EE98" s="288">
        <v>4.1666666666666669E-4</v>
      </c>
      <c r="EF98" s="288">
        <v>0.99972222222222196</v>
      </c>
      <c r="EG98" s="270">
        <f t="shared" ref="EG98" si="1213">IF(EG102&lt;EG97,(EG97-EG102)/5+EG99,(EG102-EG97)/5+EG97)</f>
        <v>0.99833333333333307</v>
      </c>
      <c r="EH98" s="288">
        <v>0.99972222222222196</v>
      </c>
      <c r="EI98" s="270">
        <f t="shared" ref="EI98" si="1214">IF(EI102&lt;EI97,(EI97-EI102)/5+EI99,(EI102-EI97)/5+EI97)</f>
        <v>0.9981944444444445</v>
      </c>
      <c r="EJ98" s="288">
        <v>2.7777777777777778E-4</v>
      </c>
      <c r="EK98" s="288">
        <v>0.99972222222222196</v>
      </c>
      <c r="EL98" s="288">
        <v>4.1666666666666669E-4</v>
      </c>
      <c r="EM98" s="270">
        <f t="shared" ref="EM98" si="1215">IF(EM102&lt;EM97,(EM97-EM102)/5+EM99,(EM102-EM97)/5+EM97)</f>
        <v>0.99902777777777796</v>
      </c>
      <c r="EN98" s="288">
        <v>4.1666666666695401E-4</v>
      </c>
      <c r="EO98" s="288">
        <v>0.99986111111111098</v>
      </c>
      <c r="EP98" s="270">
        <f t="shared" ref="EP98" si="1216">IF(EP102&lt;EP97,(EP97-EP102)/5+EP99,(EP102-EP97)/5+EP97)</f>
        <v>0</v>
      </c>
      <c r="EQ98" s="288">
        <v>0.99986111111111098</v>
      </c>
      <c r="ER98" s="270">
        <f t="shared" ref="ER98" si="1217">IF(ER102&lt;ER97,(ER97-ER102)/5+ER99,(ER102-ER97)/5+ER97)</f>
        <v>0</v>
      </c>
      <c r="ES98" s="288">
        <v>0.99986111111111098</v>
      </c>
      <c r="ET98" s="270">
        <f t="shared" ref="ET98:EV98" si="1218">IF(ET102&lt;ET97,(ET97-ET102)/5+ET99,(ET102-ET97)/5+ET97)</f>
        <v>0.99902777777777796</v>
      </c>
      <c r="EU98" s="270">
        <f t="shared" si="1218"/>
        <v>0.99847222222222232</v>
      </c>
      <c r="EV98" s="270">
        <f t="shared" si="1218"/>
        <v>5.5555555555555556E-4</v>
      </c>
      <c r="EW98" s="288">
        <v>0.99833333333333341</v>
      </c>
      <c r="EX98" s="270">
        <f t="shared" ref="EX98:FC98" si="1219">IF(EX102&lt;EX97,(EX97-EX102)/5+EX99,(EX102-EX97)/5+EX97)</f>
        <v>5.5555555555555556E-4</v>
      </c>
      <c r="EY98" s="270">
        <f t="shared" si="1219"/>
        <v>0</v>
      </c>
      <c r="EZ98" s="270">
        <f t="shared" si="1219"/>
        <v>0.99847222222222232</v>
      </c>
      <c r="FA98" s="270">
        <f t="shared" si="1219"/>
        <v>0</v>
      </c>
      <c r="FB98" s="270">
        <f t="shared" si="1219"/>
        <v>0.99930555555555556</v>
      </c>
      <c r="FC98" s="270">
        <f t="shared" si="1219"/>
        <v>0</v>
      </c>
      <c r="FD98" s="270">
        <f t="shared" ref="FD98:FK98" si="1220">IF(FD102&lt;FD97,(FD97-FD102)/5+FD99,(FD102-FD97)/5+FD97)</f>
        <v>0.99916666666666665</v>
      </c>
      <c r="FE98" s="270">
        <f t="shared" si="1220"/>
        <v>0.99930555555555556</v>
      </c>
      <c r="FF98" s="270">
        <f t="shared" si="1220"/>
        <v>0.99916666666666665</v>
      </c>
      <c r="FG98" s="270">
        <f t="shared" si="1220"/>
        <v>5.5555555555555556E-4</v>
      </c>
      <c r="FH98" s="270">
        <f t="shared" si="1220"/>
        <v>5.5555555555555556E-4</v>
      </c>
      <c r="FI98" s="270">
        <f t="shared" si="1220"/>
        <v>5.5555555555555556E-4</v>
      </c>
      <c r="FJ98" s="270">
        <f t="shared" si="1220"/>
        <v>0</v>
      </c>
      <c r="FK98" s="274">
        <f t="shared" si="1220"/>
        <v>0</v>
      </c>
      <c r="FL98" s="214">
        <f t="shared" si="935"/>
        <v>-1</v>
      </c>
      <c r="FM98" s="238" t="s">
        <v>76</v>
      </c>
      <c r="FN98" s="222">
        <f>IV11</f>
        <v>2.5000000000000001E-3</v>
      </c>
      <c r="FO98" s="221"/>
      <c r="FP98" s="221"/>
      <c r="FQ98" s="214"/>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c r="GY98" s="216"/>
      <c r="GZ98" s="216"/>
      <c r="HA98" s="216"/>
      <c r="HB98" s="216"/>
      <c r="HC98" s="216"/>
      <c r="HD98" s="216"/>
      <c r="HE98" s="216"/>
      <c r="HF98" s="216"/>
      <c r="HG98" s="216"/>
      <c r="HH98" s="216"/>
      <c r="HI98" s="216"/>
      <c r="HJ98" s="216"/>
      <c r="HK98" s="216"/>
      <c r="HL98" s="216"/>
      <c r="HM98" s="216"/>
      <c r="HN98" s="216"/>
      <c r="HO98" s="216"/>
      <c r="HP98" s="216"/>
      <c r="HQ98" s="216"/>
      <c r="HR98" s="216"/>
      <c r="HS98" s="216"/>
      <c r="HT98" s="216"/>
      <c r="HU98" s="216"/>
      <c r="HV98" s="216"/>
      <c r="HW98" s="216"/>
      <c r="HX98" s="216"/>
      <c r="HY98" s="216"/>
      <c r="HZ98" s="216"/>
      <c r="IA98" s="216"/>
      <c r="IB98" s="216"/>
      <c r="IC98" s="216"/>
      <c r="ID98" s="216"/>
      <c r="IE98" s="216"/>
      <c r="IF98" s="216"/>
      <c r="IG98" s="216"/>
      <c r="IH98" s="216"/>
      <c r="II98" s="216"/>
      <c r="IJ98" s="216"/>
      <c r="IK98" s="216"/>
      <c r="IL98" s="216"/>
      <c r="IM98" s="216"/>
      <c r="IN98" s="216"/>
      <c r="IO98" s="216"/>
      <c r="IP98" s="216"/>
      <c r="IQ98" s="216"/>
      <c r="IR98" s="216"/>
      <c r="IS98" s="216"/>
      <c r="IT98" s="216"/>
      <c r="IU98" s="216"/>
      <c r="IV98" s="216"/>
      <c r="IW98" s="216"/>
      <c r="IX98" s="216"/>
      <c r="IY98" s="216"/>
      <c r="IZ98" s="216"/>
      <c r="JA98" s="216"/>
      <c r="JB98" s="216"/>
      <c r="JC98" s="216"/>
      <c r="JD98" s="216"/>
      <c r="JE98" s="216"/>
      <c r="JF98" s="216"/>
      <c r="JG98" s="216"/>
      <c r="JH98" s="216"/>
      <c r="JI98" s="216"/>
      <c r="JJ98" s="216"/>
      <c r="JK98" s="216"/>
      <c r="JL98" s="216"/>
      <c r="JM98" s="216"/>
      <c r="JN98" s="216"/>
      <c r="JO98" s="216"/>
      <c r="JP98" s="216"/>
      <c r="JQ98" s="216"/>
      <c r="JR98" s="216"/>
    </row>
    <row r="99" spans="1:279" hidden="1">
      <c r="A99" s="188"/>
      <c r="B99" s="185" t="str">
        <f t="shared" si="831"/>
        <v/>
      </c>
      <c r="C99" s="323"/>
      <c r="D99" s="183"/>
      <c r="E99" s="323"/>
      <c r="F99" s="185"/>
      <c r="G99" s="314"/>
      <c r="H99" s="186"/>
      <c r="I99" s="187"/>
      <c r="J99" s="185"/>
      <c r="K99" s="185"/>
      <c r="L99" s="319"/>
      <c r="M99" s="321"/>
      <c r="N99" s="1"/>
      <c r="O99" s="1"/>
      <c r="P99" s="1"/>
      <c r="Q99" s="1"/>
      <c r="R99" s="1"/>
      <c r="S99" s="1"/>
      <c r="T99" s="1"/>
      <c r="U99" s="1"/>
      <c r="V99" s="1"/>
      <c r="W99" s="1"/>
      <c r="X99" s="1"/>
      <c r="Y99" s="1"/>
      <c r="Z99" s="1"/>
      <c r="AA99" s="1"/>
      <c r="AB99" s="1"/>
      <c r="AC99" s="1"/>
      <c r="AD99" s="1"/>
      <c r="AE99" s="1"/>
      <c r="AF99" s="1"/>
      <c r="AG99" s="1"/>
      <c r="AH99" s="10">
        <f t="shared" si="832"/>
        <v>0</v>
      </c>
      <c r="AI99" s="10">
        <f t="shared" si="833"/>
        <v>0</v>
      </c>
      <c r="AJ99" s="44" t="e">
        <f t="shared" si="834"/>
        <v>#VALUE!</v>
      </c>
      <c r="AK99" s="19" t="e">
        <f t="shared" si="835"/>
        <v>#VALUE!</v>
      </c>
      <c r="AL99" s="19" t="e">
        <f t="shared" si="866"/>
        <v>#VALUE!</v>
      </c>
      <c r="AM99" s="19" t="e">
        <f t="shared" ca="1" si="836"/>
        <v>#VALUE!</v>
      </c>
      <c r="AN99" s="45" t="e">
        <f t="shared" ca="1" si="837"/>
        <v>#VALUE!</v>
      </c>
      <c r="AO99" s="55" t="e">
        <f t="shared" ca="1" si="820"/>
        <v>#VALUE!</v>
      </c>
      <c r="AP99" s="46">
        <f t="shared" ca="1" si="838"/>
        <v>42407.722612215657</v>
      </c>
      <c r="AQ99" s="20">
        <f t="shared" ca="1" si="849"/>
        <v>42407.722612215657</v>
      </c>
      <c r="AR99" s="10">
        <f t="shared" ca="1" si="850"/>
        <v>15266780.140397636</v>
      </c>
      <c r="AT99" s="64">
        <v>90</v>
      </c>
      <c r="AU99" s="58" t="e">
        <f t="shared" si="851"/>
        <v>#VALUE!</v>
      </c>
      <c r="AV99" s="59" t="e">
        <f t="shared" si="839"/>
        <v>#VALUE!</v>
      </c>
      <c r="AW99" s="60" t="str">
        <f t="shared" si="840"/>
        <v/>
      </c>
      <c r="AX99" s="61" t="e">
        <f t="shared" si="821"/>
        <v>#VALUE!</v>
      </c>
      <c r="AY99" s="62" t="e">
        <f t="shared" si="852"/>
        <v>#VALUE!</v>
      </c>
      <c r="AZ99" s="61" t="str">
        <f t="shared" si="853"/>
        <v/>
      </c>
      <c r="BA99" s="58" t="e">
        <f t="shared" si="854"/>
        <v>#VALUE!</v>
      </c>
      <c r="BB99" s="58" t="e">
        <f t="shared" si="855"/>
        <v>#VALUE!</v>
      </c>
      <c r="BC99" s="58" t="e">
        <f t="shared" si="856"/>
        <v>#VALUE!</v>
      </c>
      <c r="BD99" s="58" t="e">
        <f t="shared" ca="1" si="857"/>
        <v>#VALUE!</v>
      </c>
      <c r="BE99" s="63" t="e">
        <f t="shared" si="822"/>
        <v>#VALUE!</v>
      </c>
      <c r="BF99" s="215">
        <v>-2</v>
      </c>
      <c r="BG99" s="214">
        <f t="shared" si="867"/>
        <v>-2</v>
      </c>
      <c r="BH99" s="257">
        <f t="shared" ref="BH99" si="1221">IF(BH102&lt;BH97,(BH97-BH102)/5+BH100,(BH102-BH97)/5+BH98)</f>
        <v>0.99902777777777774</v>
      </c>
      <c r="BI99" s="254">
        <v>0.99874999999999992</v>
      </c>
      <c r="BJ99" s="254">
        <f t="shared" ref="BJ99:BO99" si="1222">IF(BJ102&lt;BJ97,(BJ97-BJ102)/5+BJ100,(BJ102-BJ97)/5+BJ98)</f>
        <v>0.99861111111111101</v>
      </c>
      <c r="BK99" s="254">
        <f t="shared" si="1222"/>
        <v>0.99861111111111101</v>
      </c>
      <c r="BL99" s="254">
        <f t="shared" si="1222"/>
        <v>0.99861111111111101</v>
      </c>
      <c r="BM99" s="254">
        <f t="shared" si="1222"/>
        <v>0.99833333333333341</v>
      </c>
      <c r="BN99" s="254">
        <f t="shared" si="1222"/>
        <v>0.99861111111111101</v>
      </c>
      <c r="BO99" s="254">
        <f t="shared" si="1222"/>
        <v>0.99833333333333341</v>
      </c>
      <c r="BP99" s="254">
        <f t="shared" ref="BP99:CA99" si="1223">IF(BP102&lt;BP97,(BP97-BP102)/5+BP100,(BP102-BP97)/5+BP98)</f>
        <v>0.99930555555555556</v>
      </c>
      <c r="BQ99" s="254">
        <f t="shared" si="1223"/>
        <v>0.99833333333333341</v>
      </c>
      <c r="BR99" s="254">
        <f t="shared" si="1223"/>
        <v>0.99833333333333341</v>
      </c>
      <c r="BS99" s="254">
        <f t="shared" si="1223"/>
        <v>0.99861111111111101</v>
      </c>
      <c r="BT99" s="254">
        <f t="shared" si="1223"/>
        <v>0.99861111111111101</v>
      </c>
      <c r="BU99" s="254">
        <f t="shared" si="1223"/>
        <v>0.99861111111111101</v>
      </c>
      <c r="BV99" s="254">
        <f t="shared" si="1223"/>
        <v>0.99875000000000014</v>
      </c>
      <c r="BW99" s="254">
        <f t="shared" si="1223"/>
        <v>0.99861111111111101</v>
      </c>
      <c r="BX99" s="254">
        <f t="shared" si="1223"/>
        <v>0.99861111111111101</v>
      </c>
      <c r="BY99" s="254">
        <f t="shared" si="1223"/>
        <v>0.99833333333333341</v>
      </c>
      <c r="BZ99" s="254">
        <f t="shared" si="1223"/>
        <v>0.99861111111111101</v>
      </c>
      <c r="CA99" s="254">
        <f t="shared" si="1223"/>
        <v>0.99861111111111101</v>
      </c>
      <c r="CB99" s="254">
        <v>0.99972222222222196</v>
      </c>
      <c r="CC99" s="254">
        <f t="shared" ref="CC99:CJ99" si="1224">IF(CC102&lt;CC97,(CC97-CC102)/5+CC100,(CC102-CC97)/5+CC98)</f>
        <v>0.99861111111111101</v>
      </c>
      <c r="CD99" s="254">
        <f t="shared" si="1224"/>
        <v>0.99833333333333341</v>
      </c>
      <c r="CE99" s="254">
        <f t="shared" si="1224"/>
        <v>0.99861111111111101</v>
      </c>
      <c r="CF99" s="254">
        <f t="shared" si="1224"/>
        <v>0</v>
      </c>
      <c r="CG99" s="254">
        <f t="shared" si="1224"/>
        <v>0.99930555555555556</v>
      </c>
      <c r="CH99" s="254">
        <f t="shared" si="1224"/>
        <v>0.99833333333333341</v>
      </c>
      <c r="CI99" s="254">
        <f t="shared" si="1224"/>
        <v>0.99930555555555556</v>
      </c>
      <c r="CJ99" s="254">
        <f t="shared" si="1224"/>
        <v>0</v>
      </c>
      <c r="CK99" s="254">
        <v>0.99958333333333327</v>
      </c>
      <c r="CL99" s="254">
        <f t="shared" ref="CL99" si="1225">IF(CL102&lt;CL97,(CL97-CL102)/5+CL100,(CL102-CL97)/5+CL98)</f>
        <v>0.99930555555555556</v>
      </c>
      <c r="CM99" s="254">
        <v>0.99888888888888883</v>
      </c>
      <c r="CN99" s="254">
        <f t="shared" ref="CN99" si="1226">IF(CN102&lt;CN97,(CN97-CN102)/5+CN100,(CN102-CN97)/5+CN98)</f>
        <v>2.7777777777777778E-4</v>
      </c>
      <c r="CO99" s="254">
        <v>0.99986111111111109</v>
      </c>
      <c r="CP99" s="254">
        <f t="shared" ref="CP99:CQ99" si="1227">IF(CP102&lt;CP97,(CP97-CP102)/5+CP100,(CP102-CP97)/5+CP98)</f>
        <v>0.99888888888888883</v>
      </c>
      <c r="CQ99" s="254">
        <f t="shared" si="1227"/>
        <v>8.3333333333333328E-4</v>
      </c>
      <c r="CR99" s="254">
        <v>0.99986111111111109</v>
      </c>
      <c r="CS99" s="254">
        <v>0</v>
      </c>
      <c r="CT99" s="254">
        <v>0.99944444444444447</v>
      </c>
      <c r="CU99" s="254">
        <v>6.9444444444444447E-4</v>
      </c>
      <c r="CV99" s="254">
        <v>5.5555555555555556E-4</v>
      </c>
      <c r="CW99" s="254">
        <v>0.99916666666666665</v>
      </c>
      <c r="CX99" s="254">
        <v>2.7777777777777778E-4</v>
      </c>
      <c r="CY99" s="254">
        <v>1.25E-3</v>
      </c>
      <c r="CZ99" s="254">
        <v>0.99916666666666665</v>
      </c>
      <c r="DA99" s="254">
        <v>4.1666666666666669E-4</v>
      </c>
      <c r="DB99" s="254">
        <v>0.99986111111111109</v>
      </c>
      <c r="DC99" s="254">
        <v>1.1111111111111111E-3</v>
      </c>
      <c r="DD99" s="254">
        <v>2.7777777777777778E-4</v>
      </c>
      <c r="DE99" s="254">
        <v>1.6666666666666668E-3</v>
      </c>
      <c r="DF99" s="254">
        <v>1.6666666666666668E-3</v>
      </c>
      <c r="DG99" s="254">
        <v>9.7222222222222209E-4</v>
      </c>
      <c r="DH99" s="254">
        <v>8.3333333333333339E-4</v>
      </c>
      <c r="DI99" s="254">
        <v>1.5277777777777779E-3</v>
      </c>
      <c r="DJ99" s="254">
        <v>1.6666666666666668E-3</v>
      </c>
      <c r="DK99" s="254">
        <v>6.9444444444444447E-4</v>
      </c>
      <c r="DL99" s="254">
        <v>1.5277777777777779E-3</v>
      </c>
      <c r="DM99" s="254">
        <v>3.7500000000000003E-3</v>
      </c>
      <c r="DN99" s="254">
        <v>4.3055555555555555E-3</v>
      </c>
      <c r="DO99" s="254">
        <v>5.5555555555555558E-3</v>
      </c>
      <c r="DP99" s="255">
        <v>6.1111111111111114E-3</v>
      </c>
      <c r="DQ99" s="220">
        <f t="shared" si="1139"/>
        <v>-2</v>
      </c>
      <c r="DR99" s="257">
        <v>0.99833333333333296</v>
      </c>
      <c r="DS99" s="254">
        <v>0.99888888888888905</v>
      </c>
      <c r="DT99" s="254">
        <v>0.99888888888888905</v>
      </c>
      <c r="DU99" s="254">
        <v>0.99861111111111101</v>
      </c>
      <c r="DV99" s="254">
        <v>0.99888888888888905</v>
      </c>
      <c r="DW99" s="254">
        <v>0.99916666666666598</v>
      </c>
      <c r="DX99" s="254">
        <f t="shared" ref="DX99:DY99" si="1228">IF(DX102&lt;DX97,(DX97-DX102)/5+DX100,(DX102-DX97)/5+DX98)</f>
        <v>0.99791666666666667</v>
      </c>
      <c r="DY99" s="254">
        <f t="shared" si="1228"/>
        <v>0.99708333333333343</v>
      </c>
      <c r="DZ99" s="254">
        <f t="shared" ref="DZ99:EA99" si="1229">IF(DZ102&lt;DZ97,(DZ97-DZ102)/5+DZ100,(DZ102-DZ97)/5+DZ98)</f>
        <v>0.99736111111111125</v>
      </c>
      <c r="EA99" s="254">
        <f t="shared" si="1229"/>
        <v>0.9981944444444445</v>
      </c>
      <c r="EB99" s="254">
        <v>0.99986111111111098</v>
      </c>
      <c r="EC99" s="254">
        <v>0.99944444444444402</v>
      </c>
      <c r="ED99" s="254">
        <f t="shared" ref="ED99" si="1230">IF(ED102&lt;ED97,(ED97-ED102)/5+ED100,(ED102-ED97)/5+ED98)</f>
        <v>0.99875000000000014</v>
      </c>
      <c r="EE99" s="254">
        <v>1.3888888888888889E-4</v>
      </c>
      <c r="EF99" s="254">
        <v>0.99944444444444402</v>
      </c>
      <c r="EG99" s="254">
        <f t="shared" ref="EG99" si="1231">IF(EG102&lt;EG97,(EG97-EG102)/5+EG100,(EG102-EG97)/5+EG98)</f>
        <v>0.99805555555555536</v>
      </c>
      <c r="EH99" s="254">
        <v>0.99944444444444402</v>
      </c>
      <c r="EI99" s="254">
        <f t="shared" ref="EI99" si="1232">IF(EI102&lt;EI97,(EI97-EI102)/5+EI100,(EI102-EI97)/5+EI98)</f>
        <v>0.99847222222222232</v>
      </c>
      <c r="EJ99" s="254">
        <v>0.99986111111111109</v>
      </c>
      <c r="EK99" s="254">
        <v>0.99944444444444402</v>
      </c>
      <c r="EL99" s="254">
        <v>1.3888888888888889E-4</v>
      </c>
      <c r="EM99" s="254">
        <f t="shared" ref="EM99" si="1233">IF(EM102&lt;EM97,(EM97-EM102)/5+EM100,(EM102-EM97)/5+EM98)</f>
        <v>0.99875000000000014</v>
      </c>
      <c r="EN99" s="254">
        <v>1.3888888888888889E-4</v>
      </c>
      <c r="EO99" s="254">
        <v>0.99972222222222196</v>
      </c>
      <c r="EP99" s="254">
        <f t="shared" ref="EP99" si="1234">IF(EP102&lt;EP97,(EP97-EP102)/5+EP100,(EP102-EP97)/5+EP98)</f>
        <v>0</v>
      </c>
      <c r="EQ99" s="254">
        <v>0.99972222222222196</v>
      </c>
      <c r="ER99" s="254">
        <f t="shared" ref="ER99" si="1235">IF(ER102&lt;ER97,(ER97-ER102)/5+ER100,(ER102-ER97)/5+ER98)</f>
        <v>0</v>
      </c>
      <c r="ES99" s="254">
        <v>0.99972222222222196</v>
      </c>
      <c r="ET99" s="254">
        <f t="shared" ref="ET99:EV99" si="1236">IF(ET102&lt;ET97,(ET97-ET102)/5+ET100,(ET102-ET97)/5+ET98)</f>
        <v>0.99875000000000014</v>
      </c>
      <c r="EU99" s="254">
        <f t="shared" si="1236"/>
        <v>0.99833333333333341</v>
      </c>
      <c r="EV99" s="254">
        <f t="shared" si="1236"/>
        <v>4.1666666666666664E-4</v>
      </c>
      <c r="EW99" s="254">
        <v>0.99874999999999992</v>
      </c>
      <c r="EX99" s="254">
        <f t="shared" ref="EX99:FC99" si="1237">IF(EX102&lt;EX97,(EX97-EX102)/5+EX100,(EX102-EX97)/5+EX98)</f>
        <v>4.1666666666666664E-4</v>
      </c>
      <c r="EY99" s="254">
        <f t="shared" si="1237"/>
        <v>0</v>
      </c>
      <c r="EZ99" s="254">
        <f t="shared" si="1237"/>
        <v>0.99833333333333341</v>
      </c>
      <c r="FA99" s="254">
        <f t="shared" si="1237"/>
        <v>0</v>
      </c>
      <c r="FB99" s="254">
        <f t="shared" si="1237"/>
        <v>0.99930555555555556</v>
      </c>
      <c r="FC99" s="254">
        <f t="shared" si="1237"/>
        <v>0</v>
      </c>
      <c r="FD99" s="254">
        <f t="shared" ref="FD99:FK99" si="1238">IF(FD102&lt;FD97,(FD97-FD102)/5+FD100,(FD102-FD97)/5+FD98)</f>
        <v>0.99902777777777774</v>
      </c>
      <c r="FE99" s="254">
        <f t="shared" si="1238"/>
        <v>0.99930555555555556</v>
      </c>
      <c r="FF99" s="254">
        <f t="shared" si="1238"/>
        <v>0.99902777777777774</v>
      </c>
      <c r="FG99" s="254">
        <f t="shared" si="1238"/>
        <v>4.1666666666666664E-4</v>
      </c>
      <c r="FH99" s="254">
        <f t="shared" si="1238"/>
        <v>4.1666666666666664E-4</v>
      </c>
      <c r="FI99" s="254">
        <f t="shared" si="1238"/>
        <v>4.1666666666666664E-4</v>
      </c>
      <c r="FJ99" s="254">
        <f t="shared" si="1238"/>
        <v>0</v>
      </c>
      <c r="FK99" s="255">
        <f t="shared" si="1238"/>
        <v>0</v>
      </c>
      <c r="FL99" s="214">
        <f t="shared" si="935"/>
        <v>-2</v>
      </c>
      <c r="FM99" s="238" t="s">
        <v>91</v>
      </c>
      <c r="FN99" s="222">
        <f>IW11</f>
        <v>2.5000000000000001E-3</v>
      </c>
      <c r="FO99" s="221"/>
      <c r="FP99" s="221"/>
      <c r="FQ99" s="214"/>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c r="GY99" s="216"/>
      <c r="GZ99" s="216"/>
      <c r="HA99" s="216"/>
      <c r="HB99" s="216"/>
      <c r="HC99" s="216"/>
      <c r="HD99" s="216"/>
      <c r="HE99" s="216"/>
      <c r="HF99" s="216"/>
      <c r="HG99" s="216"/>
      <c r="HH99" s="216"/>
      <c r="HI99" s="216"/>
      <c r="HJ99" s="216"/>
      <c r="HK99" s="216"/>
      <c r="HL99" s="216"/>
      <c r="HM99" s="216"/>
      <c r="HN99" s="216"/>
      <c r="HO99" s="216"/>
      <c r="HP99" s="216"/>
      <c r="HQ99" s="216"/>
      <c r="HR99" s="216"/>
      <c r="HS99" s="216"/>
      <c r="HT99" s="216"/>
      <c r="HU99" s="216"/>
      <c r="HV99" s="216"/>
      <c r="HW99" s="216"/>
      <c r="HX99" s="216"/>
      <c r="HY99" s="216"/>
      <c r="HZ99" s="216"/>
      <c r="IA99" s="216"/>
      <c r="IB99" s="216"/>
      <c r="IC99" s="216"/>
      <c r="ID99" s="216"/>
      <c r="IE99" s="216"/>
      <c r="IF99" s="216"/>
      <c r="IG99" s="216"/>
      <c r="IH99" s="216"/>
      <c r="II99" s="216"/>
      <c r="IJ99" s="216"/>
      <c r="IK99" s="216"/>
      <c r="IL99" s="216"/>
      <c r="IM99" s="216"/>
      <c r="IN99" s="216"/>
      <c r="IO99" s="216"/>
      <c r="IP99" s="216"/>
      <c r="IQ99" s="216"/>
      <c r="IR99" s="216"/>
      <c r="IS99" s="216"/>
      <c r="IT99" s="216"/>
      <c r="IU99" s="216"/>
      <c r="IV99" s="216"/>
      <c r="IW99" s="216"/>
      <c r="IX99" s="216"/>
      <c r="IY99" s="216"/>
      <c r="IZ99" s="216"/>
      <c r="JA99" s="216"/>
      <c r="JB99" s="216"/>
      <c r="JC99" s="216"/>
      <c r="JD99" s="216"/>
      <c r="JE99" s="216"/>
      <c r="JF99" s="216"/>
      <c r="JG99" s="216"/>
      <c r="JH99" s="216"/>
      <c r="JI99" s="216"/>
      <c r="JJ99" s="216"/>
      <c r="JK99" s="216"/>
      <c r="JL99" s="216"/>
      <c r="JM99" s="216"/>
      <c r="JN99" s="216"/>
      <c r="JO99" s="216"/>
      <c r="JP99" s="216"/>
      <c r="JQ99" s="216"/>
      <c r="JR99" s="216"/>
    </row>
    <row r="100" spans="1:279" hidden="1">
      <c r="A100" s="188"/>
      <c r="B100" s="185" t="str">
        <f t="shared" si="831"/>
        <v/>
      </c>
      <c r="C100" s="323"/>
      <c r="D100" s="183"/>
      <c r="E100" s="323"/>
      <c r="F100" s="185"/>
      <c r="G100" s="314"/>
      <c r="H100" s="186"/>
      <c r="I100" s="187"/>
      <c r="J100" s="185"/>
      <c r="K100" s="185"/>
      <c r="L100" s="319"/>
      <c r="M100" s="321"/>
      <c r="N100" s="1"/>
      <c r="O100" s="1"/>
      <c r="P100" s="1"/>
      <c r="Q100" s="1"/>
      <c r="R100" s="1"/>
      <c r="S100" s="1"/>
      <c r="T100" s="1"/>
      <c r="U100" s="1"/>
      <c r="V100" s="1"/>
      <c r="W100" s="1"/>
      <c r="X100" s="1"/>
      <c r="Y100" s="1"/>
      <c r="Z100" s="1"/>
      <c r="AA100" s="1"/>
      <c r="AB100" s="1"/>
      <c r="AC100" s="1"/>
      <c r="AD100" s="1"/>
      <c r="AE100" s="1"/>
      <c r="AF100" s="1"/>
      <c r="AG100" s="1"/>
      <c r="AH100" s="10">
        <f t="shared" si="832"/>
        <v>0</v>
      </c>
      <c r="AI100" s="10">
        <f t="shared" si="833"/>
        <v>0</v>
      </c>
      <c r="AJ100" s="44" t="e">
        <f t="shared" si="834"/>
        <v>#VALUE!</v>
      </c>
      <c r="AK100" s="19" t="e">
        <f t="shared" si="835"/>
        <v>#VALUE!</v>
      </c>
      <c r="AL100" s="19" t="e">
        <f t="shared" si="866"/>
        <v>#VALUE!</v>
      </c>
      <c r="AM100" s="19" t="e">
        <f t="shared" ca="1" si="836"/>
        <v>#VALUE!</v>
      </c>
      <c r="AN100" s="45" t="e">
        <f t="shared" ca="1" si="837"/>
        <v>#VALUE!</v>
      </c>
      <c r="AO100" s="55" t="e">
        <f t="shared" ca="1" si="820"/>
        <v>#VALUE!</v>
      </c>
      <c r="AP100" s="46">
        <f t="shared" ca="1" si="838"/>
        <v>42407.722612215657</v>
      </c>
      <c r="AQ100" s="20">
        <f t="shared" ca="1" si="849"/>
        <v>42407.722612215657</v>
      </c>
      <c r="AR100" s="10">
        <f t="shared" ca="1" si="850"/>
        <v>15266780.140397636</v>
      </c>
      <c r="AT100" s="64">
        <v>91</v>
      </c>
      <c r="AU100" s="58" t="e">
        <f t="shared" si="851"/>
        <v>#VALUE!</v>
      </c>
      <c r="AV100" s="59" t="e">
        <f t="shared" si="839"/>
        <v>#VALUE!</v>
      </c>
      <c r="AW100" s="60" t="str">
        <f t="shared" si="840"/>
        <v/>
      </c>
      <c r="AX100" s="61" t="e">
        <f t="shared" si="821"/>
        <v>#VALUE!</v>
      </c>
      <c r="AY100" s="62" t="e">
        <f t="shared" si="852"/>
        <v>#VALUE!</v>
      </c>
      <c r="AZ100" s="61" t="str">
        <f t="shared" si="853"/>
        <v/>
      </c>
      <c r="BA100" s="58" t="e">
        <f t="shared" si="854"/>
        <v>#VALUE!</v>
      </c>
      <c r="BB100" s="58" t="e">
        <f t="shared" si="855"/>
        <v>#VALUE!</v>
      </c>
      <c r="BC100" s="58" t="e">
        <f t="shared" si="856"/>
        <v>#VALUE!</v>
      </c>
      <c r="BD100" s="58" t="e">
        <f t="shared" ca="1" si="857"/>
        <v>#VALUE!</v>
      </c>
      <c r="BE100" s="63" t="e">
        <f t="shared" si="822"/>
        <v>#VALUE!</v>
      </c>
      <c r="BF100" s="215">
        <v>-3</v>
      </c>
      <c r="BG100" s="214">
        <f t="shared" si="867"/>
        <v>-3</v>
      </c>
      <c r="BH100" s="257">
        <f t="shared" ref="BH100" si="1239">IF(BH102&lt;BH97,(BH97-BH102)/5+BH101,(BH102-BH97)/5+BH99)</f>
        <v>0.99888888888888883</v>
      </c>
      <c r="BI100" s="254">
        <v>0.99916666666666598</v>
      </c>
      <c r="BJ100" s="254">
        <f t="shared" ref="BJ100:BO100" si="1240">IF(BJ102&lt;BJ97,(BJ97-BJ102)/5+BJ101,(BJ102-BJ97)/5+BJ99)</f>
        <v>0.99861111111111101</v>
      </c>
      <c r="BK100" s="254">
        <f t="shared" si="1240"/>
        <v>0.99861111111111101</v>
      </c>
      <c r="BL100" s="254">
        <f t="shared" si="1240"/>
        <v>0.99861111111111101</v>
      </c>
      <c r="BM100" s="254">
        <f t="shared" si="1240"/>
        <v>0.9981944444444445</v>
      </c>
      <c r="BN100" s="254">
        <f t="shared" si="1240"/>
        <v>0.99861111111111101</v>
      </c>
      <c r="BO100" s="254">
        <f t="shared" si="1240"/>
        <v>0.9981944444444445</v>
      </c>
      <c r="BP100" s="254">
        <f t="shared" ref="BP100:CA100" si="1241">IF(BP102&lt;BP97,(BP97-BP102)/5+BP101,(BP102-BP97)/5+BP99)</f>
        <v>0.99930555555555556</v>
      </c>
      <c r="BQ100" s="254">
        <f t="shared" si="1241"/>
        <v>0.9981944444444445</v>
      </c>
      <c r="BR100" s="254">
        <f t="shared" si="1241"/>
        <v>0.9981944444444445</v>
      </c>
      <c r="BS100" s="254">
        <f t="shared" si="1241"/>
        <v>0.99861111111111101</v>
      </c>
      <c r="BT100" s="254">
        <f t="shared" si="1241"/>
        <v>0.99861111111111101</v>
      </c>
      <c r="BU100" s="254">
        <f t="shared" si="1241"/>
        <v>0.99861111111111101</v>
      </c>
      <c r="BV100" s="254">
        <f t="shared" si="1241"/>
        <v>0.99847222222222232</v>
      </c>
      <c r="BW100" s="254">
        <f t="shared" si="1241"/>
        <v>0.99861111111111101</v>
      </c>
      <c r="BX100" s="254">
        <f t="shared" si="1241"/>
        <v>0.99861111111111101</v>
      </c>
      <c r="BY100" s="254">
        <f t="shared" si="1241"/>
        <v>0.9981944444444445</v>
      </c>
      <c r="BZ100" s="254">
        <f t="shared" si="1241"/>
        <v>0.99861111111111101</v>
      </c>
      <c r="CA100" s="254">
        <f t="shared" si="1241"/>
        <v>0.99861111111111101</v>
      </c>
      <c r="CB100" s="254">
        <v>0.99958333333333327</v>
      </c>
      <c r="CC100" s="254">
        <f t="shared" ref="CC100:CJ100" si="1242">IF(CC102&lt;CC97,(CC97-CC102)/5+CC101,(CC102-CC97)/5+CC99)</f>
        <v>0.99861111111111101</v>
      </c>
      <c r="CD100" s="254">
        <f t="shared" si="1242"/>
        <v>0.9981944444444445</v>
      </c>
      <c r="CE100" s="254">
        <f t="shared" si="1242"/>
        <v>0.99861111111111101</v>
      </c>
      <c r="CF100" s="254">
        <f t="shared" si="1242"/>
        <v>0</v>
      </c>
      <c r="CG100" s="254">
        <f t="shared" si="1242"/>
        <v>0.99930555555555556</v>
      </c>
      <c r="CH100" s="254">
        <f t="shared" si="1242"/>
        <v>0.9981944444444445</v>
      </c>
      <c r="CI100" s="254">
        <f t="shared" si="1242"/>
        <v>0.99930555555555556</v>
      </c>
      <c r="CJ100" s="254">
        <f t="shared" si="1242"/>
        <v>0</v>
      </c>
      <c r="CK100" s="254">
        <v>0.99972222222222218</v>
      </c>
      <c r="CL100" s="254">
        <f t="shared" ref="CL100" si="1243">IF(CL102&lt;CL97,(CL97-CL102)/5+CL101,(CL102-CL97)/5+CL99)</f>
        <v>0.99930555555555556</v>
      </c>
      <c r="CM100" s="254">
        <v>0.99972222222222196</v>
      </c>
      <c r="CN100" s="254">
        <f t="shared" ref="CN100" si="1244">IF(CN102&lt;CN97,(CN97-CN102)/5+CN101,(CN102-CN97)/5+CN99)</f>
        <v>4.1666666666666664E-4</v>
      </c>
      <c r="CO100" s="254">
        <v>1.3888888888888889E-4</v>
      </c>
      <c r="CP100" s="254">
        <f t="shared" ref="CP100:CQ100" si="1245">IF(CP102&lt;CP97,(CP97-CP102)/5+CP101,(CP102-CP97)/5+CP99)</f>
        <v>0.99902777777777774</v>
      </c>
      <c r="CQ100" s="254">
        <f t="shared" si="1245"/>
        <v>1.2499999999999998E-3</v>
      </c>
      <c r="CR100" s="254">
        <v>1.3888888888888889E-4</v>
      </c>
      <c r="CS100" s="254">
        <v>6.9444444444444447E-4</v>
      </c>
      <c r="CT100" s="254">
        <v>5.5555555555555556E-4</v>
      </c>
      <c r="CU100" s="254">
        <v>1.3888888888888889E-3</v>
      </c>
      <c r="CV100" s="254">
        <v>1.52777777777335E-3</v>
      </c>
      <c r="CW100" s="254">
        <v>1.3888888888888889E-4</v>
      </c>
      <c r="CX100" s="254">
        <v>1.1111111111144999E-3</v>
      </c>
      <c r="CY100" s="254">
        <v>2.2222222222222201E-3</v>
      </c>
      <c r="CZ100" s="254">
        <v>1.3888888888888889E-4</v>
      </c>
      <c r="DA100" s="254">
        <v>1.66666666666659E-3</v>
      </c>
      <c r="DB100" s="254">
        <v>1.5277777777777779E-3</v>
      </c>
      <c r="DC100" s="254">
        <v>3.05555555555659E-3</v>
      </c>
      <c r="DD100" s="254">
        <v>1.80555555555995E-3</v>
      </c>
      <c r="DE100" s="254">
        <v>3.1944444444444442E-3</v>
      </c>
      <c r="DF100" s="254">
        <v>3.8888888888844999E-3</v>
      </c>
      <c r="DG100" s="254">
        <v>3.19444444443995E-3</v>
      </c>
      <c r="DH100" s="254">
        <v>3.3333333333333002E-3</v>
      </c>
      <c r="DI100" s="254">
        <v>4.0277777777776302E-3</v>
      </c>
      <c r="DJ100" s="254">
        <v>4.5833333333299402E-3</v>
      </c>
      <c r="DK100" s="254">
        <v>3.472222222222222E-3</v>
      </c>
      <c r="DL100" s="254">
        <v>4.7222222222235198E-3</v>
      </c>
      <c r="DM100" s="254">
        <v>7.3611111111111099E-3</v>
      </c>
      <c r="DN100" s="254">
        <v>8.1944444444444504E-3</v>
      </c>
      <c r="DO100" s="254">
        <v>1.18055555555555E-2</v>
      </c>
      <c r="DP100" s="255">
        <v>1.26388888888933E-2</v>
      </c>
      <c r="DQ100" s="220">
        <f t="shared" si="1139"/>
        <v>-3</v>
      </c>
      <c r="DR100" s="257">
        <v>0.99750000000000005</v>
      </c>
      <c r="DS100" s="254">
        <v>0.99833333333333341</v>
      </c>
      <c r="DT100" s="254">
        <v>0.99833333333333341</v>
      </c>
      <c r="DU100" s="254">
        <v>0.99791666666666667</v>
      </c>
      <c r="DV100" s="254">
        <v>0.99833333333333341</v>
      </c>
      <c r="DW100" s="254">
        <v>0.99874999999999992</v>
      </c>
      <c r="DX100" s="254">
        <f t="shared" ref="DX100:DY100" si="1246">IF(DX102&lt;DX97,(DX97-DX102)/5+DX101,(DX102-DX97)/5+DX99)</f>
        <v>0.99791666666666667</v>
      </c>
      <c r="DY100" s="254">
        <f t="shared" si="1246"/>
        <v>0.9966666666666667</v>
      </c>
      <c r="DZ100" s="254">
        <f t="shared" ref="DZ100:EA100" si="1247">IF(DZ102&lt;DZ97,(DZ97-DZ102)/5+DZ101,(DZ102-DZ97)/5+DZ99)</f>
        <v>0.99708333333333343</v>
      </c>
      <c r="EA100" s="254">
        <f t="shared" si="1247"/>
        <v>0.99833333333333341</v>
      </c>
      <c r="EB100" s="254">
        <v>0.99944444444444447</v>
      </c>
      <c r="EC100" s="254">
        <v>0.99916666666666665</v>
      </c>
      <c r="ED100" s="254">
        <f t="shared" ref="ED100" si="1248">IF(ED102&lt;ED97,(ED97-ED102)/5+ED101,(ED102-ED97)/5+ED99)</f>
        <v>0.99847222222222232</v>
      </c>
      <c r="EE100" s="254">
        <v>0.99986111111111109</v>
      </c>
      <c r="EF100" s="254">
        <v>0.99916666666666665</v>
      </c>
      <c r="EG100" s="254">
        <f t="shared" ref="EG100" si="1249">IF(EG102&lt;EG97,(EG97-EG102)/5+EG101,(EG102-EG97)/5+EG99)</f>
        <v>0.99777777777777765</v>
      </c>
      <c r="EH100" s="254">
        <v>0.99916666666666665</v>
      </c>
      <c r="EI100" s="254">
        <f t="shared" ref="EI100" si="1250">IF(EI102&lt;EI97,(EI97-EI102)/5+EI101,(EI102-EI97)/5+EI99)</f>
        <v>0.99875000000000014</v>
      </c>
      <c r="EJ100" s="254">
        <v>0.99944444444444447</v>
      </c>
      <c r="EK100" s="254">
        <v>0.99916666666666665</v>
      </c>
      <c r="EL100" s="254">
        <v>0.99986111111111109</v>
      </c>
      <c r="EM100" s="254">
        <f t="shared" ref="EM100" si="1251">IF(EM102&lt;EM97,(EM97-EM102)/5+EM101,(EM102-EM97)/5+EM99)</f>
        <v>0.99847222222222232</v>
      </c>
      <c r="EN100" s="254">
        <v>0.99986111111111109</v>
      </c>
      <c r="EO100" s="254">
        <v>0.99958333333333327</v>
      </c>
      <c r="EP100" s="254">
        <f t="shared" ref="EP100" si="1252">IF(EP102&lt;EP97,(EP97-EP102)/5+EP101,(EP102-EP97)/5+EP99)</f>
        <v>0</v>
      </c>
      <c r="EQ100" s="254">
        <v>0.99958333333333327</v>
      </c>
      <c r="ER100" s="254">
        <f t="shared" ref="ER100" si="1253">IF(ER102&lt;ER97,(ER97-ER102)/5+ER101,(ER102-ER97)/5+ER99)</f>
        <v>0</v>
      </c>
      <c r="ES100" s="254">
        <v>0.99958333333333327</v>
      </c>
      <c r="ET100" s="254">
        <f t="shared" ref="ET100:EV100" si="1254">IF(ET102&lt;ET97,(ET97-ET102)/5+ET101,(ET102-ET97)/5+ET99)</f>
        <v>0.99847222222222232</v>
      </c>
      <c r="EU100" s="254">
        <f t="shared" si="1254"/>
        <v>0.9981944444444445</v>
      </c>
      <c r="EV100" s="254">
        <f t="shared" si="1254"/>
        <v>2.7777777777777778E-4</v>
      </c>
      <c r="EW100" s="254">
        <v>0.99916666666666598</v>
      </c>
      <c r="EX100" s="254">
        <f t="shared" ref="EX100:FC100" si="1255">IF(EX102&lt;EX97,(EX97-EX102)/5+EX101,(EX102-EX97)/5+EX99)</f>
        <v>2.7777777777777778E-4</v>
      </c>
      <c r="EY100" s="254">
        <f t="shared" si="1255"/>
        <v>0</v>
      </c>
      <c r="EZ100" s="254">
        <f t="shared" si="1255"/>
        <v>0.9981944444444445</v>
      </c>
      <c r="FA100" s="254">
        <f t="shared" si="1255"/>
        <v>0</v>
      </c>
      <c r="FB100" s="254">
        <f t="shared" si="1255"/>
        <v>0.99930555555555556</v>
      </c>
      <c r="FC100" s="254">
        <f t="shared" si="1255"/>
        <v>0</v>
      </c>
      <c r="FD100" s="254">
        <f t="shared" ref="FD100:FK100" si="1256">IF(FD102&lt;FD97,(FD97-FD102)/5+FD101,(FD102-FD97)/5+FD99)</f>
        <v>0.99888888888888883</v>
      </c>
      <c r="FE100" s="254">
        <f t="shared" si="1256"/>
        <v>0.99930555555555556</v>
      </c>
      <c r="FF100" s="254">
        <f t="shared" si="1256"/>
        <v>0.99888888888888883</v>
      </c>
      <c r="FG100" s="254">
        <f t="shared" si="1256"/>
        <v>2.7777777777777778E-4</v>
      </c>
      <c r="FH100" s="254">
        <f t="shared" si="1256"/>
        <v>2.7777777777777778E-4</v>
      </c>
      <c r="FI100" s="254">
        <f t="shared" si="1256"/>
        <v>2.7777777777777778E-4</v>
      </c>
      <c r="FJ100" s="254">
        <f t="shared" si="1256"/>
        <v>0</v>
      </c>
      <c r="FK100" s="255">
        <f t="shared" si="1256"/>
        <v>0</v>
      </c>
      <c r="FL100" s="214">
        <f t="shared" si="935"/>
        <v>-3</v>
      </c>
      <c r="FM100" s="238" t="s">
        <v>85</v>
      </c>
      <c r="FN100" s="222">
        <f>IX11</f>
        <v>1.1111111111111111E-3</v>
      </c>
      <c r="FO100" s="221"/>
      <c r="FP100" s="215"/>
      <c r="FQ100" s="215"/>
      <c r="FR100" s="215"/>
      <c r="FS100" s="215"/>
      <c r="FT100" s="215"/>
      <c r="FU100" s="215"/>
      <c r="FV100" s="215"/>
      <c r="FW100" s="215"/>
      <c r="FX100" s="215"/>
      <c r="FY100" s="215"/>
      <c r="FZ100" s="215"/>
      <c r="GA100" s="215"/>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c r="GY100" s="216"/>
      <c r="GZ100" s="216"/>
      <c r="HA100" s="216"/>
      <c r="HB100" s="216"/>
      <c r="HC100" s="216"/>
      <c r="HD100" s="216"/>
      <c r="HE100" s="216"/>
      <c r="HF100" s="216"/>
      <c r="HG100" s="216"/>
      <c r="HH100" s="216"/>
      <c r="HI100" s="216"/>
      <c r="HJ100" s="216"/>
      <c r="HK100" s="216"/>
      <c r="HL100" s="216"/>
      <c r="HM100" s="216"/>
      <c r="HN100" s="216"/>
      <c r="HO100" s="216"/>
      <c r="HP100" s="216"/>
      <c r="HQ100" s="216"/>
      <c r="HR100" s="216"/>
      <c r="HS100" s="216"/>
      <c r="HT100" s="216"/>
      <c r="HU100" s="216"/>
      <c r="HV100" s="216"/>
      <c r="HW100" s="216"/>
      <c r="HX100" s="216"/>
      <c r="HY100" s="216"/>
      <c r="HZ100" s="216"/>
      <c r="IA100" s="216"/>
      <c r="IB100" s="216"/>
      <c r="IC100" s="216"/>
      <c r="ID100" s="216"/>
      <c r="IE100" s="216"/>
      <c r="IF100" s="216"/>
      <c r="IG100" s="216"/>
      <c r="IH100" s="216"/>
      <c r="II100" s="216"/>
      <c r="IJ100" s="216"/>
      <c r="IK100" s="216"/>
      <c r="IL100" s="216"/>
      <c r="IM100" s="216"/>
      <c r="IN100" s="216"/>
      <c r="IO100" s="216"/>
      <c r="IP100" s="216"/>
      <c r="IQ100" s="216"/>
      <c r="IR100" s="216"/>
      <c r="IS100" s="216"/>
      <c r="IT100" s="216"/>
      <c r="IU100" s="216"/>
      <c r="IV100" s="216"/>
      <c r="IW100" s="216"/>
      <c r="IX100" s="216"/>
      <c r="IY100" s="216"/>
      <c r="IZ100" s="216"/>
      <c r="JA100" s="216"/>
      <c r="JB100" s="216"/>
      <c r="JC100" s="216"/>
      <c r="JD100" s="216"/>
      <c r="JE100" s="216"/>
      <c r="JF100" s="216"/>
      <c r="JG100" s="216"/>
      <c r="JH100" s="216"/>
      <c r="JI100" s="216"/>
      <c r="JJ100" s="216"/>
      <c r="JK100" s="216"/>
      <c r="JL100" s="216"/>
      <c r="JM100" s="216"/>
      <c r="JN100" s="216"/>
      <c r="JO100" s="216"/>
      <c r="JP100" s="216"/>
      <c r="JQ100" s="216"/>
      <c r="JR100" s="216"/>
    </row>
    <row r="101" spans="1:279" ht="15.75" hidden="1" thickBot="1">
      <c r="A101" s="188"/>
      <c r="B101" s="185" t="str">
        <f t="shared" si="831"/>
        <v/>
      </c>
      <c r="C101" s="323"/>
      <c r="D101" s="183"/>
      <c r="E101" s="323"/>
      <c r="F101" s="185"/>
      <c r="G101" s="314"/>
      <c r="H101" s="186"/>
      <c r="I101" s="187"/>
      <c r="J101" s="183"/>
      <c r="K101" s="185"/>
      <c r="L101" s="319"/>
      <c r="M101" s="321"/>
      <c r="N101" s="1"/>
      <c r="O101" s="1"/>
      <c r="P101" s="1"/>
      <c r="Q101" s="1"/>
      <c r="R101" s="1"/>
      <c r="S101" s="1"/>
      <c r="T101" s="1"/>
      <c r="U101" s="1"/>
      <c r="V101" s="1"/>
      <c r="W101" s="1"/>
      <c r="X101" s="1"/>
      <c r="Y101" s="1"/>
      <c r="Z101" s="1"/>
      <c r="AA101" s="1"/>
      <c r="AB101" s="1"/>
      <c r="AC101" s="1"/>
      <c r="AD101" s="1"/>
      <c r="AE101" s="1"/>
      <c r="AF101" s="1"/>
      <c r="AG101" s="1"/>
      <c r="AH101" s="10">
        <f t="shared" si="832"/>
        <v>0</v>
      </c>
      <c r="AI101" s="10">
        <f t="shared" si="833"/>
        <v>0</v>
      </c>
      <c r="AJ101" s="44" t="e">
        <f t="shared" si="834"/>
        <v>#VALUE!</v>
      </c>
      <c r="AK101" s="19" t="e">
        <f t="shared" si="835"/>
        <v>#VALUE!</v>
      </c>
      <c r="AL101" s="19" t="e">
        <f t="shared" si="866"/>
        <v>#VALUE!</v>
      </c>
      <c r="AM101" s="19" t="e">
        <f t="shared" ca="1" si="836"/>
        <v>#VALUE!</v>
      </c>
      <c r="AN101" s="45" t="e">
        <f t="shared" ca="1" si="837"/>
        <v>#VALUE!</v>
      </c>
      <c r="AO101" s="55" t="e">
        <f t="shared" ca="1" si="820"/>
        <v>#VALUE!</v>
      </c>
      <c r="AP101" s="46">
        <f t="shared" ca="1" si="838"/>
        <v>42407.722612215657</v>
      </c>
      <c r="AQ101" s="20">
        <f t="shared" ca="1" si="849"/>
        <v>42407.722612215657</v>
      </c>
      <c r="AR101" s="10">
        <f t="shared" ca="1" si="850"/>
        <v>15266780.140397636</v>
      </c>
      <c r="AT101" s="64">
        <v>92</v>
      </c>
      <c r="AU101" s="58" t="e">
        <f t="shared" si="851"/>
        <v>#VALUE!</v>
      </c>
      <c r="AV101" s="59" t="e">
        <f t="shared" si="839"/>
        <v>#VALUE!</v>
      </c>
      <c r="AW101" s="60" t="str">
        <f t="shared" si="840"/>
        <v/>
      </c>
      <c r="AX101" s="61" t="e">
        <f t="shared" si="821"/>
        <v>#VALUE!</v>
      </c>
      <c r="AY101" s="62" t="e">
        <f t="shared" si="852"/>
        <v>#VALUE!</v>
      </c>
      <c r="AZ101" s="61" t="str">
        <f t="shared" si="853"/>
        <v/>
      </c>
      <c r="BA101" s="58" t="e">
        <f t="shared" si="854"/>
        <v>#VALUE!</v>
      </c>
      <c r="BB101" s="58" t="e">
        <f t="shared" si="855"/>
        <v>#VALUE!</v>
      </c>
      <c r="BC101" s="58" t="e">
        <f t="shared" si="856"/>
        <v>#VALUE!</v>
      </c>
      <c r="BD101" s="58" t="e">
        <f t="shared" ca="1" si="857"/>
        <v>#VALUE!</v>
      </c>
      <c r="BE101" s="63" t="e">
        <f t="shared" si="822"/>
        <v>#VALUE!</v>
      </c>
      <c r="BF101" s="215">
        <v>-4</v>
      </c>
      <c r="BG101" s="214">
        <f t="shared" si="867"/>
        <v>-4</v>
      </c>
      <c r="BH101" s="286">
        <f>IF(BH102&lt;BH97,(BH97-BH102)/5+BH102,(BH102-BH97)/5+BH100)</f>
        <v>0.99874999999999992</v>
      </c>
      <c r="BI101" s="283">
        <v>0.99958333333333305</v>
      </c>
      <c r="BJ101" s="283">
        <f t="shared" ref="BJ101:BO101" si="1257">IF(BJ102&lt;BJ97,(BJ97-BJ102)/5+BJ102,(BJ102-BJ97)/5+BJ100)</f>
        <v>0.99861111111111101</v>
      </c>
      <c r="BK101" s="283">
        <f t="shared" si="1257"/>
        <v>0.99861111111111101</v>
      </c>
      <c r="BL101" s="283">
        <f t="shared" si="1257"/>
        <v>0.99861111111111101</v>
      </c>
      <c r="BM101" s="283">
        <f t="shared" si="1257"/>
        <v>0.99805555555555558</v>
      </c>
      <c r="BN101" s="283">
        <f t="shared" si="1257"/>
        <v>0.99861111111111101</v>
      </c>
      <c r="BO101" s="283">
        <f t="shared" si="1257"/>
        <v>0.99805555555555558</v>
      </c>
      <c r="BP101" s="283">
        <f t="shared" ref="BP101:CA101" si="1258">IF(BP102&lt;BP97,(BP97-BP102)/5+BP102,(BP102-BP97)/5+BP100)</f>
        <v>0.99930555555555556</v>
      </c>
      <c r="BQ101" s="283">
        <f t="shared" si="1258"/>
        <v>0.99805555555555558</v>
      </c>
      <c r="BR101" s="283">
        <f t="shared" si="1258"/>
        <v>0.99805555555555558</v>
      </c>
      <c r="BS101" s="283">
        <f t="shared" si="1258"/>
        <v>0.99861111111111101</v>
      </c>
      <c r="BT101" s="283">
        <f t="shared" si="1258"/>
        <v>0.99861111111111101</v>
      </c>
      <c r="BU101" s="283">
        <f t="shared" si="1258"/>
        <v>0.99861111111111101</v>
      </c>
      <c r="BV101" s="283">
        <f t="shared" si="1258"/>
        <v>0.9981944444444445</v>
      </c>
      <c r="BW101" s="283">
        <f t="shared" si="1258"/>
        <v>0.99861111111111101</v>
      </c>
      <c r="BX101" s="283">
        <f t="shared" si="1258"/>
        <v>0.99861111111111101</v>
      </c>
      <c r="BY101" s="283">
        <f t="shared" si="1258"/>
        <v>0.99805555555555558</v>
      </c>
      <c r="BZ101" s="283">
        <f t="shared" si="1258"/>
        <v>0.99861111111111101</v>
      </c>
      <c r="CA101" s="283">
        <f t="shared" si="1258"/>
        <v>0.99861111111111101</v>
      </c>
      <c r="CB101" s="283">
        <v>0.99944444444444447</v>
      </c>
      <c r="CC101" s="283">
        <f t="shared" ref="CC101:CJ101" si="1259">IF(CC102&lt;CC97,(CC97-CC102)/5+CC102,(CC102-CC97)/5+CC100)</f>
        <v>0.99861111111111101</v>
      </c>
      <c r="CD101" s="283">
        <f t="shared" si="1259"/>
        <v>0.99805555555555558</v>
      </c>
      <c r="CE101" s="283">
        <f t="shared" si="1259"/>
        <v>0.99861111111111101</v>
      </c>
      <c r="CF101" s="283">
        <f t="shared" si="1259"/>
        <v>0</v>
      </c>
      <c r="CG101" s="283">
        <f t="shared" si="1259"/>
        <v>0.99930555555555556</v>
      </c>
      <c r="CH101" s="283">
        <f t="shared" si="1259"/>
        <v>0.99805555555555558</v>
      </c>
      <c r="CI101" s="283">
        <f t="shared" si="1259"/>
        <v>0.99930555555555556</v>
      </c>
      <c r="CJ101" s="283">
        <f t="shared" si="1259"/>
        <v>0</v>
      </c>
      <c r="CK101" s="283">
        <v>0.99986111111111109</v>
      </c>
      <c r="CL101" s="272">
        <f t="shared" ref="CL101" si="1260">IF(CL102&lt;CL97,(CL97-CL102)/5+CL102,(CL102-CL97)/5+CL100)</f>
        <v>0.99930555555555556</v>
      </c>
      <c r="CM101" s="283">
        <v>5.5555555555555556E-4</v>
      </c>
      <c r="CN101" s="272">
        <f t="shared" ref="CN101" si="1261">IF(CN102&lt;CN97,(CN97-CN102)/5+CN102,(CN102-CN97)/5+CN100)</f>
        <v>5.5555555555555556E-4</v>
      </c>
      <c r="CO101" s="283">
        <v>4.1666666666666669E-4</v>
      </c>
      <c r="CP101" s="272">
        <f t="shared" ref="CP101:CQ101" si="1262">IF(CP102&lt;CP97,(CP97-CP102)/5+CP102,(CP102-CP97)/5+CP100)</f>
        <v>0.99916666666666665</v>
      </c>
      <c r="CQ101" s="272">
        <f t="shared" si="1262"/>
        <v>1.6666666666666666E-3</v>
      </c>
      <c r="CR101" s="283">
        <v>4.1666666666666669E-4</v>
      </c>
      <c r="CS101" s="283">
        <v>1.38888888888889E-3</v>
      </c>
      <c r="CT101" s="283">
        <v>1.6666666666666668E-3</v>
      </c>
      <c r="CU101" s="283">
        <v>2.0833333333333333E-3</v>
      </c>
      <c r="CV101" s="283">
        <v>2.5000000000030601E-3</v>
      </c>
      <c r="CW101" s="283">
        <v>1.1111111111111111E-3</v>
      </c>
      <c r="CX101" s="283">
        <v>1.9444444444443E-3</v>
      </c>
      <c r="CY101" s="283">
        <v>3.1944444444444498E-3</v>
      </c>
      <c r="CZ101" s="283">
        <v>1.1111111111111111E-3</v>
      </c>
      <c r="DA101" s="283">
        <v>2.9166666666666798E-3</v>
      </c>
      <c r="DB101" s="283">
        <v>3.1944444444444442E-3</v>
      </c>
      <c r="DC101" s="283">
        <v>4.9999999999963398E-3</v>
      </c>
      <c r="DD101" s="283">
        <v>3.3333333333298602E-3</v>
      </c>
      <c r="DE101" s="283">
        <v>4.7222222222222197E-3</v>
      </c>
      <c r="DF101" s="283">
        <v>6.1111111111142903E-3</v>
      </c>
      <c r="DG101" s="283">
        <v>5.4166666666697304E-3</v>
      </c>
      <c r="DH101" s="283">
        <v>5.8333333333333596E-3</v>
      </c>
      <c r="DI101" s="283">
        <v>6.5277777777774703E-3</v>
      </c>
      <c r="DJ101" s="283">
        <v>7.4999999999998401E-3</v>
      </c>
      <c r="DK101" s="283">
        <v>6.2499999999999995E-3</v>
      </c>
      <c r="DL101" s="283">
        <v>7.9166666666634598E-3</v>
      </c>
      <c r="DM101" s="283">
        <v>1.0972222222222199E-2</v>
      </c>
      <c r="DN101" s="283">
        <v>1.2083333333333401E-2</v>
      </c>
      <c r="DO101" s="283">
        <v>1.8055555555555301E-2</v>
      </c>
      <c r="DP101" s="289">
        <v>1.91666666666634E-2</v>
      </c>
      <c r="DQ101" s="220">
        <f t="shared" si="1139"/>
        <v>-4</v>
      </c>
      <c r="DR101" s="286">
        <v>0.9966666666666667</v>
      </c>
      <c r="DS101" s="283">
        <v>0.99777777777777776</v>
      </c>
      <c r="DT101" s="283">
        <v>0.99777777777777776</v>
      </c>
      <c r="DU101" s="283">
        <v>0.99722222222222223</v>
      </c>
      <c r="DV101" s="283">
        <v>0.99777777777777776</v>
      </c>
      <c r="DW101" s="283">
        <v>0.99833333333333341</v>
      </c>
      <c r="DX101" s="272">
        <f t="shared" ref="DX101:DY101" si="1263">IF(DX102&lt;DX97,(DX97-DX102)/5+DX102,(DX102-DX97)/5+DX100)</f>
        <v>0.99791666666666667</v>
      </c>
      <c r="DY101" s="272">
        <f t="shared" si="1263"/>
        <v>0.99624999999999997</v>
      </c>
      <c r="DZ101" s="272">
        <f t="shared" ref="DZ101:EA101" si="1264">IF(DZ102&lt;DZ97,(DZ97-DZ102)/5+DZ102,(DZ102-DZ97)/5+DZ100)</f>
        <v>0.99680555555555561</v>
      </c>
      <c r="EA101" s="272">
        <f t="shared" si="1264"/>
        <v>0.99847222222222232</v>
      </c>
      <c r="EB101" s="283">
        <v>0.99902777777777774</v>
      </c>
      <c r="EC101" s="283">
        <v>0.99888888888888883</v>
      </c>
      <c r="ED101" s="272">
        <f t="shared" ref="ED101" si="1265">IF(ED102&lt;ED97,(ED97-ED102)/5+ED102,(ED102-ED97)/5+ED100)</f>
        <v>0.9981944444444445</v>
      </c>
      <c r="EE101" s="283">
        <v>0.99958333333333327</v>
      </c>
      <c r="EF101" s="283">
        <v>0.99888888888888883</v>
      </c>
      <c r="EG101" s="272">
        <f t="shared" ref="EG101" si="1266">IF(EG102&lt;EG97,(EG97-EG102)/5+EG102,(EG102-EG97)/5+EG100)</f>
        <v>0.99749999999999994</v>
      </c>
      <c r="EH101" s="283">
        <v>0.99888888888888883</v>
      </c>
      <c r="EI101" s="272">
        <f t="shared" ref="EI101" si="1267">IF(EI102&lt;EI97,(EI97-EI102)/5+EI102,(EI102-EI97)/5+EI100)</f>
        <v>0.99902777777777796</v>
      </c>
      <c r="EJ101" s="283">
        <v>0.99902777777777774</v>
      </c>
      <c r="EK101" s="283">
        <v>0.99888888888888883</v>
      </c>
      <c r="EL101" s="283">
        <v>0.99958333333333327</v>
      </c>
      <c r="EM101" s="272">
        <f t="shared" ref="EM101" si="1268">IF(EM102&lt;EM97,(EM97-EM102)/5+EM102,(EM102-EM97)/5+EM100)</f>
        <v>0.9981944444444445</v>
      </c>
      <c r="EN101" s="283">
        <v>0.99958333333333327</v>
      </c>
      <c r="EO101" s="283">
        <v>0.99944444444444447</v>
      </c>
      <c r="EP101" s="272">
        <f t="shared" ref="EP101" si="1269">IF(EP102&lt;EP97,(EP97-EP102)/5+EP102,(EP102-EP97)/5+EP100)</f>
        <v>0</v>
      </c>
      <c r="EQ101" s="283">
        <v>0.99944444444444447</v>
      </c>
      <c r="ER101" s="272">
        <f t="shared" ref="ER101" si="1270">IF(ER102&lt;ER97,(ER97-ER102)/5+ER102,(ER102-ER97)/5+ER100)</f>
        <v>0</v>
      </c>
      <c r="ES101" s="283">
        <v>0.99944444444444447</v>
      </c>
      <c r="ET101" s="272">
        <f t="shared" ref="ET101:EV101" si="1271">IF(ET102&lt;ET97,(ET97-ET102)/5+ET102,(ET102-ET97)/5+ET100)</f>
        <v>0.9981944444444445</v>
      </c>
      <c r="EU101" s="272">
        <f t="shared" si="1271"/>
        <v>0.99805555555555558</v>
      </c>
      <c r="EV101" s="272">
        <f t="shared" si="1271"/>
        <v>1.3888888888888889E-4</v>
      </c>
      <c r="EW101" s="283">
        <v>0.99958333333333305</v>
      </c>
      <c r="EX101" s="272">
        <f t="shared" ref="EX101:FC101" si="1272">IF(EX102&lt;EX97,(EX97-EX102)/5+EX102,(EX102-EX97)/5+EX100)</f>
        <v>1.3888888888888889E-4</v>
      </c>
      <c r="EY101" s="272">
        <f t="shared" si="1272"/>
        <v>0</v>
      </c>
      <c r="EZ101" s="272">
        <f t="shared" si="1272"/>
        <v>0.99805555555555558</v>
      </c>
      <c r="FA101" s="272">
        <f t="shared" si="1272"/>
        <v>0</v>
      </c>
      <c r="FB101" s="272">
        <f t="shared" si="1272"/>
        <v>0.99930555555555556</v>
      </c>
      <c r="FC101" s="272">
        <f t="shared" si="1272"/>
        <v>0</v>
      </c>
      <c r="FD101" s="272">
        <f t="shared" ref="FD101:FK101" si="1273">IF(FD102&lt;FD97,(FD97-FD102)/5+FD102,(FD102-FD97)/5+FD100)</f>
        <v>0.99874999999999992</v>
      </c>
      <c r="FE101" s="272">
        <f t="shared" si="1273"/>
        <v>0.99930555555555556</v>
      </c>
      <c r="FF101" s="272">
        <f t="shared" si="1273"/>
        <v>0.99874999999999992</v>
      </c>
      <c r="FG101" s="272">
        <f t="shared" si="1273"/>
        <v>1.3888888888888889E-4</v>
      </c>
      <c r="FH101" s="272">
        <f t="shared" si="1273"/>
        <v>1.3888888888888889E-4</v>
      </c>
      <c r="FI101" s="272">
        <f t="shared" si="1273"/>
        <v>1.3888888888888889E-4</v>
      </c>
      <c r="FJ101" s="272">
        <f t="shared" si="1273"/>
        <v>0</v>
      </c>
      <c r="FK101" s="275">
        <f t="shared" si="1273"/>
        <v>0</v>
      </c>
      <c r="FL101" s="214">
        <f t="shared" si="935"/>
        <v>-4</v>
      </c>
      <c r="FM101" s="238" t="s">
        <v>84</v>
      </c>
      <c r="FN101" s="222">
        <f>IY11</f>
        <v>4.1666666666666664E-4</v>
      </c>
      <c r="FO101" s="221"/>
      <c r="FP101" s="221"/>
      <c r="FQ101" s="214"/>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c r="GY101" s="216"/>
      <c r="GZ101" s="216"/>
      <c r="HA101" s="216"/>
      <c r="HB101" s="216"/>
      <c r="HC101" s="216"/>
      <c r="HD101" s="216"/>
      <c r="HE101" s="216"/>
      <c r="HF101" s="216"/>
      <c r="HG101" s="216"/>
      <c r="HH101" s="216"/>
      <c r="HI101" s="216"/>
      <c r="HJ101" s="216"/>
      <c r="HK101" s="216"/>
      <c r="HL101" s="216"/>
      <c r="HM101" s="216"/>
      <c r="HN101" s="216"/>
      <c r="HO101" s="216"/>
      <c r="HP101" s="216"/>
      <c r="HQ101" s="216"/>
      <c r="HR101" s="216"/>
      <c r="HS101" s="216"/>
      <c r="HT101" s="216"/>
      <c r="HU101" s="216"/>
      <c r="HV101" s="216"/>
      <c r="HW101" s="216"/>
      <c r="HX101" s="216"/>
      <c r="HY101" s="216"/>
      <c r="HZ101" s="216"/>
      <c r="IA101" s="216"/>
      <c r="IB101" s="216"/>
      <c r="IC101" s="216"/>
      <c r="ID101" s="216"/>
      <c r="IE101" s="216"/>
      <c r="IF101" s="216"/>
      <c r="IG101" s="216"/>
      <c r="IH101" s="216"/>
      <c r="II101" s="216"/>
      <c r="IJ101" s="216"/>
      <c r="IK101" s="216"/>
      <c r="IL101" s="216"/>
      <c r="IM101" s="216"/>
      <c r="IN101" s="216"/>
      <c r="IO101" s="216"/>
      <c r="IP101" s="216"/>
      <c r="IQ101" s="216"/>
      <c r="IR101" s="216"/>
      <c r="IS101" s="216"/>
      <c r="IT101" s="216"/>
      <c r="IU101" s="216"/>
      <c r="IV101" s="216"/>
      <c r="IW101" s="216"/>
      <c r="IX101" s="216"/>
      <c r="IY101" s="216"/>
      <c r="IZ101" s="216"/>
      <c r="JA101" s="216"/>
      <c r="JB101" s="216"/>
      <c r="JC101" s="216"/>
      <c r="JD101" s="216"/>
      <c r="JE101" s="216"/>
      <c r="JF101" s="216"/>
      <c r="JG101" s="216"/>
      <c r="JH101" s="216"/>
      <c r="JI101" s="216"/>
      <c r="JJ101" s="216"/>
      <c r="JK101" s="216"/>
      <c r="JL101" s="216"/>
      <c r="JM101" s="216"/>
      <c r="JN101" s="216"/>
      <c r="JO101" s="216"/>
      <c r="JP101" s="216"/>
      <c r="JQ101" s="216"/>
      <c r="JR101" s="216"/>
    </row>
    <row r="102" spans="1:279" ht="15.75" hidden="1" thickBot="1">
      <c r="A102" s="188"/>
      <c r="B102" s="185" t="str">
        <f t="shared" si="831"/>
        <v/>
      </c>
      <c r="C102" s="323"/>
      <c r="D102" s="183"/>
      <c r="E102" s="323"/>
      <c r="F102" s="185"/>
      <c r="G102" s="314"/>
      <c r="H102" s="186"/>
      <c r="I102" s="187"/>
      <c r="J102" s="185"/>
      <c r="K102" s="185"/>
      <c r="L102" s="319"/>
      <c r="M102" s="321"/>
      <c r="N102" s="1"/>
      <c r="O102" s="1"/>
      <c r="P102" s="1"/>
      <c r="Q102" s="1"/>
      <c r="R102" s="1"/>
      <c r="S102" s="1"/>
      <c r="T102" s="1"/>
      <c r="U102" s="1"/>
      <c r="V102" s="1"/>
      <c r="W102" s="1"/>
      <c r="X102" s="1"/>
      <c r="Y102" s="1"/>
      <c r="Z102" s="1"/>
      <c r="AA102" s="1"/>
      <c r="AB102" s="1"/>
      <c r="AC102" s="1"/>
      <c r="AD102" s="1"/>
      <c r="AE102" s="1"/>
      <c r="AF102" s="1"/>
      <c r="AG102" s="1"/>
      <c r="AH102" s="10">
        <f t="shared" si="832"/>
        <v>0</v>
      </c>
      <c r="AI102" s="10">
        <f t="shared" si="833"/>
        <v>0</v>
      </c>
      <c r="AJ102" s="44" t="e">
        <f t="shared" si="834"/>
        <v>#VALUE!</v>
      </c>
      <c r="AK102" s="19" t="e">
        <f t="shared" si="835"/>
        <v>#VALUE!</v>
      </c>
      <c r="AL102" s="19" t="e">
        <f t="shared" si="866"/>
        <v>#VALUE!</v>
      </c>
      <c r="AM102" s="19" t="e">
        <f t="shared" ca="1" si="836"/>
        <v>#VALUE!</v>
      </c>
      <c r="AN102" s="45" t="e">
        <f t="shared" ca="1" si="837"/>
        <v>#VALUE!</v>
      </c>
      <c r="AO102" s="55" t="e">
        <f t="shared" ca="1" si="820"/>
        <v>#VALUE!</v>
      </c>
      <c r="AP102" s="46">
        <f t="shared" ca="1" si="838"/>
        <v>42407.722612215657</v>
      </c>
      <c r="AQ102" s="20">
        <f t="shared" ca="1" si="849"/>
        <v>42407.722612215657</v>
      </c>
      <c r="AR102" s="10">
        <f t="shared" ca="1" si="850"/>
        <v>15266780.140397636</v>
      </c>
      <c r="AT102" s="64">
        <v>93</v>
      </c>
      <c r="AU102" s="58" t="e">
        <f t="shared" si="851"/>
        <v>#VALUE!</v>
      </c>
      <c r="AV102" s="59" t="e">
        <f t="shared" si="839"/>
        <v>#VALUE!</v>
      </c>
      <c r="AW102" s="60" t="str">
        <f t="shared" si="840"/>
        <v/>
      </c>
      <c r="AX102" s="61" t="e">
        <f t="shared" si="821"/>
        <v>#VALUE!</v>
      </c>
      <c r="AY102" s="62" t="e">
        <f t="shared" si="852"/>
        <v>#VALUE!</v>
      </c>
      <c r="AZ102" s="61" t="str">
        <f t="shared" si="853"/>
        <v/>
      </c>
      <c r="BA102" s="58" t="e">
        <f t="shared" si="854"/>
        <v>#VALUE!</v>
      </c>
      <c r="BB102" s="58" t="e">
        <f t="shared" si="855"/>
        <v>#VALUE!</v>
      </c>
      <c r="BC102" s="58" t="e">
        <f t="shared" si="856"/>
        <v>#VALUE!</v>
      </c>
      <c r="BD102" s="58" t="e">
        <f t="shared" ca="1" si="857"/>
        <v>#VALUE!</v>
      </c>
      <c r="BE102" s="63" t="e">
        <f t="shared" si="822"/>
        <v>#VALUE!</v>
      </c>
      <c r="BF102" s="215">
        <v>-5</v>
      </c>
      <c r="BG102" s="214">
        <f t="shared" si="867"/>
        <v>-5</v>
      </c>
      <c r="BH102" s="258">
        <v>0.99861111111111101</v>
      </c>
      <c r="BI102" s="259">
        <v>0</v>
      </c>
      <c r="BJ102" s="259">
        <v>0.99861111111111101</v>
      </c>
      <c r="BK102" s="259">
        <v>0.99861111111111101</v>
      </c>
      <c r="BL102" s="259">
        <v>0.99861111111111101</v>
      </c>
      <c r="BM102" s="259">
        <v>0.99791666666666667</v>
      </c>
      <c r="BN102" s="259">
        <v>0.99861111111111101</v>
      </c>
      <c r="BO102" s="259">
        <v>0.99791666666666667</v>
      </c>
      <c r="BP102" s="259">
        <v>0.99930555555555556</v>
      </c>
      <c r="BQ102" s="259">
        <v>0.99791666666666667</v>
      </c>
      <c r="BR102" s="259">
        <v>0.99791666666666667</v>
      </c>
      <c r="BS102" s="259">
        <v>0.99861111111111101</v>
      </c>
      <c r="BT102" s="259">
        <v>0.99861111111111101</v>
      </c>
      <c r="BU102" s="259">
        <v>0.99861111111111101</v>
      </c>
      <c r="BV102" s="259">
        <v>0.99791666666666667</v>
      </c>
      <c r="BW102" s="259">
        <v>0.99861111111111101</v>
      </c>
      <c r="BX102" s="259">
        <v>0.99861111111111101</v>
      </c>
      <c r="BY102" s="259">
        <v>0.99791666666666667</v>
      </c>
      <c r="BZ102" s="259">
        <v>0.99861111111111101</v>
      </c>
      <c r="CA102" s="259">
        <v>0.99861111111111101</v>
      </c>
      <c r="CB102" s="259">
        <v>0.99930555555555556</v>
      </c>
      <c r="CC102" s="259">
        <v>0.99861111111111101</v>
      </c>
      <c r="CD102" s="259">
        <v>0.99791666666666667</v>
      </c>
      <c r="CE102" s="259">
        <v>0.99861111111111101</v>
      </c>
      <c r="CF102" s="259">
        <v>0</v>
      </c>
      <c r="CG102" s="259">
        <v>0.99930555555555556</v>
      </c>
      <c r="CH102" s="259">
        <v>0.99791666666666667</v>
      </c>
      <c r="CI102" s="259">
        <v>0.99930555555555556</v>
      </c>
      <c r="CJ102" s="259">
        <v>0</v>
      </c>
      <c r="CK102" s="259">
        <v>0</v>
      </c>
      <c r="CL102" s="259">
        <v>0.99930555555555556</v>
      </c>
      <c r="CM102" s="259">
        <v>1.3888888888888889E-3</v>
      </c>
      <c r="CN102" s="259">
        <v>6.9444444444444447E-4</v>
      </c>
      <c r="CO102" s="259">
        <v>6.9444444444444447E-4</v>
      </c>
      <c r="CP102" s="259">
        <v>0.99930555555555556</v>
      </c>
      <c r="CQ102" s="259">
        <v>2.0833333333333333E-3</v>
      </c>
      <c r="CR102" s="259">
        <v>6.9444444444444447E-4</v>
      </c>
      <c r="CS102" s="259">
        <v>2.0833333333333333E-3</v>
      </c>
      <c r="CT102" s="259">
        <v>2.7777777777777779E-3</v>
      </c>
      <c r="CU102" s="259">
        <v>2.7777777777777779E-3</v>
      </c>
      <c r="CV102" s="259">
        <v>3.472222222222222E-3</v>
      </c>
      <c r="CW102" s="259">
        <v>2.0833333333333333E-3</v>
      </c>
      <c r="CX102" s="259">
        <v>2.7777777777777779E-3</v>
      </c>
      <c r="CY102" s="259">
        <v>4.1666666666666666E-3</v>
      </c>
      <c r="CZ102" s="259">
        <v>2.0833333333333333E-3</v>
      </c>
      <c r="DA102" s="259">
        <v>4.1666666666666666E-3</v>
      </c>
      <c r="DB102" s="259">
        <v>4.8611111111111112E-3</v>
      </c>
      <c r="DC102" s="259">
        <v>6.9444444444444441E-3</v>
      </c>
      <c r="DD102" s="259">
        <v>4.8611111111111112E-3</v>
      </c>
      <c r="DE102" s="259">
        <v>6.2499999999999995E-3</v>
      </c>
      <c r="DF102" s="259">
        <v>8.3333333333333332E-3</v>
      </c>
      <c r="DG102" s="259">
        <v>7.6388888888888886E-3</v>
      </c>
      <c r="DH102" s="259">
        <v>8.3333333333333332E-3</v>
      </c>
      <c r="DI102" s="259">
        <v>9.0277777777777787E-3</v>
      </c>
      <c r="DJ102" s="259">
        <v>1.0416666666666666E-2</v>
      </c>
      <c r="DK102" s="259">
        <v>9.0277777777777787E-3</v>
      </c>
      <c r="DL102" s="259">
        <v>1.1111111111111112E-2</v>
      </c>
      <c r="DM102" s="259">
        <v>1.4583333333333332E-2</v>
      </c>
      <c r="DN102" s="259">
        <v>1.5972222222222224E-2</v>
      </c>
      <c r="DO102" s="259">
        <v>2.4305555555555556E-2</v>
      </c>
      <c r="DP102" s="273">
        <v>2.5694444444444447E-2</v>
      </c>
      <c r="DQ102" s="220">
        <f t="shared" si="1139"/>
        <v>-5</v>
      </c>
      <c r="DR102" s="258">
        <v>0.99583333333333324</v>
      </c>
      <c r="DS102" s="259">
        <v>0.99722222222222223</v>
      </c>
      <c r="DT102" s="259">
        <v>0.99722222222222223</v>
      </c>
      <c r="DU102" s="259">
        <v>0.99652777777777779</v>
      </c>
      <c r="DV102" s="259">
        <v>0.99722222222222223</v>
      </c>
      <c r="DW102" s="259">
        <v>0.99791666666666667</v>
      </c>
      <c r="DX102" s="259">
        <v>0.99791666666666667</v>
      </c>
      <c r="DY102" s="259">
        <v>0.99583333333333324</v>
      </c>
      <c r="DZ102" s="259">
        <v>0.99652777777777779</v>
      </c>
      <c r="EA102" s="259">
        <v>0.99861111111111101</v>
      </c>
      <c r="EB102" s="290">
        <v>0.99861111111111101</v>
      </c>
      <c r="EC102" s="259">
        <v>0.99861111111111101</v>
      </c>
      <c r="ED102" s="259">
        <v>0.99791666666666667</v>
      </c>
      <c r="EE102" s="259">
        <v>0.99930555555555556</v>
      </c>
      <c r="EF102" s="259">
        <v>0.99861111111111101</v>
      </c>
      <c r="EG102" s="259">
        <v>0.99722222222222223</v>
      </c>
      <c r="EH102" s="259">
        <v>0.99861111111111101</v>
      </c>
      <c r="EI102" s="259">
        <v>0.99930555555555556</v>
      </c>
      <c r="EJ102" s="259">
        <v>0.99861111111111101</v>
      </c>
      <c r="EK102" s="259">
        <v>0.99861111111111101</v>
      </c>
      <c r="EL102" s="259">
        <v>0.99930555555555556</v>
      </c>
      <c r="EM102" s="259">
        <v>0.99791666666666667</v>
      </c>
      <c r="EN102" s="259">
        <v>0.99930555555555556</v>
      </c>
      <c r="EO102" s="259">
        <v>0.99930555555555556</v>
      </c>
      <c r="EP102" s="259">
        <v>0</v>
      </c>
      <c r="EQ102" s="259">
        <v>0.99930555555555556</v>
      </c>
      <c r="ER102" s="259">
        <v>0</v>
      </c>
      <c r="ES102" s="259">
        <v>0.99930555555555556</v>
      </c>
      <c r="ET102" s="259">
        <v>0.99791666666666667</v>
      </c>
      <c r="EU102" s="259">
        <v>0.99791666666666667</v>
      </c>
      <c r="EV102" s="259">
        <v>0</v>
      </c>
      <c r="EW102" s="259">
        <v>0</v>
      </c>
      <c r="EX102" s="259">
        <v>0</v>
      </c>
      <c r="EY102" s="259">
        <v>0</v>
      </c>
      <c r="EZ102" s="259">
        <v>0.99791666666666667</v>
      </c>
      <c r="FA102" s="259">
        <v>0</v>
      </c>
      <c r="FB102" s="259">
        <v>0.99930555555555556</v>
      </c>
      <c r="FC102" s="259">
        <v>0</v>
      </c>
      <c r="FD102" s="259">
        <v>0.99861111111111101</v>
      </c>
      <c r="FE102" s="259">
        <v>0.99930555555555556</v>
      </c>
      <c r="FF102" s="259">
        <v>0.99861111111111101</v>
      </c>
      <c r="FG102" s="259">
        <v>0</v>
      </c>
      <c r="FH102" s="259">
        <v>0</v>
      </c>
      <c r="FI102" s="259">
        <v>0</v>
      </c>
      <c r="FJ102" s="259">
        <v>0</v>
      </c>
      <c r="FK102" s="273">
        <v>0</v>
      </c>
      <c r="FL102" s="214">
        <f t="shared" si="935"/>
        <v>-5</v>
      </c>
      <c r="FM102" s="238" t="s">
        <v>114</v>
      </c>
      <c r="FN102" s="222">
        <f>IZ11</f>
        <v>5.5555555555555556E-4</v>
      </c>
      <c r="FO102" s="221"/>
      <c r="FP102" s="215"/>
      <c r="FQ102" s="215"/>
      <c r="FR102" s="215"/>
      <c r="FS102" s="215"/>
      <c r="FT102" s="215"/>
      <c r="FU102" s="215"/>
      <c r="FV102" s="215"/>
      <c r="FW102" s="215"/>
      <c r="FX102" s="215"/>
      <c r="FY102" s="215"/>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c r="GY102" s="216"/>
      <c r="GZ102" s="216"/>
      <c r="HA102" s="216"/>
      <c r="HB102" s="216"/>
      <c r="HC102" s="216"/>
      <c r="HD102" s="216"/>
      <c r="HE102" s="216"/>
      <c r="HF102" s="216"/>
      <c r="HG102" s="216"/>
      <c r="HH102" s="216"/>
      <c r="HI102" s="216"/>
      <c r="HJ102" s="216"/>
      <c r="HK102" s="216"/>
      <c r="HL102" s="216"/>
      <c r="HM102" s="216"/>
      <c r="HN102" s="216"/>
      <c r="HO102" s="216"/>
      <c r="HP102" s="216"/>
      <c r="HQ102" s="216"/>
      <c r="HR102" s="216"/>
      <c r="HS102" s="216"/>
      <c r="HT102" s="216"/>
      <c r="HU102" s="216"/>
      <c r="HV102" s="216"/>
      <c r="HW102" s="216"/>
      <c r="HX102" s="216"/>
      <c r="HY102" s="216"/>
      <c r="HZ102" s="216"/>
      <c r="IA102" s="216"/>
      <c r="IB102" s="216"/>
      <c r="IC102" s="216"/>
      <c r="ID102" s="216"/>
      <c r="IE102" s="216"/>
      <c r="IF102" s="216"/>
      <c r="IG102" s="216"/>
      <c r="IH102" s="216"/>
      <c r="II102" s="216"/>
      <c r="IJ102" s="216"/>
      <c r="IK102" s="216"/>
      <c r="IL102" s="216"/>
      <c r="IM102" s="216"/>
      <c r="IN102" s="216"/>
      <c r="IO102" s="216"/>
      <c r="IP102" s="216"/>
      <c r="IQ102" s="216"/>
      <c r="IR102" s="216"/>
      <c r="IS102" s="216"/>
      <c r="IT102" s="216"/>
      <c r="IU102" s="216"/>
      <c r="IV102" s="216"/>
      <c r="IW102" s="216"/>
      <c r="IX102" s="216"/>
      <c r="IY102" s="216"/>
      <c r="IZ102" s="216"/>
      <c r="JA102" s="216"/>
      <c r="JB102" s="216"/>
      <c r="JC102" s="216"/>
      <c r="JD102" s="216"/>
      <c r="JE102" s="216"/>
      <c r="JF102" s="216"/>
      <c r="JG102" s="216"/>
      <c r="JH102" s="216"/>
      <c r="JI102" s="216"/>
      <c r="JJ102" s="216"/>
      <c r="JK102" s="216"/>
      <c r="JL102" s="216"/>
      <c r="JM102" s="216"/>
      <c r="JN102" s="216"/>
      <c r="JO102" s="216"/>
      <c r="JP102" s="216"/>
      <c r="JQ102" s="216"/>
      <c r="JR102" s="216"/>
    </row>
    <row r="103" spans="1:279" hidden="1">
      <c r="A103" s="188"/>
      <c r="B103" s="185" t="str">
        <f t="shared" si="831"/>
        <v/>
      </c>
      <c r="C103" s="323"/>
      <c r="D103" s="183"/>
      <c r="E103" s="323"/>
      <c r="F103" s="185"/>
      <c r="G103" s="314"/>
      <c r="H103" s="186"/>
      <c r="I103" s="187"/>
      <c r="J103" s="185"/>
      <c r="K103" s="185"/>
      <c r="L103" s="319"/>
      <c r="M103" s="321"/>
      <c r="N103" s="1"/>
      <c r="O103" s="1"/>
      <c r="P103" s="1"/>
      <c r="Q103" s="1"/>
      <c r="R103" s="1"/>
      <c r="S103" s="1"/>
      <c r="T103" s="1"/>
      <c r="U103" s="1"/>
      <c r="V103" s="1"/>
      <c r="W103" s="1"/>
      <c r="X103" s="1"/>
      <c r="Y103" s="1"/>
      <c r="Z103" s="1"/>
      <c r="AA103" s="1"/>
      <c r="AB103" s="1"/>
      <c r="AC103" s="1"/>
      <c r="AD103" s="1"/>
      <c r="AE103" s="1"/>
      <c r="AF103" s="1"/>
      <c r="AG103" s="1"/>
      <c r="AH103" s="10">
        <f t="shared" si="832"/>
        <v>0</v>
      </c>
      <c r="AI103" s="10">
        <f t="shared" si="833"/>
        <v>0</v>
      </c>
      <c r="AJ103" s="44" t="e">
        <f t="shared" si="834"/>
        <v>#VALUE!</v>
      </c>
      <c r="AK103" s="19" t="e">
        <f t="shared" si="835"/>
        <v>#VALUE!</v>
      </c>
      <c r="AL103" s="19" t="e">
        <f t="shared" si="866"/>
        <v>#VALUE!</v>
      </c>
      <c r="AM103" s="19" t="e">
        <f t="shared" ca="1" si="836"/>
        <v>#VALUE!</v>
      </c>
      <c r="AN103" s="45" t="e">
        <f t="shared" ca="1" si="837"/>
        <v>#VALUE!</v>
      </c>
      <c r="AO103" s="55" t="e">
        <f t="shared" ca="1" si="820"/>
        <v>#VALUE!</v>
      </c>
      <c r="AP103" s="46">
        <f t="shared" ca="1" si="838"/>
        <v>42407.722612215657</v>
      </c>
      <c r="AQ103" s="20">
        <f t="shared" ca="1" si="849"/>
        <v>42407.722612215657</v>
      </c>
      <c r="AR103" s="10">
        <f t="shared" ca="1" si="850"/>
        <v>15266780.140397636</v>
      </c>
      <c r="AT103" s="64">
        <v>94</v>
      </c>
      <c r="AU103" s="58" t="e">
        <f t="shared" si="851"/>
        <v>#VALUE!</v>
      </c>
      <c r="AV103" s="59" t="e">
        <f t="shared" si="839"/>
        <v>#VALUE!</v>
      </c>
      <c r="AW103" s="60" t="str">
        <f t="shared" si="840"/>
        <v/>
      </c>
      <c r="AX103" s="61" t="e">
        <f t="shared" si="821"/>
        <v>#VALUE!</v>
      </c>
      <c r="AY103" s="62" t="e">
        <f t="shared" si="852"/>
        <v>#VALUE!</v>
      </c>
      <c r="AZ103" s="61" t="str">
        <f t="shared" si="853"/>
        <v/>
      </c>
      <c r="BA103" s="58" t="e">
        <f t="shared" si="854"/>
        <v>#VALUE!</v>
      </c>
      <c r="BB103" s="58" t="e">
        <f t="shared" si="855"/>
        <v>#VALUE!</v>
      </c>
      <c r="BC103" s="58" t="e">
        <f t="shared" si="856"/>
        <v>#VALUE!</v>
      </c>
      <c r="BD103" s="58" t="e">
        <f t="shared" ca="1" si="857"/>
        <v>#VALUE!</v>
      </c>
      <c r="BE103" s="63" t="e">
        <f t="shared" si="822"/>
        <v>#VALUE!</v>
      </c>
      <c r="BF103" s="215">
        <v>-6</v>
      </c>
      <c r="BG103" s="214">
        <f t="shared" si="867"/>
        <v>-6</v>
      </c>
      <c r="BH103" s="287">
        <f t="shared" ref="BH103" si="1274">IF(BH107&lt;BH102,(BH102-BH107)/5+BH104,(BH107-BH102)/5+BH102)</f>
        <v>0.99874999999999992</v>
      </c>
      <c r="BI103" s="288">
        <v>0.99958333333333305</v>
      </c>
      <c r="BJ103" s="270">
        <f t="shared" ref="BJ103:BO103" si="1275">IF(BJ107&lt;BJ102,(BJ102-BJ107)/5+BJ104,(BJ107-BJ102)/5+BJ102)</f>
        <v>0.99847222222222232</v>
      </c>
      <c r="BK103" s="270">
        <f t="shared" si="1275"/>
        <v>0.99861111111111101</v>
      </c>
      <c r="BL103" s="270">
        <f t="shared" si="1275"/>
        <v>0.99861111111111101</v>
      </c>
      <c r="BM103" s="270">
        <f t="shared" si="1275"/>
        <v>0.9981944444444445</v>
      </c>
      <c r="BN103" s="270">
        <f t="shared" si="1275"/>
        <v>0.99874999999999992</v>
      </c>
      <c r="BO103" s="270">
        <f t="shared" si="1275"/>
        <v>0.99805555555555558</v>
      </c>
      <c r="BP103" s="288">
        <v>0.99944444444444447</v>
      </c>
      <c r="BQ103" s="270">
        <f t="shared" ref="BQ103:BV103" si="1276">IF(BQ107&lt;BQ102,(BQ102-BQ107)/5+BQ104,(BQ107-BQ102)/5+BQ102)</f>
        <v>0.99805555555555558</v>
      </c>
      <c r="BR103" s="270">
        <f t="shared" si="1276"/>
        <v>0.99805555555555558</v>
      </c>
      <c r="BS103" s="270">
        <f t="shared" si="1276"/>
        <v>0.99861111111111101</v>
      </c>
      <c r="BT103" s="270">
        <f t="shared" si="1276"/>
        <v>0.99874999999999992</v>
      </c>
      <c r="BU103" s="270">
        <f t="shared" si="1276"/>
        <v>0.99874999999999992</v>
      </c>
      <c r="BV103" s="270">
        <f t="shared" si="1276"/>
        <v>0.99805555555555558</v>
      </c>
      <c r="BW103" s="270">
        <f t="shared" ref="BW103:CA103" si="1277">IF(BW107&lt;BW102,(BW102-BW107)/5+BW104,(BW107-BW102)/5+BW102)</f>
        <v>0.99874999999999992</v>
      </c>
      <c r="BX103" s="270">
        <f t="shared" si="1277"/>
        <v>0.99861111111111101</v>
      </c>
      <c r="BY103" s="270">
        <f t="shared" si="1277"/>
        <v>0.9981944444444445</v>
      </c>
      <c r="BZ103" s="270">
        <f t="shared" si="1277"/>
        <v>0.99861111111111101</v>
      </c>
      <c r="CA103" s="270">
        <f t="shared" si="1277"/>
        <v>0.99874999999999992</v>
      </c>
      <c r="CB103" s="288">
        <v>0.99944444444444447</v>
      </c>
      <c r="CC103" s="270">
        <f t="shared" ref="CC103:CF103" si="1278">IF(CC107&lt;CC102,(CC102-CC107)/5+CC104,(CC107-CC102)/5+CC102)</f>
        <v>0.99874999999999992</v>
      </c>
      <c r="CD103" s="270">
        <f t="shared" si="1278"/>
        <v>0.9981944444444445</v>
      </c>
      <c r="CE103" s="270">
        <f t="shared" si="1278"/>
        <v>0.99874999999999992</v>
      </c>
      <c r="CF103" s="270">
        <f t="shared" si="1278"/>
        <v>2.7777777777777778E-4</v>
      </c>
      <c r="CG103" s="288">
        <v>0.99958333333333327</v>
      </c>
      <c r="CH103" s="288">
        <v>0.99833333333333341</v>
      </c>
      <c r="CI103" s="270">
        <f t="shared" ref="CI103:CJ103" si="1279">IF(CI107&lt;CI102,(CI102-CI107)/5+CI104,(CI107-CI102)/5+CI102)</f>
        <v>0.99930555555555556</v>
      </c>
      <c r="CJ103" s="270">
        <f t="shared" si="1279"/>
        <v>2.7777777777777778E-4</v>
      </c>
      <c r="CK103" s="270">
        <f t="shared" ref="CK103" si="1280">IF(CK107&lt;CK102,(CK102-CK107)/5+CK104,(CK107-CK102)/5+CK102)</f>
        <v>2.7777777777777778E-4</v>
      </c>
      <c r="CL103" s="288">
        <v>0.99958333333333327</v>
      </c>
      <c r="CM103" s="270">
        <f t="shared" ref="CM103:CO103" si="1281">IF(CM107&lt;CM102,(CM102-CM107)/5+CM104,(CM107-CM102)/5+CM102)</f>
        <v>1.25E-3</v>
      </c>
      <c r="CN103" s="270">
        <f t="shared" si="1281"/>
        <v>1.2499999999999998E-3</v>
      </c>
      <c r="CO103" s="270">
        <f t="shared" si="1281"/>
        <v>1.2499999999999998E-3</v>
      </c>
      <c r="CP103" s="288">
        <v>2.7777777777777778E-4</v>
      </c>
      <c r="CQ103" s="270">
        <f t="shared" ref="CQ103:DC103" si="1282">IF(CQ107&lt;CQ102,(CQ102-CQ107)/5+CQ104,(CQ107-CQ102)/5+CQ102)</f>
        <v>2.638888888888889E-3</v>
      </c>
      <c r="CR103" s="270">
        <f t="shared" si="1282"/>
        <v>1.3888888888888887E-3</v>
      </c>
      <c r="CS103" s="270">
        <f t="shared" si="1282"/>
        <v>2.9166666666666664E-3</v>
      </c>
      <c r="CT103" s="270">
        <f t="shared" si="1282"/>
        <v>3.0555555555555557E-3</v>
      </c>
      <c r="CU103" s="270">
        <f t="shared" si="1282"/>
        <v>3.8888888888888888E-3</v>
      </c>
      <c r="CV103" s="270">
        <f t="shared" si="1282"/>
        <v>4.5833333333333334E-3</v>
      </c>
      <c r="CW103" s="270">
        <f t="shared" si="1282"/>
        <v>3.3333333333333331E-3</v>
      </c>
      <c r="CX103" s="270">
        <f t="shared" si="1282"/>
        <v>4.1666666666666666E-3</v>
      </c>
      <c r="CY103" s="270">
        <f t="shared" si="1282"/>
        <v>5.2777777777777779E-3</v>
      </c>
      <c r="CZ103" s="270">
        <f t="shared" si="1282"/>
        <v>3.4722222222222225E-3</v>
      </c>
      <c r="DA103" s="270">
        <f t="shared" si="1282"/>
        <v>5.4166666666666669E-3</v>
      </c>
      <c r="DB103" s="270">
        <f t="shared" si="1282"/>
        <v>5.5555555555555558E-3</v>
      </c>
      <c r="DC103" s="270">
        <f t="shared" si="1282"/>
        <v>8.0555555555555554E-3</v>
      </c>
      <c r="DD103" s="270">
        <f t="shared" ref="DD103:DP103" si="1283">IF(DD107&lt;DD102,(DD102-DD107)/5+DD104,(DD107-DD102)/5+DD102)</f>
        <v>6.6666666666666662E-3</v>
      </c>
      <c r="DE103" s="270">
        <f t="shared" si="1283"/>
        <v>8.3333333333333332E-3</v>
      </c>
      <c r="DF103" s="270">
        <f t="shared" si="1283"/>
        <v>1.0694444444444444E-2</v>
      </c>
      <c r="DG103" s="270">
        <f t="shared" si="1283"/>
        <v>1.0277777777777778E-2</v>
      </c>
      <c r="DH103" s="270">
        <f t="shared" si="1283"/>
        <v>1.0972222222222223E-2</v>
      </c>
      <c r="DI103" s="270">
        <f t="shared" si="1283"/>
        <v>1.1944444444444445E-2</v>
      </c>
      <c r="DJ103" s="270">
        <f t="shared" si="1283"/>
        <v>1.3194444444444444E-2</v>
      </c>
      <c r="DK103" s="270">
        <f t="shared" si="1283"/>
        <v>1.1944444444444445E-2</v>
      </c>
      <c r="DL103" s="270">
        <f t="shared" si="1283"/>
        <v>1.4444444444444444E-2</v>
      </c>
      <c r="DM103" s="270">
        <f t="shared" si="1283"/>
        <v>1.861111111111111E-2</v>
      </c>
      <c r="DN103" s="270">
        <f t="shared" si="1283"/>
        <v>2.013888888888889E-2</v>
      </c>
      <c r="DO103" s="270">
        <f t="shared" si="1283"/>
        <v>3.111111111111111E-2</v>
      </c>
      <c r="DP103" s="270">
        <f t="shared" si="1283"/>
        <v>3.2777777777777781E-2</v>
      </c>
      <c r="DQ103" s="220">
        <f t="shared" si="1139"/>
        <v>-6</v>
      </c>
      <c r="DR103" s="270">
        <f t="shared" ref="DR103:DS103" si="1284">IF(DR107&lt;DR102,(DR102-DR107)/5+DR104,(DR107-DR102)/5+DR102)</f>
        <v>0.99527777777777759</v>
      </c>
      <c r="DS103" s="270">
        <f t="shared" si="1284"/>
        <v>0.99666666666666659</v>
      </c>
      <c r="DT103" s="270">
        <f t="shared" ref="DT103:ED103" si="1285">IF(DT107&lt;DT102,(DT102-DT107)/5+DT104,(DT107-DT102)/5+DT102)</f>
        <v>0.99666666666666659</v>
      </c>
      <c r="DU103" s="270">
        <f t="shared" si="1285"/>
        <v>0.99625000000000019</v>
      </c>
      <c r="DV103" s="270">
        <f t="shared" si="1285"/>
        <v>0.99680555555555539</v>
      </c>
      <c r="DW103" s="270">
        <f t="shared" si="1285"/>
        <v>0.99750000000000016</v>
      </c>
      <c r="DX103" s="270">
        <f t="shared" si="1285"/>
        <v>0.99708333333333343</v>
      </c>
      <c r="DY103" s="270">
        <f t="shared" si="1285"/>
        <v>0.99541666666666651</v>
      </c>
      <c r="DZ103" s="270">
        <f t="shared" si="1285"/>
        <v>0.99625000000000019</v>
      </c>
      <c r="EA103" s="270">
        <f t="shared" si="1285"/>
        <v>0.99791666666666667</v>
      </c>
      <c r="EB103" s="270">
        <f t="shared" si="1285"/>
        <v>0.99791666666666667</v>
      </c>
      <c r="EC103" s="270">
        <f t="shared" si="1285"/>
        <v>0.99847222222222232</v>
      </c>
      <c r="ED103" s="270">
        <f t="shared" si="1285"/>
        <v>0.99777777777777787</v>
      </c>
      <c r="EE103" s="270">
        <f t="shared" ref="EE103:EH103" si="1286">IF(EE107&lt;EE102,(EE102-EE107)/5+EE104,(EE107-EE102)/5+EE102)</f>
        <v>0.99902777777777796</v>
      </c>
      <c r="EF103" s="270">
        <f t="shared" si="1286"/>
        <v>0.99861111111111101</v>
      </c>
      <c r="EG103" s="270">
        <f t="shared" si="1286"/>
        <v>0.99708333333333343</v>
      </c>
      <c r="EH103" s="270">
        <f t="shared" si="1286"/>
        <v>0.99861111111111101</v>
      </c>
      <c r="EI103" s="270">
        <f t="shared" ref="EI103:EO103" si="1287">IF(EI107&lt;EI102,(EI102-EI107)/5+EI104,(EI107-EI102)/5+EI102)</f>
        <v>0.99861111111111101</v>
      </c>
      <c r="EJ103" s="270">
        <f t="shared" si="1287"/>
        <v>0.99861111111111101</v>
      </c>
      <c r="EK103" s="270">
        <f t="shared" si="1287"/>
        <v>0.99861111111111101</v>
      </c>
      <c r="EL103" s="270">
        <f t="shared" si="1287"/>
        <v>0.99930555555555556</v>
      </c>
      <c r="EM103" s="270">
        <f t="shared" si="1287"/>
        <v>0.99791666666666667</v>
      </c>
      <c r="EN103" s="270">
        <f t="shared" si="1287"/>
        <v>0.99930555555555556</v>
      </c>
      <c r="EO103" s="270">
        <f t="shared" si="1287"/>
        <v>0.99930555555555556</v>
      </c>
      <c r="EP103" s="288">
        <v>0.99986111111111098</v>
      </c>
      <c r="EQ103" s="270">
        <f t="shared" ref="EQ103:EV103" si="1288">IF(EQ107&lt;EQ102,(EQ102-EQ107)/5+EQ104,(EQ107-EQ102)/5+EQ102)</f>
        <v>0.99930555555555556</v>
      </c>
      <c r="ER103" s="270">
        <f t="shared" si="1288"/>
        <v>0</v>
      </c>
      <c r="ES103" s="270">
        <f t="shared" si="1288"/>
        <v>0.99930555555555556</v>
      </c>
      <c r="ET103" s="270">
        <f t="shared" si="1288"/>
        <v>0.99805555555555558</v>
      </c>
      <c r="EU103" s="270">
        <f t="shared" si="1288"/>
        <v>0.99805555555555558</v>
      </c>
      <c r="EV103" s="270">
        <f t="shared" si="1288"/>
        <v>0</v>
      </c>
      <c r="EW103" s="288">
        <v>0.99958333333333305</v>
      </c>
      <c r="EX103" s="270">
        <f t="shared" ref="EX103:EZ103" si="1289">IF(EX107&lt;EX102,(EX102-EX107)/5+EX104,(EX107-EX102)/5+EX102)</f>
        <v>0</v>
      </c>
      <c r="EY103" s="270">
        <f t="shared" si="1289"/>
        <v>0</v>
      </c>
      <c r="EZ103" s="270">
        <f t="shared" si="1289"/>
        <v>0.99805555555555558</v>
      </c>
      <c r="FA103" s="288">
        <v>0.99986111111111098</v>
      </c>
      <c r="FB103" s="270">
        <f t="shared" ref="FB103:FH103" si="1290">IF(FB107&lt;FB102,(FB102-FB107)/5+FB104,(FB107-FB102)/5+FB102)</f>
        <v>0.99930555555555556</v>
      </c>
      <c r="FC103" s="270">
        <f t="shared" si="1290"/>
        <v>1.3888888888888889E-4</v>
      </c>
      <c r="FD103" s="270">
        <f t="shared" si="1290"/>
        <v>0.99874999999999992</v>
      </c>
      <c r="FE103" s="270">
        <f t="shared" si="1290"/>
        <v>0.99930555555555556</v>
      </c>
      <c r="FF103" s="270">
        <f t="shared" si="1290"/>
        <v>0.99874999999999992</v>
      </c>
      <c r="FG103" s="270">
        <f t="shared" si="1290"/>
        <v>1.3888888888888889E-4</v>
      </c>
      <c r="FH103" s="270">
        <f t="shared" si="1290"/>
        <v>1.3888888888888889E-4</v>
      </c>
      <c r="FI103" s="288">
        <v>0.99958333333333305</v>
      </c>
      <c r="FJ103" s="270">
        <f t="shared" ref="FJ103" si="1291">IF(FJ107&lt;FJ102,(FJ102-FJ107)/5+FJ104,(FJ107-FJ102)/5+FJ102)</f>
        <v>0</v>
      </c>
      <c r="FK103" s="274">
        <f t="shared" ref="FK103" si="1292">IF(FK107&lt;FK102,(FK102-FK107)/5+FK104,(FK107-FK102)/5+FK102)</f>
        <v>0</v>
      </c>
      <c r="FL103" s="214">
        <f t="shared" si="935"/>
        <v>-6</v>
      </c>
      <c r="FM103" s="238" t="s">
        <v>115</v>
      </c>
      <c r="FN103" s="222">
        <f>JA11</f>
        <v>0</v>
      </c>
      <c r="FO103" s="221"/>
      <c r="FP103" s="225"/>
      <c r="FQ103" s="225"/>
      <c r="FR103" s="225"/>
      <c r="FS103" s="225"/>
      <c r="FT103" s="225"/>
      <c r="FU103" s="225"/>
      <c r="FV103" s="225"/>
      <c r="FW103" s="225"/>
      <c r="FX103" s="225"/>
      <c r="FY103" s="225"/>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c r="GY103" s="216"/>
      <c r="GZ103" s="216"/>
      <c r="HA103" s="216"/>
      <c r="HB103" s="216"/>
      <c r="HC103" s="216"/>
      <c r="HD103" s="216"/>
      <c r="HE103" s="216"/>
      <c r="HF103" s="216"/>
      <c r="HG103" s="216"/>
      <c r="HH103" s="216"/>
      <c r="HI103" s="216"/>
      <c r="HJ103" s="216"/>
      <c r="HK103" s="216"/>
      <c r="HL103" s="216"/>
      <c r="HM103" s="216"/>
      <c r="HN103" s="216"/>
      <c r="HO103" s="216"/>
      <c r="HP103" s="216"/>
      <c r="HQ103" s="216"/>
      <c r="HR103" s="216"/>
      <c r="HS103" s="216"/>
      <c r="HT103" s="216"/>
      <c r="HU103" s="216"/>
      <c r="HV103" s="216"/>
      <c r="HW103" s="216"/>
      <c r="HX103" s="216"/>
      <c r="HY103" s="216"/>
      <c r="HZ103" s="216"/>
      <c r="IA103" s="216"/>
      <c r="IB103" s="216"/>
      <c r="IC103" s="216"/>
      <c r="ID103" s="216"/>
      <c r="IE103" s="216"/>
      <c r="IF103" s="216"/>
      <c r="IG103" s="216"/>
      <c r="IH103" s="216"/>
      <c r="II103" s="216"/>
      <c r="IJ103" s="216"/>
      <c r="IK103" s="216"/>
      <c r="IL103" s="216"/>
      <c r="IM103" s="216"/>
      <c r="IN103" s="216"/>
      <c r="IO103" s="216"/>
      <c r="IP103" s="216"/>
      <c r="IQ103" s="216"/>
      <c r="IR103" s="216"/>
      <c r="IS103" s="216"/>
      <c r="IT103" s="216"/>
      <c r="IU103" s="216"/>
      <c r="IV103" s="216"/>
      <c r="IW103" s="216"/>
      <c r="IX103" s="216"/>
      <c r="IY103" s="216"/>
      <c r="IZ103" s="216"/>
      <c r="JA103" s="216"/>
      <c r="JB103" s="216"/>
      <c r="JC103" s="216"/>
      <c r="JD103" s="216"/>
      <c r="JE103" s="216"/>
      <c r="JF103" s="216"/>
      <c r="JG103" s="216"/>
      <c r="JH103" s="216"/>
      <c r="JI103" s="216"/>
      <c r="JJ103" s="216"/>
      <c r="JK103" s="216"/>
      <c r="JL103" s="216"/>
      <c r="JM103" s="216"/>
      <c r="JN103" s="216"/>
      <c r="JO103" s="216"/>
      <c r="JP103" s="216"/>
      <c r="JQ103" s="216"/>
      <c r="JR103" s="216"/>
    </row>
    <row r="104" spans="1:279" hidden="1">
      <c r="A104" s="188"/>
      <c r="B104" s="185" t="str">
        <f t="shared" si="831"/>
        <v/>
      </c>
      <c r="C104" s="323"/>
      <c r="D104" s="183"/>
      <c r="E104" s="323"/>
      <c r="F104" s="183"/>
      <c r="G104" s="314"/>
      <c r="H104" s="186"/>
      <c r="I104" s="187"/>
      <c r="J104" s="183"/>
      <c r="K104" s="183"/>
      <c r="L104" s="319"/>
      <c r="M104" s="321"/>
      <c r="N104" s="1"/>
      <c r="O104" s="1"/>
      <c r="P104" s="1"/>
      <c r="Q104" s="1"/>
      <c r="R104" s="1"/>
      <c r="S104" s="1"/>
      <c r="T104" s="1"/>
      <c r="U104" s="1"/>
      <c r="V104" s="1"/>
      <c r="W104" s="1"/>
      <c r="X104" s="1"/>
      <c r="Y104" s="1"/>
      <c r="Z104" s="1"/>
      <c r="AA104" s="1"/>
      <c r="AB104" s="1"/>
      <c r="AC104" s="1"/>
      <c r="AD104" s="1"/>
      <c r="AE104" s="1"/>
      <c r="AF104" s="1"/>
      <c r="AG104" s="1"/>
      <c r="AH104" s="10">
        <f t="shared" si="832"/>
        <v>0</v>
      </c>
      <c r="AI104" s="10">
        <f t="shared" si="833"/>
        <v>0</v>
      </c>
      <c r="AJ104" s="44" t="e">
        <f t="shared" si="834"/>
        <v>#VALUE!</v>
      </c>
      <c r="AK104" s="19" t="e">
        <f t="shared" si="835"/>
        <v>#VALUE!</v>
      </c>
      <c r="AL104" s="19" t="e">
        <f t="shared" si="866"/>
        <v>#VALUE!</v>
      </c>
      <c r="AM104" s="19" t="e">
        <f t="shared" ca="1" si="836"/>
        <v>#VALUE!</v>
      </c>
      <c r="AN104" s="45" t="e">
        <f t="shared" ca="1" si="837"/>
        <v>#VALUE!</v>
      </c>
      <c r="AO104" s="55" t="e">
        <f t="shared" ca="1" si="820"/>
        <v>#VALUE!</v>
      </c>
      <c r="AP104" s="46">
        <f t="shared" ca="1" si="838"/>
        <v>42407.722612215657</v>
      </c>
      <c r="AQ104" s="20">
        <f t="shared" ca="1" si="849"/>
        <v>42407.722612215657</v>
      </c>
      <c r="AR104" s="10">
        <f t="shared" ca="1" si="850"/>
        <v>15266780.140397636</v>
      </c>
      <c r="AT104" s="64">
        <v>95</v>
      </c>
      <c r="AU104" s="58" t="e">
        <f t="shared" si="851"/>
        <v>#VALUE!</v>
      </c>
      <c r="AV104" s="59" t="e">
        <f t="shared" si="839"/>
        <v>#VALUE!</v>
      </c>
      <c r="AW104" s="60" t="str">
        <f t="shared" si="840"/>
        <v/>
      </c>
      <c r="AX104" s="61" t="e">
        <f t="shared" si="821"/>
        <v>#VALUE!</v>
      </c>
      <c r="AY104" s="62" t="e">
        <f t="shared" si="852"/>
        <v>#VALUE!</v>
      </c>
      <c r="AZ104" s="61" t="str">
        <f t="shared" si="853"/>
        <v/>
      </c>
      <c r="BA104" s="58" t="e">
        <f t="shared" si="854"/>
        <v>#VALUE!</v>
      </c>
      <c r="BB104" s="58" t="e">
        <f t="shared" si="855"/>
        <v>#VALUE!</v>
      </c>
      <c r="BC104" s="58" t="e">
        <f t="shared" si="856"/>
        <v>#VALUE!</v>
      </c>
      <c r="BD104" s="58" t="e">
        <f t="shared" ca="1" si="857"/>
        <v>#VALUE!</v>
      </c>
      <c r="BE104" s="63" t="e">
        <f t="shared" si="822"/>
        <v>#VALUE!</v>
      </c>
      <c r="BF104" s="215">
        <v>-7</v>
      </c>
      <c r="BG104" s="214">
        <f t="shared" si="867"/>
        <v>-7</v>
      </c>
      <c r="BH104" s="257">
        <f t="shared" ref="BH104" si="1293">IF(BH107&lt;BH102,(BH102-BH107)/5+BH105,(BH107-BH102)/5+BH103)</f>
        <v>0.99888888888888883</v>
      </c>
      <c r="BI104" s="254">
        <v>0.99916666666666598</v>
      </c>
      <c r="BJ104" s="254">
        <f t="shared" ref="BJ104:BO104" si="1294">IF(BJ107&lt;BJ102,(BJ102-BJ107)/5+BJ105,(BJ107-BJ102)/5+BJ103)</f>
        <v>0.99833333333333341</v>
      </c>
      <c r="BK104" s="254">
        <f t="shared" si="1294"/>
        <v>0.99861111111111101</v>
      </c>
      <c r="BL104" s="254">
        <f t="shared" si="1294"/>
        <v>0.99861111111111101</v>
      </c>
      <c r="BM104" s="254">
        <f t="shared" si="1294"/>
        <v>0.99847222222222232</v>
      </c>
      <c r="BN104" s="254">
        <f t="shared" si="1294"/>
        <v>0.99888888888888883</v>
      </c>
      <c r="BO104" s="254">
        <f t="shared" si="1294"/>
        <v>0.9981944444444445</v>
      </c>
      <c r="BP104" s="254">
        <v>0.99958333333333327</v>
      </c>
      <c r="BQ104" s="254">
        <f t="shared" ref="BQ104:BV104" si="1295">IF(BQ107&lt;BQ102,(BQ102-BQ107)/5+BQ105,(BQ107-BQ102)/5+BQ103)</f>
        <v>0.9981944444444445</v>
      </c>
      <c r="BR104" s="254">
        <f t="shared" si="1295"/>
        <v>0.9981944444444445</v>
      </c>
      <c r="BS104" s="254">
        <f t="shared" si="1295"/>
        <v>0.99861111111111101</v>
      </c>
      <c r="BT104" s="254">
        <f t="shared" si="1295"/>
        <v>0.99888888888888883</v>
      </c>
      <c r="BU104" s="254">
        <f t="shared" si="1295"/>
        <v>0.99888888888888883</v>
      </c>
      <c r="BV104" s="254">
        <f t="shared" si="1295"/>
        <v>0.9981944444444445</v>
      </c>
      <c r="BW104" s="254">
        <f t="shared" ref="BW104:CA104" si="1296">IF(BW107&lt;BW102,(BW102-BW107)/5+BW105,(BW107-BW102)/5+BW103)</f>
        <v>0.99888888888888883</v>
      </c>
      <c r="BX104" s="254">
        <f t="shared" si="1296"/>
        <v>0.99861111111111101</v>
      </c>
      <c r="BY104" s="254">
        <f t="shared" si="1296"/>
        <v>0.99847222222222232</v>
      </c>
      <c r="BZ104" s="254">
        <f t="shared" si="1296"/>
        <v>0.99861111111111101</v>
      </c>
      <c r="CA104" s="254">
        <f t="shared" si="1296"/>
        <v>0.99888888888888883</v>
      </c>
      <c r="CB104" s="254">
        <v>0.99958333333333327</v>
      </c>
      <c r="CC104" s="254">
        <f t="shared" ref="CC104:CF104" si="1297">IF(CC107&lt;CC102,(CC102-CC107)/5+CC105,(CC107-CC102)/5+CC103)</f>
        <v>0.99888888888888883</v>
      </c>
      <c r="CD104" s="254">
        <f t="shared" si="1297"/>
        <v>0.99847222222222232</v>
      </c>
      <c r="CE104" s="254">
        <f t="shared" si="1297"/>
        <v>0.99888888888888883</v>
      </c>
      <c r="CF104" s="254">
        <f t="shared" si="1297"/>
        <v>5.5555555555555556E-4</v>
      </c>
      <c r="CG104" s="254">
        <v>0.99986111111111109</v>
      </c>
      <c r="CH104" s="254">
        <v>0.99874999999999992</v>
      </c>
      <c r="CI104" s="254">
        <f t="shared" ref="CI104:CJ104" si="1298">IF(CI107&lt;CI102,(CI102-CI107)/5+CI105,(CI107-CI102)/5+CI103)</f>
        <v>0.99930555555555556</v>
      </c>
      <c r="CJ104" s="254">
        <f t="shared" si="1298"/>
        <v>5.5555555555555556E-4</v>
      </c>
      <c r="CK104" s="254">
        <f t="shared" ref="CK104" si="1299">IF(CK107&lt;CK102,(CK102-CK107)/5+CK105,(CK107-CK102)/5+CK103)</f>
        <v>5.5555555555555556E-4</v>
      </c>
      <c r="CL104" s="254">
        <v>0.99986111111111109</v>
      </c>
      <c r="CM104" s="254">
        <f t="shared" ref="CM104:CO104" si="1300">IF(CM107&lt;CM102,(CM102-CM107)/5+CM105,(CM107-CM102)/5+CM103)</f>
        <v>1.1111111111111111E-3</v>
      </c>
      <c r="CN104" s="254">
        <f t="shared" si="1300"/>
        <v>1.8055555555555553E-3</v>
      </c>
      <c r="CO104" s="254">
        <f t="shared" si="1300"/>
        <v>1.8055555555555553E-3</v>
      </c>
      <c r="CP104" s="254">
        <v>1.25E-3</v>
      </c>
      <c r="CQ104" s="254">
        <f t="shared" ref="CQ104:DC104" si="1301">IF(CQ107&lt;CQ102,(CQ102-CQ107)/5+CQ105,(CQ107-CQ102)/5+CQ103)</f>
        <v>3.1944444444444446E-3</v>
      </c>
      <c r="CR104" s="254">
        <f t="shared" si="1301"/>
        <v>2.0833333333333329E-3</v>
      </c>
      <c r="CS104" s="254">
        <f t="shared" si="1301"/>
        <v>3.7499999999999994E-3</v>
      </c>
      <c r="CT104" s="254">
        <f t="shared" si="1301"/>
        <v>3.3333333333333335E-3</v>
      </c>
      <c r="CU104" s="254">
        <f t="shared" si="1301"/>
        <v>4.9999999999999992E-3</v>
      </c>
      <c r="CV104" s="254">
        <f t="shared" si="1301"/>
        <v>5.6944444444444447E-3</v>
      </c>
      <c r="CW104" s="254">
        <f t="shared" si="1301"/>
        <v>4.5833333333333334E-3</v>
      </c>
      <c r="CX104" s="254">
        <f t="shared" si="1301"/>
        <v>5.5555555555555549E-3</v>
      </c>
      <c r="CY104" s="254">
        <f t="shared" si="1301"/>
        <v>6.3888888888888893E-3</v>
      </c>
      <c r="CZ104" s="254">
        <f t="shared" si="1301"/>
        <v>4.8611111111111112E-3</v>
      </c>
      <c r="DA104" s="254">
        <f t="shared" si="1301"/>
        <v>6.6666666666666662E-3</v>
      </c>
      <c r="DB104" s="254">
        <f t="shared" si="1301"/>
        <v>6.2500000000000003E-3</v>
      </c>
      <c r="DC104" s="254">
        <f t="shared" si="1301"/>
        <v>9.1666666666666667E-3</v>
      </c>
      <c r="DD104" s="254">
        <f t="shared" ref="DD104:DP104" si="1302">IF(DD107&lt;DD102,(DD102-DD107)/5+DD105,(DD107-DD102)/5+DD103)</f>
        <v>8.4722222222222213E-3</v>
      </c>
      <c r="DE104" s="254">
        <f t="shared" si="1302"/>
        <v>1.0416666666666668E-2</v>
      </c>
      <c r="DF104" s="254">
        <f t="shared" si="1302"/>
        <v>1.3055555555555556E-2</v>
      </c>
      <c r="DG104" s="254">
        <f t="shared" si="1302"/>
        <v>1.2916666666666667E-2</v>
      </c>
      <c r="DH104" s="254">
        <f t="shared" si="1302"/>
        <v>1.3611111111111112E-2</v>
      </c>
      <c r="DI104" s="254">
        <f t="shared" si="1302"/>
        <v>1.4861111111111111E-2</v>
      </c>
      <c r="DJ104" s="254">
        <f t="shared" si="1302"/>
        <v>1.5972222222222221E-2</v>
      </c>
      <c r="DK104" s="254">
        <f t="shared" si="1302"/>
        <v>1.4861111111111111E-2</v>
      </c>
      <c r="DL104" s="254">
        <f t="shared" si="1302"/>
        <v>1.7777777777777778E-2</v>
      </c>
      <c r="DM104" s="254">
        <f t="shared" si="1302"/>
        <v>2.2638888888888889E-2</v>
      </c>
      <c r="DN104" s="254">
        <f t="shared" si="1302"/>
        <v>2.4305555555555556E-2</v>
      </c>
      <c r="DO104" s="254">
        <f t="shared" si="1302"/>
        <v>3.7916666666666661E-2</v>
      </c>
      <c r="DP104" s="254">
        <f t="shared" si="1302"/>
        <v>3.9861111111111111E-2</v>
      </c>
      <c r="DQ104" s="220">
        <f t="shared" si="1139"/>
        <v>-7</v>
      </c>
      <c r="DR104" s="254">
        <f t="shared" ref="DR104:DS104" si="1303">IF(DR107&lt;DR102,(DR102-DR107)/5+DR105,(DR107-DR102)/5+DR103)</f>
        <v>0.99472222222222206</v>
      </c>
      <c r="DS104" s="254">
        <f t="shared" si="1303"/>
        <v>0.99611111111111106</v>
      </c>
      <c r="DT104" s="254">
        <f t="shared" ref="DT104:ED104" si="1304">IF(DT107&lt;DT102,(DT102-DT107)/5+DT105,(DT107-DT102)/5+DT103)</f>
        <v>0.99611111111111106</v>
      </c>
      <c r="DU104" s="254">
        <f t="shared" si="1304"/>
        <v>0.99597222222222237</v>
      </c>
      <c r="DV104" s="254">
        <f t="shared" si="1304"/>
        <v>0.99638888888888877</v>
      </c>
      <c r="DW104" s="254">
        <f t="shared" si="1304"/>
        <v>0.99708333333333343</v>
      </c>
      <c r="DX104" s="254">
        <f t="shared" si="1304"/>
        <v>0.99625000000000008</v>
      </c>
      <c r="DY104" s="254">
        <f t="shared" si="1304"/>
        <v>0.99499999999999988</v>
      </c>
      <c r="DZ104" s="254">
        <f t="shared" si="1304"/>
        <v>0.99597222222222237</v>
      </c>
      <c r="EA104" s="254">
        <f t="shared" si="1304"/>
        <v>0.99722222222222223</v>
      </c>
      <c r="EB104" s="254">
        <f t="shared" si="1304"/>
        <v>0.99722222222222223</v>
      </c>
      <c r="EC104" s="254">
        <f t="shared" si="1304"/>
        <v>0.99833333333333341</v>
      </c>
      <c r="ED104" s="254">
        <f t="shared" si="1304"/>
        <v>0.99763888888888896</v>
      </c>
      <c r="EE104" s="254">
        <f t="shared" ref="EE104:EH104" si="1305">IF(EE107&lt;EE102,(EE102-EE107)/5+EE105,(EE107-EE102)/5+EE103)</f>
        <v>0.99875000000000014</v>
      </c>
      <c r="EF104" s="254">
        <f t="shared" si="1305"/>
        <v>0.99861111111111101</v>
      </c>
      <c r="EG104" s="254">
        <f t="shared" si="1305"/>
        <v>0.99694444444444452</v>
      </c>
      <c r="EH104" s="254">
        <f t="shared" si="1305"/>
        <v>0.99861111111111101</v>
      </c>
      <c r="EI104" s="254">
        <f t="shared" ref="EI104:EO104" si="1306">IF(EI107&lt;EI102,(EI102-EI107)/5+EI105,(EI107-EI102)/5+EI103)</f>
        <v>0.99791666666666656</v>
      </c>
      <c r="EJ104" s="254">
        <f t="shared" si="1306"/>
        <v>0.99861111111111101</v>
      </c>
      <c r="EK104" s="254">
        <f t="shared" si="1306"/>
        <v>0.99861111111111101</v>
      </c>
      <c r="EL104" s="254">
        <f t="shared" si="1306"/>
        <v>0.99930555555555556</v>
      </c>
      <c r="EM104" s="254">
        <f t="shared" si="1306"/>
        <v>0.99791666666666667</v>
      </c>
      <c r="EN104" s="254">
        <f t="shared" si="1306"/>
        <v>0.99930555555555556</v>
      </c>
      <c r="EO104" s="254">
        <f t="shared" si="1306"/>
        <v>0.99930555555555556</v>
      </c>
      <c r="EP104" s="254">
        <v>0.99972222222222196</v>
      </c>
      <c r="EQ104" s="254">
        <f t="shared" ref="EQ104:EV104" si="1307">IF(EQ107&lt;EQ102,(EQ102-EQ107)/5+EQ105,(EQ107-EQ102)/5+EQ103)</f>
        <v>0.99930555555555556</v>
      </c>
      <c r="ER104" s="254">
        <f t="shared" si="1307"/>
        <v>0</v>
      </c>
      <c r="ES104" s="254">
        <f t="shared" si="1307"/>
        <v>0.99930555555555556</v>
      </c>
      <c r="ET104" s="254">
        <f t="shared" si="1307"/>
        <v>0.9981944444444445</v>
      </c>
      <c r="EU104" s="254">
        <f t="shared" si="1307"/>
        <v>0.9981944444444445</v>
      </c>
      <c r="EV104" s="254">
        <f t="shared" si="1307"/>
        <v>0</v>
      </c>
      <c r="EW104" s="254">
        <v>0.99916666666666598</v>
      </c>
      <c r="EX104" s="254">
        <f t="shared" ref="EX104:EZ104" si="1308">IF(EX107&lt;EX102,(EX102-EX107)/5+EX105,(EX107-EX102)/5+EX103)</f>
        <v>0</v>
      </c>
      <c r="EY104" s="254">
        <f t="shared" si="1308"/>
        <v>0</v>
      </c>
      <c r="EZ104" s="254">
        <f t="shared" si="1308"/>
        <v>0.9981944444444445</v>
      </c>
      <c r="FA104" s="254">
        <v>0.99972222222222196</v>
      </c>
      <c r="FB104" s="254">
        <f t="shared" ref="FB104:FH104" si="1309">IF(FB107&lt;FB102,(FB102-FB107)/5+FB105,(FB107-FB102)/5+FB103)</f>
        <v>0.99930555555555556</v>
      </c>
      <c r="FC104" s="254">
        <f t="shared" si="1309"/>
        <v>2.7777777777777778E-4</v>
      </c>
      <c r="FD104" s="254">
        <f t="shared" si="1309"/>
        <v>0.99888888888888883</v>
      </c>
      <c r="FE104" s="254">
        <f t="shared" si="1309"/>
        <v>0.99930555555555556</v>
      </c>
      <c r="FF104" s="254">
        <f t="shared" si="1309"/>
        <v>0.99888888888888883</v>
      </c>
      <c r="FG104" s="254">
        <f t="shared" si="1309"/>
        <v>2.7777777777777778E-4</v>
      </c>
      <c r="FH104" s="254">
        <f t="shared" si="1309"/>
        <v>2.7777777777777778E-4</v>
      </c>
      <c r="FI104" s="254">
        <v>0.99916666666666598</v>
      </c>
      <c r="FJ104" s="254">
        <f t="shared" ref="FJ104" si="1310">IF(FJ107&lt;FJ102,(FJ102-FJ107)/5+FJ105,(FJ107-FJ102)/5+FJ103)</f>
        <v>0</v>
      </c>
      <c r="FK104" s="255">
        <f t="shared" ref="FK104" si="1311">IF(FK107&lt;FK102,(FK102-FK107)/5+FK105,(FK107-FK102)/5+FK103)</f>
        <v>0</v>
      </c>
      <c r="FL104" s="214">
        <f t="shared" si="935"/>
        <v>-7</v>
      </c>
      <c r="FM104" s="238" t="s">
        <v>83</v>
      </c>
      <c r="FN104" s="222">
        <f>JB11</f>
        <v>0.99916666666666665</v>
      </c>
      <c r="FO104" s="221"/>
      <c r="FP104" s="221"/>
      <c r="FQ104" s="221"/>
      <c r="FR104" s="221"/>
      <c r="FS104" s="221"/>
      <c r="FT104" s="221"/>
      <c r="FU104" s="221"/>
      <c r="FV104" s="221"/>
      <c r="FW104" s="221"/>
      <c r="FX104" s="221"/>
      <c r="FY104" s="221"/>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c r="GY104" s="216"/>
      <c r="GZ104" s="216"/>
      <c r="HA104" s="216"/>
      <c r="HB104" s="216"/>
      <c r="HC104" s="216"/>
      <c r="HD104" s="216"/>
      <c r="HE104" s="216"/>
      <c r="HF104" s="216"/>
      <c r="HG104" s="216"/>
      <c r="HH104" s="216"/>
      <c r="HI104" s="216"/>
      <c r="HJ104" s="216"/>
      <c r="HK104" s="216"/>
      <c r="HL104" s="216"/>
      <c r="HM104" s="216"/>
      <c r="HN104" s="216"/>
      <c r="HO104" s="216"/>
      <c r="HP104" s="216"/>
      <c r="HQ104" s="216"/>
      <c r="HR104" s="216"/>
      <c r="HS104" s="216"/>
      <c r="HT104" s="216"/>
      <c r="HU104" s="216"/>
      <c r="HV104" s="216"/>
      <c r="HW104" s="216"/>
      <c r="HX104" s="216"/>
      <c r="HY104" s="216"/>
      <c r="HZ104" s="216"/>
      <c r="IA104" s="216"/>
      <c r="IB104" s="216"/>
      <c r="IC104" s="216"/>
      <c r="ID104" s="216"/>
      <c r="IE104" s="216"/>
      <c r="IF104" s="216"/>
      <c r="IG104" s="216"/>
      <c r="IH104" s="216"/>
      <c r="II104" s="216"/>
      <c r="IJ104" s="216"/>
      <c r="IK104" s="216"/>
      <c r="IL104" s="216"/>
      <c r="IM104" s="216"/>
      <c r="IN104" s="216"/>
      <c r="IO104" s="216"/>
      <c r="IP104" s="216"/>
      <c r="IQ104" s="216"/>
      <c r="IR104" s="216"/>
      <c r="IS104" s="216"/>
      <c r="IT104" s="216"/>
      <c r="IU104" s="216"/>
      <c r="IV104" s="216"/>
      <c r="IW104" s="216"/>
      <c r="IX104" s="216"/>
      <c r="IY104" s="216"/>
      <c r="IZ104" s="216"/>
      <c r="JA104" s="216"/>
      <c r="JB104" s="216"/>
      <c r="JC104" s="216"/>
      <c r="JD104" s="216"/>
      <c r="JE104" s="216"/>
      <c r="JF104" s="216"/>
      <c r="JG104" s="216"/>
      <c r="JH104" s="216"/>
      <c r="JI104" s="216"/>
      <c r="JJ104" s="216"/>
      <c r="JK104" s="216"/>
      <c r="JL104" s="216"/>
      <c r="JM104" s="216"/>
      <c r="JN104" s="216"/>
      <c r="JO104" s="216"/>
      <c r="JP104" s="216"/>
      <c r="JQ104" s="216"/>
      <c r="JR104" s="216"/>
    </row>
    <row r="105" spans="1:279" hidden="1">
      <c r="A105" s="188"/>
      <c r="B105" s="185" t="str">
        <f t="shared" si="831"/>
        <v/>
      </c>
      <c r="C105" s="323"/>
      <c r="D105" s="183"/>
      <c r="E105" s="323"/>
      <c r="F105" s="185"/>
      <c r="G105" s="314"/>
      <c r="H105" s="186"/>
      <c r="I105" s="187"/>
      <c r="J105" s="185"/>
      <c r="K105" s="185"/>
      <c r="L105" s="319"/>
      <c r="M105" s="321"/>
      <c r="N105" s="1"/>
      <c r="O105" s="1"/>
      <c r="P105" s="1"/>
      <c r="Q105" s="1"/>
      <c r="R105" s="1"/>
      <c r="S105" s="1"/>
      <c r="T105" s="1"/>
      <c r="U105" s="1"/>
      <c r="V105" s="1"/>
      <c r="W105" s="1"/>
      <c r="X105" s="1"/>
      <c r="Y105" s="1"/>
      <c r="Z105" s="1"/>
      <c r="AA105" s="1"/>
      <c r="AB105" s="1"/>
      <c r="AC105" s="1"/>
      <c r="AD105" s="1"/>
      <c r="AE105" s="1"/>
      <c r="AF105" s="1"/>
      <c r="AG105" s="1"/>
      <c r="AH105" s="10">
        <f t="shared" si="832"/>
        <v>0</v>
      </c>
      <c r="AI105" s="10">
        <f t="shared" si="833"/>
        <v>0</v>
      </c>
      <c r="AJ105" s="44" t="e">
        <f t="shared" si="834"/>
        <v>#VALUE!</v>
      </c>
      <c r="AK105" s="19" t="e">
        <f t="shared" si="835"/>
        <v>#VALUE!</v>
      </c>
      <c r="AL105" s="19" t="e">
        <f t="shared" si="866"/>
        <v>#VALUE!</v>
      </c>
      <c r="AM105" s="19" t="e">
        <f t="shared" ca="1" si="836"/>
        <v>#VALUE!</v>
      </c>
      <c r="AN105" s="45" t="e">
        <f t="shared" ca="1" si="837"/>
        <v>#VALUE!</v>
      </c>
      <c r="AO105" s="55" t="e">
        <f t="shared" ca="1" si="820"/>
        <v>#VALUE!</v>
      </c>
      <c r="AP105" s="46">
        <f t="shared" ca="1" si="838"/>
        <v>42407.722612215657</v>
      </c>
      <c r="AQ105" s="20">
        <f t="shared" ca="1" si="849"/>
        <v>42407.722612215657</v>
      </c>
      <c r="AR105" s="10">
        <f t="shared" ca="1" si="850"/>
        <v>15266780.140397636</v>
      </c>
      <c r="AT105" s="64">
        <v>96</v>
      </c>
      <c r="AU105" s="58" t="e">
        <f t="shared" si="851"/>
        <v>#VALUE!</v>
      </c>
      <c r="AV105" s="59" t="e">
        <f t="shared" si="839"/>
        <v>#VALUE!</v>
      </c>
      <c r="AW105" s="60" t="str">
        <f t="shared" si="840"/>
        <v/>
      </c>
      <c r="AX105" s="61" t="e">
        <f t="shared" si="821"/>
        <v>#VALUE!</v>
      </c>
      <c r="AY105" s="62" t="e">
        <f t="shared" si="852"/>
        <v>#VALUE!</v>
      </c>
      <c r="AZ105" s="61" t="str">
        <f t="shared" si="853"/>
        <v/>
      </c>
      <c r="BA105" s="58" t="e">
        <f t="shared" si="854"/>
        <v>#VALUE!</v>
      </c>
      <c r="BB105" s="58" t="e">
        <f t="shared" si="855"/>
        <v>#VALUE!</v>
      </c>
      <c r="BC105" s="58" t="e">
        <f t="shared" si="856"/>
        <v>#VALUE!</v>
      </c>
      <c r="BD105" s="58" t="e">
        <f t="shared" ca="1" si="857"/>
        <v>#VALUE!</v>
      </c>
      <c r="BE105" s="63" t="e">
        <f t="shared" si="822"/>
        <v>#VALUE!</v>
      </c>
      <c r="BF105" s="215">
        <v>-8</v>
      </c>
      <c r="BG105" s="214">
        <f t="shared" si="867"/>
        <v>-8</v>
      </c>
      <c r="BH105" s="257">
        <f t="shared" ref="BH105" si="1312">IF(BH107&lt;BH102,(BH102-BH107)/5+BH106,(BH107-BH102)/5+BH104)</f>
        <v>0.99902777777777774</v>
      </c>
      <c r="BI105" s="254">
        <v>0.99874999999999992</v>
      </c>
      <c r="BJ105" s="254">
        <f t="shared" ref="BJ105:BO105" si="1313">IF(BJ107&lt;BJ102,(BJ102-BJ107)/5+BJ106,(BJ107-BJ102)/5+BJ104)</f>
        <v>0.9981944444444445</v>
      </c>
      <c r="BK105" s="254">
        <f t="shared" si="1313"/>
        <v>0.99861111111111101</v>
      </c>
      <c r="BL105" s="254">
        <f t="shared" si="1313"/>
        <v>0.99861111111111101</v>
      </c>
      <c r="BM105" s="254">
        <f t="shared" si="1313"/>
        <v>0.99875000000000014</v>
      </c>
      <c r="BN105" s="254">
        <f t="shared" si="1313"/>
        <v>0.99902777777777774</v>
      </c>
      <c r="BO105" s="254">
        <f t="shared" si="1313"/>
        <v>0.99833333333333341</v>
      </c>
      <c r="BP105" s="254">
        <v>0.99972222222222218</v>
      </c>
      <c r="BQ105" s="254">
        <f t="shared" ref="BQ105:BV105" si="1314">IF(BQ107&lt;BQ102,(BQ102-BQ107)/5+BQ106,(BQ107-BQ102)/5+BQ104)</f>
        <v>0.99833333333333341</v>
      </c>
      <c r="BR105" s="254">
        <f t="shared" si="1314"/>
        <v>0.99833333333333341</v>
      </c>
      <c r="BS105" s="254">
        <f t="shared" si="1314"/>
        <v>0.99861111111111101</v>
      </c>
      <c r="BT105" s="254">
        <f t="shared" si="1314"/>
        <v>0.99902777777777774</v>
      </c>
      <c r="BU105" s="254">
        <f t="shared" si="1314"/>
        <v>0.99902777777777774</v>
      </c>
      <c r="BV105" s="254">
        <f t="shared" si="1314"/>
        <v>0.99833333333333341</v>
      </c>
      <c r="BW105" s="254">
        <f t="shared" ref="BW105:CA105" si="1315">IF(BW107&lt;BW102,(BW102-BW107)/5+BW106,(BW107-BW102)/5+BW104)</f>
        <v>0.99902777777777774</v>
      </c>
      <c r="BX105" s="254">
        <f t="shared" si="1315"/>
        <v>0.99861111111111101</v>
      </c>
      <c r="BY105" s="254">
        <f t="shared" si="1315"/>
        <v>0.99875000000000014</v>
      </c>
      <c r="BZ105" s="254">
        <f t="shared" si="1315"/>
        <v>0.99861111111111101</v>
      </c>
      <c r="CA105" s="254">
        <f t="shared" si="1315"/>
        <v>0.99902777777777774</v>
      </c>
      <c r="CB105" s="254">
        <v>0.99972222222222218</v>
      </c>
      <c r="CC105" s="254">
        <f t="shared" ref="CC105:CF105" si="1316">IF(CC107&lt;CC102,(CC102-CC107)/5+CC106,(CC107-CC102)/5+CC104)</f>
        <v>0.99902777777777774</v>
      </c>
      <c r="CD105" s="254">
        <f t="shared" si="1316"/>
        <v>0.99875000000000014</v>
      </c>
      <c r="CE105" s="254">
        <f t="shared" si="1316"/>
        <v>0.99902777777777774</v>
      </c>
      <c r="CF105" s="254">
        <f t="shared" si="1316"/>
        <v>8.3333333333333328E-4</v>
      </c>
      <c r="CG105" s="254">
        <v>1.3888888888888889E-4</v>
      </c>
      <c r="CH105" s="254">
        <v>0.99916666666666665</v>
      </c>
      <c r="CI105" s="254">
        <f t="shared" ref="CI105:CJ105" si="1317">IF(CI107&lt;CI102,(CI102-CI107)/5+CI106,(CI107-CI102)/5+CI104)</f>
        <v>0.99930555555555556</v>
      </c>
      <c r="CJ105" s="254">
        <f t="shared" si="1317"/>
        <v>8.3333333333333328E-4</v>
      </c>
      <c r="CK105" s="254">
        <f t="shared" ref="CK105" si="1318">IF(CK107&lt;CK102,(CK102-CK107)/5+CK106,(CK107-CK102)/5+CK104)</f>
        <v>8.3333333333333328E-4</v>
      </c>
      <c r="CL105" s="254">
        <v>1.3888888888888889E-4</v>
      </c>
      <c r="CM105" s="254">
        <f t="shared" ref="CM105:CO105" si="1319">IF(CM107&lt;CM102,(CM102-CM107)/5+CM106,(CM107-CM102)/5+CM104)</f>
        <v>9.722222222222223E-4</v>
      </c>
      <c r="CN105" s="254">
        <f t="shared" si="1319"/>
        <v>2.3611111111111107E-3</v>
      </c>
      <c r="CO105" s="254">
        <f t="shared" si="1319"/>
        <v>2.3611111111111107E-3</v>
      </c>
      <c r="CP105" s="254">
        <v>2.2222222222222201E-3</v>
      </c>
      <c r="CQ105" s="254">
        <f t="shared" ref="CQ105:DC105" si="1320">IF(CQ107&lt;CQ102,(CQ102-CQ107)/5+CQ106,(CQ107-CQ102)/5+CQ104)</f>
        <v>3.7500000000000003E-3</v>
      </c>
      <c r="CR105" s="254">
        <f t="shared" si="1320"/>
        <v>2.7777777777777775E-3</v>
      </c>
      <c r="CS105" s="254">
        <f t="shared" si="1320"/>
        <v>4.5833333333333325E-3</v>
      </c>
      <c r="CT105" s="254">
        <f t="shared" si="1320"/>
        <v>3.6111111111111114E-3</v>
      </c>
      <c r="CU105" s="254">
        <f t="shared" si="1320"/>
        <v>6.1111111111111106E-3</v>
      </c>
      <c r="CV105" s="254">
        <f t="shared" si="1320"/>
        <v>6.805555555555556E-3</v>
      </c>
      <c r="CW105" s="254">
        <f t="shared" si="1320"/>
        <v>5.8333333333333336E-3</v>
      </c>
      <c r="CX105" s="254">
        <f t="shared" si="1320"/>
        <v>6.9444444444444441E-3</v>
      </c>
      <c r="CY105" s="254">
        <f t="shared" si="1320"/>
        <v>7.5000000000000006E-3</v>
      </c>
      <c r="CZ105" s="254">
        <f t="shared" si="1320"/>
        <v>6.2500000000000003E-3</v>
      </c>
      <c r="DA105" s="254">
        <f t="shared" si="1320"/>
        <v>7.9166666666666656E-3</v>
      </c>
      <c r="DB105" s="254">
        <f t="shared" si="1320"/>
        <v>6.9444444444444449E-3</v>
      </c>
      <c r="DC105" s="254">
        <f t="shared" si="1320"/>
        <v>1.0277777777777778E-2</v>
      </c>
      <c r="DD105" s="254">
        <f t="shared" ref="DD105:DP105" si="1321">IF(DD107&lt;DD102,(DD102-DD107)/5+DD106,(DD107-DD102)/5+DD104)</f>
        <v>1.0277777777777776E-2</v>
      </c>
      <c r="DE105" s="254">
        <f t="shared" si="1321"/>
        <v>1.2500000000000001E-2</v>
      </c>
      <c r="DF105" s="254">
        <f t="shared" si="1321"/>
        <v>1.5416666666666669E-2</v>
      </c>
      <c r="DG105" s="254">
        <f t="shared" si="1321"/>
        <v>1.5555555555555555E-2</v>
      </c>
      <c r="DH105" s="254">
        <f t="shared" si="1321"/>
        <v>1.6250000000000001E-2</v>
      </c>
      <c r="DI105" s="254">
        <f t="shared" si="1321"/>
        <v>1.7777777777777778E-2</v>
      </c>
      <c r="DJ105" s="254">
        <f t="shared" si="1321"/>
        <v>1.8749999999999999E-2</v>
      </c>
      <c r="DK105" s="254">
        <f t="shared" si="1321"/>
        <v>1.7777777777777778E-2</v>
      </c>
      <c r="DL105" s="254">
        <f t="shared" si="1321"/>
        <v>2.1111111111111112E-2</v>
      </c>
      <c r="DM105" s="254">
        <f t="shared" si="1321"/>
        <v>2.6666666666666668E-2</v>
      </c>
      <c r="DN105" s="254">
        <f t="shared" si="1321"/>
        <v>2.8472222222222222E-2</v>
      </c>
      <c r="DO105" s="254">
        <f t="shared" si="1321"/>
        <v>4.4722222222222212E-2</v>
      </c>
      <c r="DP105" s="254">
        <f t="shared" si="1321"/>
        <v>4.6944444444444441E-2</v>
      </c>
      <c r="DQ105" s="220">
        <f t="shared" si="1139"/>
        <v>-8</v>
      </c>
      <c r="DR105" s="254">
        <f t="shared" ref="DR105:DS105" si="1322">IF(DR107&lt;DR102,(DR102-DR107)/5+DR106,(DR107-DR102)/5+DR104)</f>
        <v>0.99416666666666653</v>
      </c>
      <c r="DS105" s="254">
        <f t="shared" si="1322"/>
        <v>0.99555555555555553</v>
      </c>
      <c r="DT105" s="254">
        <f t="shared" ref="DT105:ED105" si="1323">IF(DT107&lt;DT102,(DT102-DT107)/5+DT106,(DT107-DT102)/5+DT104)</f>
        <v>0.99555555555555553</v>
      </c>
      <c r="DU105" s="254">
        <f t="shared" si="1323"/>
        <v>0.99569444444444455</v>
      </c>
      <c r="DV105" s="254">
        <f t="shared" si="1323"/>
        <v>0.99597222222222215</v>
      </c>
      <c r="DW105" s="254">
        <f t="shared" si="1323"/>
        <v>0.9966666666666667</v>
      </c>
      <c r="DX105" s="254">
        <f t="shared" si="1323"/>
        <v>0.99541666666666673</v>
      </c>
      <c r="DY105" s="254">
        <f t="shared" si="1323"/>
        <v>0.99458333333333326</v>
      </c>
      <c r="DZ105" s="254">
        <f t="shared" si="1323"/>
        <v>0.99569444444444455</v>
      </c>
      <c r="EA105" s="254">
        <f t="shared" si="1323"/>
        <v>0.99652777777777779</v>
      </c>
      <c r="EB105" s="254">
        <f t="shared" si="1323"/>
        <v>0.99652777777777779</v>
      </c>
      <c r="EC105" s="254">
        <f t="shared" si="1323"/>
        <v>0.9981944444444445</v>
      </c>
      <c r="ED105" s="254">
        <f t="shared" si="1323"/>
        <v>0.99750000000000005</v>
      </c>
      <c r="EE105" s="254">
        <f t="shared" ref="EE105:EH105" si="1324">IF(EE107&lt;EE102,(EE102-EE107)/5+EE106,(EE107-EE102)/5+EE104)</f>
        <v>0.99847222222222232</v>
      </c>
      <c r="EF105" s="254">
        <f t="shared" si="1324"/>
        <v>0.99861111111111101</v>
      </c>
      <c r="EG105" s="254">
        <f t="shared" si="1324"/>
        <v>0.99680555555555561</v>
      </c>
      <c r="EH105" s="254">
        <f t="shared" si="1324"/>
        <v>0.99861111111111101</v>
      </c>
      <c r="EI105" s="254">
        <f t="shared" ref="EI105:EO105" si="1325">IF(EI107&lt;EI102,(EI102-EI107)/5+EI106,(EI107-EI102)/5+EI104)</f>
        <v>0.99722222222222212</v>
      </c>
      <c r="EJ105" s="254">
        <f t="shared" si="1325"/>
        <v>0.99861111111111101</v>
      </c>
      <c r="EK105" s="254">
        <f t="shared" si="1325"/>
        <v>0.99861111111111101</v>
      </c>
      <c r="EL105" s="254">
        <f t="shared" si="1325"/>
        <v>0.99930555555555556</v>
      </c>
      <c r="EM105" s="254">
        <f t="shared" si="1325"/>
        <v>0.99791666666666667</v>
      </c>
      <c r="EN105" s="254">
        <f t="shared" si="1325"/>
        <v>0.99930555555555556</v>
      </c>
      <c r="EO105" s="254">
        <f t="shared" si="1325"/>
        <v>0.99930555555555556</v>
      </c>
      <c r="EP105" s="254">
        <v>0.99958333333333327</v>
      </c>
      <c r="EQ105" s="254">
        <f t="shared" ref="EQ105:EV105" si="1326">IF(EQ107&lt;EQ102,(EQ102-EQ107)/5+EQ106,(EQ107-EQ102)/5+EQ104)</f>
        <v>0.99930555555555556</v>
      </c>
      <c r="ER105" s="254">
        <f t="shared" si="1326"/>
        <v>0</v>
      </c>
      <c r="ES105" s="254">
        <f t="shared" si="1326"/>
        <v>0.99930555555555556</v>
      </c>
      <c r="ET105" s="254">
        <f t="shared" si="1326"/>
        <v>0.99833333333333341</v>
      </c>
      <c r="EU105" s="254">
        <f t="shared" si="1326"/>
        <v>0.99833333333333341</v>
      </c>
      <c r="EV105" s="254">
        <f t="shared" si="1326"/>
        <v>0</v>
      </c>
      <c r="EW105" s="254">
        <v>0.99874999999999992</v>
      </c>
      <c r="EX105" s="254">
        <f t="shared" ref="EX105:EZ105" si="1327">IF(EX107&lt;EX102,(EX102-EX107)/5+EX106,(EX107-EX102)/5+EX104)</f>
        <v>0</v>
      </c>
      <c r="EY105" s="254">
        <f t="shared" si="1327"/>
        <v>0</v>
      </c>
      <c r="EZ105" s="254">
        <f t="shared" si="1327"/>
        <v>0.99833333333333341</v>
      </c>
      <c r="FA105" s="254">
        <v>0.99958333333333327</v>
      </c>
      <c r="FB105" s="254">
        <f t="shared" ref="FB105:FH105" si="1328">IF(FB107&lt;FB102,(FB102-FB107)/5+FB106,(FB107-FB102)/5+FB104)</f>
        <v>0.99930555555555556</v>
      </c>
      <c r="FC105" s="254">
        <f t="shared" si="1328"/>
        <v>4.1666666666666664E-4</v>
      </c>
      <c r="FD105" s="254">
        <f t="shared" si="1328"/>
        <v>0.99902777777777774</v>
      </c>
      <c r="FE105" s="254">
        <f t="shared" si="1328"/>
        <v>0.99930555555555556</v>
      </c>
      <c r="FF105" s="254">
        <f t="shared" si="1328"/>
        <v>0.99902777777777774</v>
      </c>
      <c r="FG105" s="254">
        <f t="shared" si="1328"/>
        <v>4.1666666666666664E-4</v>
      </c>
      <c r="FH105" s="254">
        <f t="shared" si="1328"/>
        <v>4.1666666666666664E-4</v>
      </c>
      <c r="FI105" s="254">
        <v>0.99874999999999992</v>
      </c>
      <c r="FJ105" s="254">
        <f t="shared" ref="FJ105" si="1329">IF(FJ107&lt;FJ102,(FJ102-FJ107)/5+FJ106,(FJ107-FJ102)/5+FJ104)</f>
        <v>0</v>
      </c>
      <c r="FK105" s="255">
        <f t="shared" ref="FK105" si="1330">IF(FK107&lt;FK102,(FK102-FK107)/5+FK106,(FK107-FK102)/5+FK104)</f>
        <v>0</v>
      </c>
      <c r="FL105" s="214">
        <f t="shared" si="935"/>
        <v>-8</v>
      </c>
      <c r="FM105" s="238" t="s">
        <v>171</v>
      </c>
      <c r="FN105" s="222">
        <f>JC11</f>
        <v>8.3333333333333339E-4</v>
      </c>
      <c r="FO105" s="221"/>
      <c r="FP105" s="221"/>
      <c r="FQ105" s="214"/>
      <c r="FR105" s="225"/>
      <c r="FS105" s="225"/>
      <c r="FT105" s="225"/>
      <c r="FU105" s="225"/>
      <c r="FV105" s="225"/>
      <c r="FW105" s="225"/>
      <c r="FX105" s="225"/>
      <c r="FY105" s="225"/>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c r="GY105" s="216"/>
      <c r="GZ105" s="216"/>
      <c r="HA105" s="216"/>
      <c r="HB105" s="216"/>
      <c r="HC105" s="216"/>
      <c r="HD105" s="216"/>
      <c r="HE105" s="216"/>
      <c r="HF105" s="216"/>
      <c r="HG105" s="216"/>
      <c r="HH105" s="216"/>
      <c r="HI105" s="216"/>
      <c r="HJ105" s="216"/>
      <c r="HK105" s="216"/>
      <c r="HL105" s="216"/>
      <c r="HM105" s="216"/>
      <c r="HN105" s="216"/>
      <c r="HO105" s="216"/>
      <c r="HP105" s="216"/>
      <c r="HQ105" s="216"/>
      <c r="HR105" s="216"/>
      <c r="HS105" s="216"/>
      <c r="HT105" s="216"/>
      <c r="HU105" s="216"/>
      <c r="HV105" s="216"/>
      <c r="HW105" s="216"/>
      <c r="HX105" s="216"/>
      <c r="HY105" s="216"/>
      <c r="HZ105" s="216"/>
      <c r="IA105" s="216"/>
      <c r="IB105" s="216"/>
      <c r="IC105" s="216"/>
      <c r="ID105" s="216"/>
      <c r="IE105" s="216"/>
      <c r="IF105" s="216"/>
      <c r="IG105" s="216"/>
      <c r="IH105" s="216"/>
      <c r="II105" s="216"/>
      <c r="IJ105" s="216"/>
      <c r="IK105" s="216"/>
      <c r="IL105" s="216"/>
      <c r="IM105" s="216"/>
      <c r="IN105" s="216"/>
      <c r="IO105" s="216"/>
      <c r="IP105" s="216"/>
      <c r="IQ105" s="216"/>
      <c r="IR105" s="216"/>
      <c r="IS105" s="216"/>
      <c r="IT105" s="216"/>
      <c r="IU105" s="216"/>
      <c r="IV105" s="216"/>
      <c r="IW105" s="216"/>
      <c r="IX105" s="216"/>
      <c r="IY105" s="216"/>
      <c r="IZ105" s="216"/>
      <c r="JA105" s="216"/>
      <c r="JB105" s="216"/>
      <c r="JC105" s="216"/>
      <c r="JD105" s="216"/>
      <c r="JE105" s="216"/>
      <c r="JF105" s="216"/>
      <c r="JG105" s="216"/>
      <c r="JH105" s="216"/>
      <c r="JI105" s="216"/>
      <c r="JJ105" s="216"/>
      <c r="JK105" s="216"/>
      <c r="JL105" s="216"/>
      <c r="JM105" s="216"/>
      <c r="JN105" s="216"/>
      <c r="JO105" s="216"/>
      <c r="JP105" s="216"/>
      <c r="JQ105" s="216"/>
      <c r="JR105" s="216"/>
    </row>
    <row r="106" spans="1:279" ht="15.75" hidden="1" thickBot="1">
      <c r="A106" s="188"/>
      <c r="B106" s="185" t="str">
        <f t="shared" ref="B106:B119" si="1331">IF(A106="","",VLOOKUP(A106,$AT$10:$BE$119,12,FALSE))</f>
        <v/>
      </c>
      <c r="C106" s="323"/>
      <c r="D106" s="183"/>
      <c r="E106" s="323"/>
      <c r="F106" s="185"/>
      <c r="G106" s="314"/>
      <c r="H106" s="186"/>
      <c r="I106" s="187"/>
      <c r="J106" s="185"/>
      <c r="K106" s="185"/>
      <c r="L106" s="319"/>
      <c r="M106" s="321"/>
      <c r="N106" s="1"/>
      <c r="O106" s="1"/>
      <c r="P106" s="1"/>
      <c r="Q106" s="1"/>
      <c r="R106" s="1"/>
      <c r="S106" s="1"/>
      <c r="T106" s="1"/>
      <c r="U106" s="1"/>
      <c r="V106" s="1"/>
      <c r="W106" s="1"/>
      <c r="X106" s="1"/>
      <c r="Y106" s="1"/>
      <c r="Z106" s="1"/>
      <c r="AA106" s="1"/>
      <c r="AB106" s="1"/>
      <c r="AC106" s="1"/>
      <c r="AD106" s="1"/>
      <c r="AE106" s="1"/>
      <c r="AF106" s="1"/>
      <c r="AG106" s="1"/>
      <c r="AH106" s="10">
        <f t="shared" si="832"/>
        <v>0</v>
      </c>
      <c r="AI106" s="10">
        <f t="shared" ref="AI106:AI119" si="1332">AH106*15</f>
        <v>0</v>
      </c>
      <c r="AJ106" s="44" t="e">
        <f t="shared" si="834"/>
        <v>#VALUE!</v>
      </c>
      <c r="AK106" s="19" t="e">
        <f t="shared" si="835"/>
        <v>#VALUE!</v>
      </c>
      <c r="AL106" s="19" t="e">
        <f t="shared" si="866"/>
        <v>#VALUE!</v>
      </c>
      <c r="AM106" s="19" t="e">
        <f t="shared" ref="AM106:AM119" ca="1" si="1333">COS($AH$3*PI()/180)*COS(AJ106*PI()/180)*COS(AR106*PI()/180)+SIN($AH$3*PI()/180)*SIN(AJ106*PI()/180)</f>
        <v>#VALUE!</v>
      </c>
      <c r="AN106" s="45" t="e">
        <f t="shared" ca="1" si="837"/>
        <v>#VALUE!</v>
      </c>
      <c r="AO106" s="55" t="e">
        <f t="shared" ca="1" si="820"/>
        <v>#VALUE!</v>
      </c>
      <c r="AP106" s="46">
        <f t="shared" ca="1" si="838"/>
        <v>42407.722612215657</v>
      </c>
      <c r="AQ106" s="20">
        <f t="shared" ca="1" si="849"/>
        <v>42407.722612215657</v>
      </c>
      <c r="AR106" s="10">
        <f t="shared" ca="1" si="850"/>
        <v>15266780.140397636</v>
      </c>
      <c r="AT106" s="64">
        <v>97</v>
      </c>
      <c r="AU106" s="58" t="e">
        <f t="shared" si="851"/>
        <v>#VALUE!</v>
      </c>
      <c r="AV106" s="59" t="e">
        <f t="shared" si="839"/>
        <v>#VALUE!</v>
      </c>
      <c r="AW106" s="60" t="str">
        <f t="shared" si="840"/>
        <v/>
      </c>
      <c r="AX106" s="61" t="e">
        <f t="shared" si="821"/>
        <v>#VALUE!</v>
      </c>
      <c r="AY106" s="62" t="e">
        <f t="shared" si="852"/>
        <v>#VALUE!</v>
      </c>
      <c r="AZ106" s="61" t="str">
        <f t="shared" si="853"/>
        <v/>
      </c>
      <c r="BA106" s="58" t="e">
        <f t="shared" si="854"/>
        <v>#VALUE!</v>
      </c>
      <c r="BB106" s="58" t="e">
        <f t="shared" si="855"/>
        <v>#VALUE!</v>
      </c>
      <c r="BC106" s="58" t="e">
        <f t="shared" si="856"/>
        <v>#VALUE!</v>
      </c>
      <c r="BD106" s="58" t="e">
        <f t="shared" ca="1" si="857"/>
        <v>#VALUE!</v>
      </c>
      <c r="BE106" s="63" t="e">
        <f t="shared" si="822"/>
        <v>#VALUE!</v>
      </c>
      <c r="BF106" s="215">
        <v>-9</v>
      </c>
      <c r="BG106" s="214">
        <f t="shared" si="867"/>
        <v>-9</v>
      </c>
      <c r="BH106" s="286">
        <f>IF(BH107&lt;BH102,(BH102-BH107)/5+BH107,(BH107-BH102)/5+BH105)</f>
        <v>0.99916666666666665</v>
      </c>
      <c r="BI106" s="283">
        <v>0.99833333333333341</v>
      </c>
      <c r="BJ106" s="283">
        <f t="shared" ref="BJ106:BO106" si="1334">IF(BJ107&lt;BJ102,(BJ102-BJ107)/5+BJ107,(BJ107-BJ102)/5+BJ105)</f>
        <v>0.99805555555555558</v>
      </c>
      <c r="BK106" s="283">
        <f t="shared" si="1334"/>
        <v>0.99861111111111101</v>
      </c>
      <c r="BL106" s="283">
        <f t="shared" si="1334"/>
        <v>0.99861111111111101</v>
      </c>
      <c r="BM106" s="283">
        <f t="shared" si="1334"/>
        <v>0.99902777777777796</v>
      </c>
      <c r="BN106" s="283">
        <f t="shared" si="1334"/>
        <v>0.99916666666666665</v>
      </c>
      <c r="BO106" s="283">
        <f t="shared" si="1334"/>
        <v>0.99847222222222232</v>
      </c>
      <c r="BP106" s="283">
        <v>0.99986111111111109</v>
      </c>
      <c r="BQ106" s="283">
        <f t="shared" ref="BQ106:BV106" si="1335">IF(BQ107&lt;BQ102,(BQ102-BQ107)/5+BQ107,(BQ107-BQ102)/5+BQ105)</f>
        <v>0.99847222222222232</v>
      </c>
      <c r="BR106" s="283">
        <f t="shared" si="1335"/>
        <v>0.99847222222222232</v>
      </c>
      <c r="BS106" s="283">
        <f t="shared" si="1335"/>
        <v>0.99861111111111101</v>
      </c>
      <c r="BT106" s="283">
        <f t="shared" si="1335"/>
        <v>0.99916666666666665</v>
      </c>
      <c r="BU106" s="283">
        <f t="shared" si="1335"/>
        <v>0.99916666666666665</v>
      </c>
      <c r="BV106" s="283">
        <f t="shared" si="1335"/>
        <v>0.99847222222222232</v>
      </c>
      <c r="BW106" s="283">
        <f t="shared" ref="BW106:CA106" si="1336">IF(BW107&lt;BW102,(BW102-BW107)/5+BW107,(BW107-BW102)/5+BW105)</f>
        <v>0.99916666666666665</v>
      </c>
      <c r="BX106" s="283">
        <f t="shared" si="1336"/>
        <v>0.99861111111111101</v>
      </c>
      <c r="BY106" s="283">
        <f t="shared" si="1336"/>
        <v>0.99902777777777796</v>
      </c>
      <c r="BZ106" s="283">
        <f t="shared" si="1336"/>
        <v>0.99861111111111101</v>
      </c>
      <c r="CA106" s="283">
        <f t="shared" si="1336"/>
        <v>0.99916666666666665</v>
      </c>
      <c r="CB106" s="283">
        <v>0.99986111111111109</v>
      </c>
      <c r="CC106" s="283">
        <f t="shared" ref="CC106:CF106" si="1337">IF(CC107&lt;CC102,(CC102-CC107)/5+CC107,(CC107-CC102)/5+CC105)</f>
        <v>0.99916666666666665</v>
      </c>
      <c r="CD106" s="283">
        <f t="shared" si="1337"/>
        <v>0.99902777777777796</v>
      </c>
      <c r="CE106" s="283">
        <f t="shared" si="1337"/>
        <v>0.99916666666666665</v>
      </c>
      <c r="CF106" s="283">
        <f t="shared" si="1337"/>
        <v>1.1111111111111111E-3</v>
      </c>
      <c r="CG106" s="283">
        <v>4.1666666667117302E-4</v>
      </c>
      <c r="CH106" s="283">
        <v>0.99958333333333305</v>
      </c>
      <c r="CI106" s="283">
        <f t="shared" ref="CI106" si="1338">IF(CI107&lt;CI102,(CI102-CI107)/5+CI107,(CI107-CI102)/5+CI105)</f>
        <v>0.99930555555555556</v>
      </c>
      <c r="CJ106" s="283">
        <f t="shared" ref="CJ106:CK106" si="1339">IF(CJ107&lt;CJ102,(CJ102-CJ107)/5+CJ107,(CJ107-CJ102)/5+CJ105)</f>
        <v>1.1111111111111111E-3</v>
      </c>
      <c r="CK106" s="283">
        <f t="shared" si="1339"/>
        <v>1.1111111111111111E-3</v>
      </c>
      <c r="CL106" s="283">
        <v>4.1666666667117302E-4</v>
      </c>
      <c r="CM106" s="272">
        <f t="shared" ref="CM106:CO106" si="1340">IF(CM107&lt;CM102,(CM102-CM107)/5+CM107,(CM107-CM102)/5+CM105)</f>
        <v>8.3333333333333339E-4</v>
      </c>
      <c r="CN106" s="272">
        <f t="shared" si="1340"/>
        <v>2.9166666666666664E-3</v>
      </c>
      <c r="CO106" s="272">
        <f t="shared" si="1340"/>
        <v>2.9166666666666664E-3</v>
      </c>
      <c r="CP106" s="283">
        <v>3.1944444444444498E-3</v>
      </c>
      <c r="CQ106" s="272">
        <f t="shared" ref="CQ106:DC106" si="1341">IF(CQ107&lt;CQ102,(CQ102-CQ107)/5+CQ107,(CQ107-CQ102)/5+CQ105)</f>
        <v>4.3055555555555555E-3</v>
      </c>
      <c r="CR106" s="272">
        <f t="shared" si="1341"/>
        <v>3.472222222222222E-3</v>
      </c>
      <c r="CS106" s="272">
        <f t="shared" si="1341"/>
        <v>5.416666666666666E-3</v>
      </c>
      <c r="CT106" s="272">
        <f t="shared" si="1341"/>
        <v>3.8888888888888892E-3</v>
      </c>
      <c r="CU106" s="272">
        <f t="shared" si="1341"/>
        <v>7.2222222222222219E-3</v>
      </c>
      <c r="CV106" s="272">
        <f t="shared" si="1341"/>
        <v>7.9166666666666673E-3</v>
      </c>
      <c r="CW106" s="272">
        <f t="shared" si="1341"/>
        <v>7.0833333333333338E-3</v>
      </c>
      <c r="CX106" s="272">
        <f t="shared" si="1341"/>
        <v>8.3333333333333332E-3</v>
      </c>
      <c r="CY106" s="272">
        <f t="shared" si="1341"/>
        <v>8.611111111111111E-3</v>
      </c>
      <c r="CZ106" s="272">
        <f t="shared" si="1341"/>
        <v>7.6388888888888895E-3</v>
      </c>
      <c r="DA106" s="272">
        <f t="shared" si="1341"/>
        <v>9.166666666666665E-3</v>
      </c>
      <c r="DB106" s="272">
        <f t="shared" si="1341"/>
        <v>7.6388888888888895E-3</v>
      </c>
      <c r="DC106" s="272">
        <f t="shared" si="1341"/>
        <v>1.1388888888888889E-2</v>
      </c>
      <c r="DD106" s="272">
        <f t="shared" ref="DD106:DP106" si="1342">IF(DD107&lt;DD102,(DD102-DD107)/5+DD107,(DD107-DD102)/5+DD105)</f>
        <v>1.2083333333333331E-2</v>
      </c>
      <c r="DE106" s="272">
        <f t="shared" si="1342"/>
        <v>1.4583333333333334E-2</v>
      </c>
      <c r="DF106" s="272">
        <f t="shared" si="1342"/>
        <v>1.7777777777777781E-2</v>
      </c>
      <c r="DG106" s="272">
        <f t="shared" si="1342"/>
        <v>1.8194444444444444E-2</v>
      </c>
      <c r="DH106" s="272">
        <f t="shared" si="1342"/>
        <v>1.8888888888888889E-2</v>
      </c>
      <c r="DI106" s="272">
        <f t="shared" si="1342"/>
        <v>2.0694444444444446E-2</v>
      </c>
      <c r="DJ106" s="272">
        <f t="shared" si="1342"/>
        <v>2.1527777777777778E-2</v>
      </c>
      <c r="DK106" s="272">
        <f t="shared" si="1342"/>
        <v>2.0694444444444446E-2</v>
      </c>
      <c r="DL106" s="272">
        <f t="shared" si="1342"/>
        <v>2.4444444444444446E-2</v>
      </c>
      <c r="DM106" s="272">
        <f t="shared" si="1342"/>
        <v>3.0694444444444448E-2</v>
      </c>
      <c r="DN106" s="272">
        <f t="shared" si="1342"/>
        <v>3.2638888888888891E-2</v>
      </c>
      <c r="DO106" s="272">
        <f t="shared" si="1342"/>
        <v>5.1527777777777763E-2</v>
      </c>
      <c r="DP106" s="272">
        <f t="shared" si="1342"/>
        <v>5.4027777777777772E-2</v>
      </c>
      <c r="DQ106" s="220">
        <f t="shared" si="1139"/>
        <v>-9</v>
      </c>
      <c r="DR106" s="272">
        <f t="shared" ref="DR106:DS106" si="1343">IF(DR107&lt;DR102,(DR102-DR107)/5+DR107,(DR107-DR102)/5+DR105)</f>
        <v>0.993611111111111</v>
      </c>
      <c r="DS106" s="272">
        <f t="shared" si="1343"/>
        <v>0.995</v>
      </c>
      <c r="DT106" s="272">
        <f t="shared" ref="DT106:ED106" si="1344">IF(DT107&lt;DT102,(DT102-DT107)/5+DT107,(DT107-DT102)/5+DT105)</f>
        <v>0.995</v>
      </c>
      <c r="DU106" s="272">
        <f t="shared" si="1344"/>
        <v>0.99541666666666673</v>
      </c>
      <c r="DV106" s="272">
        <f t="shared" si="1344"/>
        <v>0.99555555555555553</v>
      </c>
      <c r="DW106" s="272">
        <f t="shared" si="1344"/>
        <v>0.99624999999999997</v>
      </c>
      <c r="DX106" s="272">
        <f t="shared" si="1344"/>
        <v>0.99458333333333337</v>
      </c>
      <c r="DY106" s="272">
        <f t="shared" si="1344"/>
        <v>0.99416666666666664</v>
      </c>
      <c r="DZ106" s="272">
        <f t="shared" si="1344"/>
        <v>0.99541666666666673</v>
      </c>
      <c r="EA106" s="272">
        <f t="shared" si="1344"/>
        <v>0.99583333333333335</v>
      </c>
      <c r="EB106" s="272">
        <f t="shared" si="1344"/>
        <v>0.99583333333333335</v>
      </c>
      <c r="EC106" s="272">
        <f t="shared" si="1344"/>
        <v>0.99805555555555558</v>
      </c>
      <c r="ED106" s="272">
        <f t="shared" si="1344"/>
        <v>0.99736111111111114</v>
      </c>
      <c r="EE106" s="272">
        <f t="shared" ref="EE106:EH106" si="1345">IF(EE107&lt;EE102,(EE102-EE107)/5+EE107,(EE107-EE102)/5+EE105)</f>
        <v>0.9981944444444445</v>
      </c>
      <c r="EF106" s="272">
        <f t="shared" si="1345"/>
        <v>0.99861111111111101</v>
      </c>
      <c r="EG106" s="272">
        <f t="shared" si="1345"/>
        <v>0.9966666666666667</v>
      </c>
      <c r="EH106" s="272">
        <f t="shared" si="1345"/>
        <v>0.99861111111111101</v>
      </c>
      <c r="EI106" s="272">
        <f t="shared" ref="EI106:EO106" si="1346">IF(EI107&lt;EI102,(EI102-EI107)/5+EI107,(EI107-EI102)/5+EI105)</f>
        <v>0.99652777777777768</v>
      </c>
      <c r="EJ106" s="272">
        <f t="shared" si="1346"/>
        <v>0.99861111111111101</v>
      </c>
      <c r="EK106" s="272">
        <f t="shared" si="1346"/>
        <v>0.99861111111111101</v>
      </c>
      <c r="EL106" s="272">
        <f t="shared" si="1346"/>
        <v>0.99930555555555556</v>
      </c>
      <c r="EM106" s="272">
        <f t="shared" si="1346"/>
        <v>0.99791666666666667</v>
      </c>
      <c r="EN106" s="272">
        <f t="shared" si="1346"/>
        <v>0.99930555555555556</v>
      </c>
      <c r="EO106" s="272">
        <f t="shared" si="1346"/>
        <v>0.99930555555555556</v>
      </c>
      <c r="EP106" s="283">
        <v>0.99944444444444447</v>
      </c>
      <c r="EQ106" s="272">
        <f t="shared" ref="EQ106:EV106" si="1347">IF(EQ107&lt;EQ102,(EQ102-EQ107)/5+EQ107,(EQ107-EQ102)/5+EQ105)</f>
        <v>0.99930555555555556</v>
      </c>
      <c r="ER106" s="272">
        <f t="shared" si="1347"/>
        <v>0</v>
      </c>
      <c r="ES106" s="272">
        <f t="shared" si="1347"/>
        <v>0.99930555555555556</v>
      </c>
      <c r="ET106" s="272">
        <f t="shared" si="1347"/>
        <v>0.99847222222222232</v>
      </c>
      <c r="EU106" s="272">
        <f t="shared" si="1347"/>
        <v>0.99847222222222232</v>
      </c>
      <c r="EV106" s="272">
        <f t="shared" si="1347"/>
        <v>0</v>
      </c>
      <c r="EW106" s="283">
        <v>0.99833333333333341</v>
      </c>
      <c r="EX106" s="272">
        <f t="shared" ref="EX106:EZ106" si="1348">IF(EX107&lt;EX102,(EX102-EX107)/5+EX107,(EX107-EX102)/5+EX105)</f>
        <v>0</v>
      </c>
      <c r="EY106" s="272">
        <f t="shared" si="1348"/>
        <v>0</v>
      </c>
      <c r="EZ106" s="272">
        <f t="shared" si="1348"/>
        <v>0.99847222222222232</v>
      </c>
      <c r="FA106" s="283">
        <v>0.99944444444444447</v>
      </c>
      <c r="FB106" s="272">
        <f t="shared" ref="FB106:FH106" si="1349">IF(FB107&lt;FB102,(FB102-FB107)/5+FB107,(FB107-FB102)/5+FB105)</f>
        <v>0.99930555555555556</v>
      </c>
      <c r="FC106" s="272">
        <f t="shared" si="1349"/>
        <v>5.5555555555555556E-4</v>
      </c>
      <c r="FD106" s="272">
        <f t="shared" si="1349"/>
        <v>0.99916666666666665</v>
      </c>
      <c r="FE106" s="272">
        <f t="shared" si="1349"/>
        <v>0.99930555555555556</v>
      </c>
      <c r="FF106" s="272">
        <f t="shared" si="1349"/>
        <v>0.99916666666666665</v>
      </c>
      <c r="FG106" s="272">
        <f t="shared" si="1349"/>
        <v>5.5555555555555556E-4</v>
      </c>
      <c r="FH106" s="272">
        <f t="shared" si="1349"/>
        <v>5.5555555555555556E-4</v>
      </c>
      <c r="FI106" s="283">
        <v>0.99833333333333341</v>
      </c>
      <c r="FJ106" s="272">
        <f t="shared" ref="FJ106" si="1350">IF(FJ107&lt;FJ102,(FJ102-FJ107)/5+FJ107,(FJ107-FJ102)/5+FJ105)</f>
        <v>0</v>
      </c>
      <c r="FK106" s="275">
        <f t="shared" ref="FK106" si="1351">IF(FK107&lt;FK102,(FK102-FK107)/5+FK107,(FK107-FK102)/5+FK105)</f>
        <v>0</v>
      </c>
      <c r="FL106" s="214">
        <f t="shared" si="935"/>
        <v>-9</v>
      </c>
      <c r="FM106" s="238" t="s">
        <v>38</v>
      </c>
      <c r="FN106" s="222">
        <f>JD11</f>
        <v>0.99944444444444447</v>
      </c>
      <c r="FO106" s="221"/>
      <c r="FP106" s="221"/>
      <c r="FQ106" s="214"/>
      <c r="FR106" s="225"/>
      <c r="FS106" s="225"/>
      <c r="FT106" s="225"/>
      <c r="FU106" s="225"/>
      <c r="FV106" s="225"/>
      <c r="FW106" s="225"/>
      <c r="FX106" s="225"/>
      <c r="FY106" s="225"/>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c r="HX106" s="216"/>
      <c r="HY106" s="216"/>
      <c r="HZ106" s="216"/>
      <c r="IA106" s="216"/>
      <c r="IB106" s="216"/>
      <c r="IC106" s="216"/>
      <c r="ID106" s="216"/>
      <c r="IE106" s="216"/>
      <c r="IF106" s="216"/>
      <c r="IG106" s="216"/>
      <c r="IH106" s="216"/>
      <c r="II106" s="216"/>
      <c r="IJ106" s="216"/>
      <c r="IK106" s="216"/>
      <c r="IL106" s="216"/>
      <c r="IM106" s="216"/>
      <c r="IN106" s="216"/>
      <c r="IO106" s="216"/>
      <c r="IP106" s="216"/>
      <c r="IQ106" s="216"/>
      <c r="IR106" s="216"/>
      <c r="IS106" s="216"/>
      <c r="IT106" s="216"/>
      <c r="IU106" s="216"/>
      <c r="IV106" s="216"/>
      <c r="IW106" s="216"/>
      <c r="IX106" s="216"/>
      <c r="IY106" s="216"/>
      <c r="IZ106" s="216"/>
      <c r="JA106" s="216"/>
      <c r="JB106" s="216"/>
      <c r="JC106" s="216"/>
      <c r="JD106" s="216"/>
      <c r="JE106" s="216"/>
      <c r="JF106" s="216"/>
      <c r="JG106" s="216"/>
      <c r="JH106" s="216"/>
      <c r="JI106" s="216"/>
      <c r="JJ106" s="216"/>
      <c r="JK106" s="216"/>
      <c r="JL106" s="216"/>
      <c r="JM106" s="216"/>
      <c r="JN106" s="216"/>
      <c r="JO106" s="216"/>
      <c r="JP106" s="216"/>
      <c r="JQ106" s="216"/>
      <c r="JR106" s="216"/>
    </row>
    <row r="107" spans="1:279" ht="15.75" hidden="1" thickBot="1">
      <c r="A107" s="188"/>
      <c r="B107" s="185" t="str">
        <f t="shared" si="1331"/>
        <v/>
      </c>
      <c r="C107" s="323"/>
      <c r="D107" s="183"/>
      <c r="E107" s="323"/>
      <c r="F107" s="185"/>
      <c r="G107" s="314"/>
      <c r="H107" s="186"/>
      <c r="I107" s="187"/>
      <c r="J107" s="183"/>
      <c r="K107" s="185"/>
      <c r="L107" s="319"/>
      <c r="M107" s="321"/>
      <c r="N107" s="1"/>
      <c r="O107" s="1"/>
      <c r="P107" s="1"/>
      <c r="Q107" s="1"/>
      <c r="R107" s="1"/>
      <c r="S107" s="1"/>
      <c r="T107" s="1"/>
      <c r="U107" s="1"/>
      <c r="V107" s="1"/>
      <c r="W107" s="1"/>
      <c r="X107" s="1"/>
      <c r="Y107" s="1"/>
      <c r="Z107" s="1"/>
      <c r="AA107" s="1"/>
      <c r="AB107" s="1"/>
      <c r="AC107" s="1"/>
      <c r="AD107" s="1"/>
      <c r="AE107" s="1"/>
      <c r="AF107" s="1"/>
      <c r="AG107" s="1"/>
      <c r="AH107" s="10">
        <f t="shared" si="832"/>
        <v>0</v>
      </c>
      <c r="AI107" s="10">
        <f t="shared" si="1332"/>
        <v>0</v>
      </c>
      <c r="AJ107" s="44" t="e">
        <f t="shared" si="834"/>
        <v>#VALUE!</v>
      </c>
      <c r="AK107" s="19" t="e">
        <f t="shared" si="835"/>
        <v>#VALUE!</v>
      </c>
      <c r="AL107" s="19" t="e">
        <f t="shared" si="866"/>
        <v>#VALUE!</v>
      </c>
      <c r="AM107" s="19" t="e">
        <f t="shared" ca="1" si="1333"/>
        <v>#VALUE!</v>
      </c>
      <c r="AN107" s="45" t="e">
        <f t="shared" ca="1" si="837"/>
        <v>#VALUE!</v>
      </c>
      <c r="AO107" s="55" t="e">
        <f t="shared" ca="1" si="820"/>
        <v>#VALUE!</v>
      </c>
      <c r="AP107" s="46">
        <f t="shared" ca="1" si="838"/>
        <v>42407.722612215657</v>
      </c>
      <c r="AQ107" s="20">
        <f t="shared" ca="1" si="849"/>
        <v>42407.722612215657</v>
      </c>
      <c r="AR107" s="10">
        <f t="shared" ca="1" si="850"/>
        <v>15266780.140397636</v>
      </c>
      <c r="AT107" s="64">
        <v>98</v>
      </c>
      <c r="AU107" s="58" t="e">
        <f t="shared" si="851"/>
        <v>#VALUE!</v>
      </c>
      <c r="AV107" s="59" t="e">
        <f t="shared" si="839"/>
        <v>#VALUE!</v>
      </c>
      <c r="AW107" s="60" t="str">
        <f t="shared" si="840"/>
        <v/>
      </c>
      <c r="AX107" s="61" t="e">
        <f t="shared" si="821"/>
        <v>#VALUE!</v>
      </c>
      <c r="AY107" s="62" t="e">
        <f t="shared" si="852"/>
        <v>#VALUE!</v>
      </c>
      <c r="AZ107" s="61" t="str">
        <f t="shared" si="853"/>
        <v/>
      </c>
      <c r="BA107" s="58" t="e">
        <f t="shared" si="854"/>
        <v>#VALUE!</v>
      </c>
      <c r="BB107" s="58" t="e">
        <f t="shared" si="855"/>
        <v>#VALUE!</v>
      </c>
      <c r="BC107" s="58" t="e">
        <f t="shared" si="856"/>
        <v>#VALUE!</v>
      </c>
      <c r="BD107" s="58" t="e">
        <f t="shared" ca="1" si="857"/>
        <v>#VALUE!</v>
      </c>
      <c r="BE107" s="63" t="e">
        <f t="shared" si="822"/>
        <v>#VALUE!</v>
      </c>
      <c r="BF107" s="215">
        <v>-10</v>
      </c>
      <c r="BG107" s="214">
        <f t="shared" si="867"/>
        <v>-10</v>
      </c>
      <c r="BH107" s="258">
        <v>0.99930555555555556</v>
      </c>
      <c r="BI107" s="259">
        <v>0.99791666666666667</v>
      </c>
      <c r="BJ107" s="259">
        <v>0.99791666666666667</v>
      </c>
      <c r="BK107" s="259">
        <v>0.99861111111111101</v>
      </c>
      <c r="BL107" s="259">
        <v>0.99861111111111101</v>
      </c>
      <c r="BM107" s="259">
        <v>0.99930555555555556</v>
      </c>
      <c r="BN107" s="259">
        <v>0.99930555555555556</v>
      </c>
      <c r="BO107" s="259">
        <v>0.99861111111111101</v>
      </c>
      <c r="BP107" s="259">
        <v>0</v>
      </c>
      <c r="BQ107" s="259">
        <v>0.99861111111111101</v>
      </c>
      <c r="BR107" s="259">
        <v>0.99861111111111101</v>
      </c>
      <c r="BS107" s="259">
        <v>0.99861111111111101</v>
      </c>
      <c r="BT107" s="259">
        <v>0.99930555555555556</v>
      </c>
      <c r="BU107" s="259">
        <v>0.99930555555555556</v>
      </c>
      <c r="BV107" s="259">
        <v>0.99861111111111101</v>
      </c>
      <c r="BW107" s="259">
        <v>0.99930555555555556</v>
      </c>
      <c r="BX107" s="259">
        <v>0.99861111111111101</v>
      </c>
      <c r="BY107" s="259">
        <v>0.99930555555555556</v>
      </c>
      <c r="BZ107" s="259">
        <v>0.99861111111111101</v>
      </c>
      <c r="CA107" s="259">
        <v>0.99930555555555556</v>
      </c>
      <c r="CB107" s="259">
        <v>0</v>
      </c>
      <c r="CC107" s="259">
        <v>0.99930555555555556</v>
      </c>
      <c r="CD107" s="259">
        <v>0.99930555555555556</v>
      </c>
      <c r="CE107" s="259">
        <v>0.99930555555555556</v>
      </c>
      <c r="CF107" s="259">
        <v>1.3888888888888889E-3</v>
      </c>
      <c r="CG107" s="259">
        <v>6.9444444444444447E-4</v>
      </c>
      <c r="CH107" s="259">
        <v>0</v>
      </c>
      <c r="CI107" s="259">
        <v>0.99930555555555556</v>
      </c>
      <c r="CJ107" s="259">
        <v>1.3888888888888889E-3</v>
      </c>
      <c r="CK107" s="259">
        <v>1.3888888888888889E-3</v>
      </c>
      <c r="CL107" s="259">
        <v>6.9444444444444447E-4</v>
      </c>
      <c r="CM107" s="259">
        <v>6.9444444444444447E-4</v>
      </c>
      <c r="CN107" s="259">
        <v>3.472222222222222E-3</v>
      </c>
      <c r="CO107" s="259">
        <v>3.472222222222222E-3</v>
      </c>
      <c r="CP107" s="259">
        <v>4.1666666666666666E-3</v>
      </c>
      <c r="CQ107" s="259">
        <v>4.8611111111111112E-3</v>
      </c>
      <c r="CR107" s="259">
        <v>4.1666666666666666E-3</v>
      </c>
      <c r="CS107" s="259">
        <v>6.2499999999999995E-3</v>
      </c>
      <c r="CT107" s="259">
        <v>4.1666666666666666E-3</v>
      </c>
      <c r="CU107" s="259">
        <v>8.3333333333333332E-3</v>
      </c>
      <c r="CV107" s="259">
        <v>9.0277777777777787E-3</v>
      </c>
      <c r="CW107" s="259">
        <v>8.3333333333333332E-3</v>
      </c>
      <c r="CX107" s="259">
        <v>9.7222222222222224E-3</v>
      </c>
      <c r="CY107" s="259">
        <v>9.7222222222222224E-3</v>
      </c>
      <c r="CZ107" s="259">
        <v>9.0277777777777787E-3</v>
      </c>
      <c r="DA107" s="259">
        <v>1.0416666666666666E-2</v>
      </c>
      <c r="DB107" s="259">
        <v>8.3333333333333332E-3</v>
      </c>
      <c r="DC107" s="259">
        <v>1.2499999999999999E-2</v>
      </c>
      <c r="DD107" s="259">
        <v>1.3888888888888888E-2</v>
      </c>
      <c r="DE107" s="259">
        <v>1.6666666666666666E-2</v>
      </c>
      <c r="DF107" s="259">
        <v>2.013888888888889E-2</v>
      </c>
      <c r="DG107" s="259">
        <v>2.0833333333333332E-2</v>
      </c>
      <c r="DH107" s="259">
        <v>2.1527777777777781E-2</v>
      </c>
      <c r="DI107" s="259">
        <v>2.361111111111111E-2</v>
      </c>
      <c r="DJ107" s="259">
        <v>2.4305555555555556E-2</v>
      </c>
      <c r="DK107" s="259">
        <v>2.361111111111111E-2</v>
      </c>
      <c r="DL107" s="259">
        <v>2.7777777777777776E-2</v>
      </c>
      <c r="DM107" s="259">
        <v>3.4722222222222224E-2</v>
      </c>
      <c r="DN107" s="259">
        <v>3.6805555555555557E-2</v>
      </c>
      <c r="DO107" s="259">
        <v>5.8333333333333327E-2</v>
      </c>
      <c r="DP107" s="273">
        <v>6.1111111111111116E-2</v>
      </c>
      <c r="DQ107" s="220">
        <f t="shared" si="1139"/>
        <v>-10</v>
      </c>
      <c r="DR107" s="258">
        <v>0.99305555555555547</v>
      </c>
      <c r="DS107" s="259">
        <v>0.99444444444444446</v>
      </c>
      <c r="DT107" s="259">
        <v>0.99444444444444446</v>
      </c>
      <c r="DU107" s="259">
        <v>0.99513888888888891</v>
      </c>
      <c r="DV107" s="259">
        <v>0.99513888888888891</v>
      </c>
      <c r="DW107" s="259">
        <v>0.99583333333333324</v>
      </c>
      <c r="DX107" s="259">
        <v>0.99375000000000002</v>
      </c>
      <c r="DY107" s="259">
        <v>0.99375000000000002</v>
      </c>
      <c r="DZ107" s="259">
        <v>0.99513888888888891</v>
      </c>
      <c r="EA107" s="259">
        <v>0.99513888888888891</v>
      </c>
      <c r="EB107" s="290">
        <v>0.99513888888888891</v>
      </c>
      <c r="EC107" s="259">
        <v>0.99791666666666667</v>
      </c>
      <c r="ED107" s="259">
        <v>0.99722222222222223</v>
      </c>
      <c r="EE107" s="259">
        <v>0.99791666666666667</v>
      </c>
      <c r="EF107" s="259">
        <v>0.99861111111111101</v>
      </c>
      <c r="EG107" s="259">
        <v>0.99652777777777779</v>
      </c>
      <c r="EH107" s="259">
        <v>0.99861111111111101</v>
      </c>
      <c r="EI107" s="259">
        <v>0.99583333333333324</v>
      </c>
      <c r="EJ107" s="259">
        <v>0.99861111111111101</v>
      </c>
      <c r="EK107" s="259">
        <v>0.99861111111111101</v>
      </c>
      <c r="EL107" s="259">
        <v>0.99930555555555556</v>
      </c>
      <c r="EM107" s="259">
        <v>0.99791666666666667</v>
      </c>
      <c r="EN107" s="259">
        <v>0.99930555555555556</v>
      </c>
      <c r="EO107" s="259">
        <v>0.99930555555555556</v>
      </c>
      <c r="EP107" s="259">
        <v>0.99930555555555556</v>
      </c>
      <c r="EQ107" s="259">
        <v>0.99930555555555556</v>
      </c>
      <c r="ER107" s="259">
        <v>0</v>
      </c>
      <c r="ES107" s="259">
        <v>0.99930555555555556</v>
      </c>
      <c r="ET107" s="259">
        <v>0.99861111111111101</v>
      </c>
      <c r="EU107" s="259">
        <v>0.99861111111111101</v>
      </c>
      <c r="EV107" s="259">
        <v>0</v>
      </c>
      <c r="EW107" s="259">
        <v>0.99791666666666667</v>
      </c>
      <c r="EX107" s="259">
        <v>0</v>
      </c>
      <c r="EY107" s="259">
        <v>0</v>
      </c>
      <c r="EZ107" s="259">
        <v>0.99861111111111101</v>
      </c>
      <c r="FA107" s="259">
        <v>0.99930555555555556</v>
      </c>
      <c r="FB107" s="259">
        <v>0.99930555555555556</v>
      </c>
      <c r="FC107" s="259">
        <v>6.9444444444444447E-4</v>
      </c>
      <c r="FD107" s="259">
        <v>0.99930555555555556</v>
      </c>
      <c r="FE107" s="259">
        <v>0.99930555555555556</v>
      </c>
      <c r="FF107" s="259">
        <v>0.99930555555555556</v>
      </c>
      <c r="FG107" s="259">
        <v>6.9444444444444447E-4</v>
      </c>
      <c r="FH107" s="259">
        <v>6.9444444444444447E-4</v>
      </c>
      <c r="FI107" s="259">
        <v>0.99791666666666667</v>
      </c>
      <c r="FJ107" s="259">
        <v>0</v>
      </c>
      <c r="FK107" s="273">
        <v>0</v>
      </c>
      <c r="FL107" s="214">
        <f t="shared" si="935"/>
        <v>-10</v>
      </c>
      <c r="FM107" s="238" t="s">
        <v>139</v>
      </c>
      <c r="FN107" s="222">
        <f>JE11</f>
        <v>0.99930555555555556</v>
      </c>
      <c r="FO107" s="221"/>
      <c r="FP107" s="221"/>
      <c r="FQ107" s="214"/>
      <c r="FR107" s="225"/>
      <c r="FS107" s="225"/>
      <c r="FT107" s="225"/>
      <c r="FU107" s="225"/>
      <c r="FV107" s="225"/>
      <c r="FW107" s="225"/>
      <c r="FX107" s="225"/>
      <c r="FY107" s="225"/>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c r="HX107" s="216"/>
      <c r="HY107" s="216"/>
      <c r="HZ107" s="216"/>
      <c r="IA107" s="216"/>
      <c r="IB107" s="216"/>
      <c r="IC107" s="216"/>
      <c r="ID107" s="216"/>
      <c r="IE107" s="216"/>
      <c r="IF107" s="216"/>
      <c r="IG107" s="216"/>
      <c r="IH107" s="216"/>
      <c r="II107" s="216"/>
      <c r="IJ107" s="216"/>
      <c r="IK107" s="216"/>
      <c r="IL107" s="216"/>
      <c r="IM107" s="216"/>
      <c r="IN107" s="216"/>
      <c r="IO107" s="216"/>
      <c r="IP107" s="216"/>
      <c r="IQ107" s="216"/>
      <c r="IR107" s="216"/>
      <c r="IS107" s="216"/>
      <c r="IT107" s="216"/>
      <c r="IU107" s="216"/>
      <c r="IV107" s="216"/>
      <c r="IW107" s="216"/>
      <c r="IX107" s="216"/>
      <c r="IY107" s="216"/>
      <c r="IZ107" s="216"/>
      <c r="JA107" s="216"/>
      <c r="JB107" s="216"/>
      <c r="JC107" s="216"/>
      <c r="JD107" s="216"/>
      <c r="JE107" s="216"/>
      <c r="JF107" s="216"/>
      <c r="JG107" s="216"/>
      <c r="JH107" s="216"/>
      <c r="JI107" s="216"/>
      <c r="JJ107" s="216"/>
      <c r="JK107" s="216"/>
      <c r="JL107" s="216"/>
      <c r="JM107" s="216"/>
      <c r="JN107" s="216"/>
      <c r="JO107" s="216"/>
      <c r="JP107" s="216"/>
      <c r="JQ107" s="216"/>
      <c r="JR107" s="216"/>
    </row>
    <row r="108" spans="1:279" hidden="1">
      <c r="A108" s="188"/>
      <c r="B108" s="185" t="str">
        <f t="shared" si="1331"/>
        <v/>
      </c>
      <c r="C108" s="323"/>
      <c r="D108" s="183"/>
      <c r="E108" s="323"/>
      <c r="F108" s="185"/>
      <c r="G108" s="314"/>
      <c r="H108" s="186"/>
      <c r="I108" s="187"/>
      <c r="J108" s="185"/>
      <c r="K108" s="185"/>
      <c r="L108" s="319"/>
      <c r="M108" s="321"/>
      <c r="N108" s="1"/>
      <c r="O108" s="1"/>
      <c r="P108" s="1"/>
      <c r="Q108" s="1"/>
      <c r="R108" s="1"/>
      <c r="S108" s="1"/>
      <c r="T108" s="1"/>
      <c r="U108" s="1"/>
      <c r="V108" s="1"/>
      <c r="W108" s="1"/>
      <c r="X108" s="1"/>
      <c r="Y108" s="1"/>
      <c r="Z108" s="1"/>
      <c r="AA108" s="1"/>
      <c r="AB108" s="1"/>
      <c r="AC108" s="1"/>
      <c r="AD108" s="1"/>
      <c r="AE108" s="1"/>
      <c r="AF108" s="1"/>
      <c r="AG108" s="1"/>
      <c r="AH108" s="10">
        <f t="shared" si="832"/>
        <v>0</v>
      </c>
      <c r="AI108" s="10">
        <f t="shared" si="1332"/>
        <v>0</v>
      </c>
      <c r="AJ108" s="44" t="e">
        <f t="shared" si="834"/>
        <v>#VALUE!</v>
      </c>
      <c r="AK108" s="19" t="e">
        <f t="shared" si="835"/>
        <v>#VALUE!</v>
      </c>
      <c r="AL108" s="19" t="e">
        <f t="shared" si="866"/>
        <v>#VALUE!</v>
      </c>
      <c r="AM108" s="19" t="e">
        <f t="shared" ca="1" si="1333"/>
        <v>#VALUE!</v>
      </c>
      <c r="AN108" s="45" t="e">
        <f t="shared" ca="1" si="837"/>
        <v>#VALUE!</v>
      </c>
      <c r="AO108" s="55" t="e">
        <f t="shared" ca="1" si="820"/>
        <v>#VALUE!</v>
      </c>
      <c r="AP108" s="46">
        <f t="shared" ca="1" si="838"/>
        <v>42407.722612215657</v>
      </c>
      <c r="AQ108" s="20">
        <f t="shared" ca="1" si="849"/>
        <v>42407.722612215657</v>
      </c>
      <c r="AR108" s="10">
        <f t="shared" ca="1" si="850"/>
        <v>15266780.140397636</v>
      </c>
      <c r="AT108" s="64">
        <v>99</v>
      </c>
      <c r="AU108" s="58" t="e">
        <f t="shared" si="851"/>
        <v>#VALUE!</v>
      </c>
      <c r="AV108" s="59" t="e">
        <f t="shared" si="839"/>
        <v>#VALUE!</v>
      </c>
      <c r="AW108" s="60" t="str">
        <f t="shared" si="840"/>
        <v/>
      </c>
      <c r="AX108" s="61" t="e">
        <f t="shared" si="821"/>
        <v>#VALUE!</v>
      </c>
      <c r="AY108" s="62" t="e">
        <f t="shared" si="852"/>
        <v>#VALUE!</v>
      </c>
      <c r="AZ108" s="61" t="str">
        <f t="shared" si="853"/>
        <v/>
      </c>
      <c r="BA108" s="58" t="e">
        <f t="shared" si="854"/>
        <v>#VALUE!</v>
      </c>
      <c r="BB108" s="58" t="e">
        <f t="shared" si="855"/>
        <v>#VALUE!</v>
      </c>
      <c r="BC108" s="58" t="e">
        <f t="shared" si="856"/>
        <v>#VALUE!</v>
      </c>
      <c r="BD108" s="58" t="e">
        <f t="shared" ca="1" si="857"/>
        <v>#VALUE!</v>
      </c>
      <c r="BE108" s="63" t="e">
        <f t="shared" si="822"/>
        <v>#VALUE!</v>
      </c>
      <c r="BF108" s="215">
        <v>-11</v>
      </c>
      <c r="BG108" s="214">
        <f t="shared" si="867"/>
        <v>-11</v>
      </c>
      <c r="BH108" s="269">
        <f t="shared" ref="BH108:BI108" si="1352">IF(BH112&lt;BH107,(BH107-BH112)/5+BH109,(BH112-BH107)/5+BH107)</f>
        <v>0.99930555555555556</v>
      </c>
      <c r="BI108" s="270">
        <f t="shared" si="1352"/>
        <v>0.99791666666666667</v>
      </c>
      <c r="BJ108" s="270">
        <f t="shared" ref="BJ108:BT108" si="1353">IF(BJ112&lt;BJ107,(BJ107-BJ112)/5+BJ109,(BJ112-BJ107)/5+BJ107)</f>
        <v>0.99805555555555558</v>
      </c>
      <c r="BK108" s="270">
        <f t="shared" si="1353"/>
        <v>0.99861111111111101</v>
      </c>
      <c r="BL108" s="270">
        <f t="shared" si="1353"/>
        <v>0.99861111111111101</v>
      </c>
      <c r="BM108" s="270">
        <f t="shared" si="1353"/>
        <v>0.99916666666666665</v>
      </c>
      <c r="BN108" s="270">
        <f t="shared" si="1353"/>
        <v>0.99930555555555556</v>
      </c>
      <c r="BO108" s="270">
        <f t="shared" si="1353"/>
        <v>0.99874999999999992</v>
      </c>
      <c r="BP108" s="270">
        <f t="shared" si="1353"/>
        <v>1.3888888888888889E-4</v>
      </c>
      <c r="BQ108" s="270">
        <f t="shared" si="1353"/>
        <v>0.99861111111111101</v>
      </c>
      <c r="BR108" s="270">
        <f t="shared" si="1353"/>
        <v>0.99861111111111101</v>
      </c>
      <c r="BS108" s="270">
        <f t="shared" si="1353"/>
        <v>0.99874999999999992</v>
      </c>
      <c r="BT108" s="270">
        <f t="shared" si="1353"/>
        <v>0.99916666666666665</v>
      </c>
      <c r="BU108" s="270">
        <f t="shared" ref="BU108:CD108" si="1354">IF(BU112&lt;BU107,(BU107-BU112)/5+BU109,(BU112-BU107)/5+BU107)</f>
        <v>0.99916666666666665</v>
      </c>
      <c r="BV108" s="270">
        <f t="shared" si="1354"/>
        <v>0.99874999999999992</v>
      </c>
      <c r="BW108" s="270">
        <f t="shared" si="1354"/>
        <v>0.99930555555555556</v>
      </c>
      <c r="BX108" s="270">
        <f t="shared" si="1354"/>
        <v>0.99861111111111101</v>
      </c>
      <c r="BY108" s="270">
        <f t="shared" si="1354"/>
        <v>0.99930555555555556</v>
      </c>
      <c r="BZ108" s="270">
        <f t="shared" si="1354"/>
        <v>0.99861111111111101</v>
      </c>
      <c r="CA108" s="270">
        <f t="shared" si="1354"/>
        <v>0.99930555555555556</v>
      </c>
      <c r="CB108" s="270">
        <f t="shared" si="1354"/>
        <v>1.3888888888888889E-4</v>
      </c>
      <c r="CC108" s="270">
        <f t="shared" si="1354"/>
        <v>0.99930555555555556</v>
      </c>
      <c r="CD108" s="270">
        <f t="shared" si="1354"/>
        <v>0.99930555555555556</v>
      </c>
      <c r="CE108" s="270">
        <v>0.99944444444444447</v>
      </c>
      <c r="CF108" s="270">
        <f t="shared" ref="CF108:CH108" si="1355">IF(CF112&lt;CF107,(CF107-CF112)/5+CF109,(CF112-CF107)/5+CF107)</f>
        <v>1.3888888888888889E-3</v>
      </c>
      <c r="CG108" s="270">
        <f t="shared" si="1355"/>
        <v>6.9444444444444447E-4</v>
      </c>
      <c r="CH108" s="270">
        <f t="shared" si="1355"/>
        <v>1.3888888888888889E-4</v>
      </c>
      <c r="CI108" s="270">
        <v>0.99972222222222218</v>
      </c>
      <c r="CJ108" s="270">
        <f t="shared" ref="CJ108:DP108" si="1356">IF(CJ112&lt;CJ107,(CJ107-CJ112)/5+CJ109,(CJ112-CJ107)/5+CJ107)</f>
        <v>1.6666666666666668E-3</v>
      </c>
      <c r="CK108" s="270">
        <f t="shared" si="1356"/>
        <v>1.5277777777777779E-3</v>
      </c>
      <c r="CL108" s="270">
        <f t="shared" si="1356"/>
        <v>9.7222222222222219E-4</v>
      </c>
      <c r="CM108" s="270">
        <f t="shared" si="1356"/>
        <v>1.1111111111111111E-3</v>
      </c>
      <c r="CN108" s="270">
        <f t="shared" si="1356"/>
        <v>4.0277777777777777E-3</v>
      </c>
      <c r="CO108" s="270">
        <f t="shared" si="1356"/>
        <v>3.8888888888888888E-3</v>
      </c>
      <c r="CP108" s="270">
        <f t="shared" si="1356"/>
        <v>4.5833333333333334E-3</v>
      </c>
      <c r="CQ108" s="270">
        <f t="shared" si="1356"/>
        <v>5.5555555555555558E-3</v>
      </c>
      <c r="CR108" s="270">
        <f t="shared" si="1356"/>
        <v>4.8611111111111112E-3</v>
      </c>
      <c r="CS108" s="270">
        <f t="shared" si="1356"/>
        <v>6.8055555555555551E-3</v>
      </c>
      <c r="CT108" s="270">
        <f t="shared" si="1356"/>
        <v>4.8611111111111112E-3</v>
      </c>
      <c r="CU108" s="270">
        <f t="shared" si="1356"/>
        <v>9.1666666666666667E-3</v>
      </c>
      <c r="CV108" s="270">
        <f t="shared" si="1356"/>
        <v>1.013888888888889E-2</v>
      </c>
      <c r="CW108" s="270">
        <f t="shared" si="1356"/>
        <v>9.3055555555555548E-3</v>
      </c>
      <c r="CX108" s="270">
        <f t="shared" si="1356"/>
        <v>1.0833333333333334E-2</v>
      </c>
      <c r="CY108" s="270">
        <f t="shared" si="1356"/>
        <v>1.0972222222222223E-2</v>
      </c>
      <c r="CZ108" s="270">
        <f t="shared" si="1356"/>
        <v>1.013888888888889E-2</v>
      </c>
      <c r="DA108" s="270">
        <f t="shared" si="1356"/>
        <v>1.1805555555555555E-2</v>
      </c>
      <c r="DB108" s="270">
        <f t="shared" si="1356"/>
        <v>9.7222222222222224E-3</v>
      </c>
      <c r="DC108" s="270">
        <f t="shared" si="1356"/>
        <v>1.4305555555555556E-2</v>
      </c>
      <c r="DD108" s="270">
        <f t="shared" si="1356"/>
        <v>1.5555555555555555E-2</v>
      </c>
      <c r="DE108" s="270">
        <f t="shared" si="1356"/>
        <v>1.8472222222222223E-2</v>
      </c>
      <c r="DF108" s="270">
        <f t="shared" si="1356"/>
        <v>2.2361111111111113E-2</v>
      </c>
      <c r="DG108" s="270">
        <f t="shared" si="1356"/>
        <v>2.3472222222222221E-2</v>
      </c>
      <c r="DH108" s="270">
        <f t="shared" si="1356"/>
        <v>2.4305555555555559E-2</v>
      </c>
      <c r="DI108" s="270">
        <f t="shared" si="1356"/>
        <v>2.6527777777777775E-2</v>
      </c>
      <c r="DJ108" s="270">
        <f t="shared" si="1356"/>
        <v>2.736111111111111E-2</v>
      </c>
      <c r="DK108" s="270">
        <f t="shared" si="1356"/>
        <v>2.6805555555555555E-2</v>
      </c>
      <c r="DL108" s="270">
        <f t="shared" si="1356"/>
        <v>3.125E-2</v>
      </c>
      <c r="DM108" s="270">
        <f t="shared" si="1356"/>
        <v>3.9027777777777779E-2</v>
      </c>
      <c r="DN108" s="270">
        <f t="shared" si="1356"/>
        <v>4.1388888888888892E-2</v>
      </c>
      <c r="DO108" s="270">
        <f t="shared" si="1356"/>
        <v>6.4861111111111105E-2</v>
      </c>
      <c r="DP108" s="270">
        <f t="shared" si="1356"/>
        <v>6.9444444444444448E-2</v>
      </c>
      <c r="DQ108" s="220">
        <f t="shared" si="1139"/>
        <v>-11</v>
      </c>
      <c r="DR108" s="270">
        <f t="shared" ref="DR108:DS108" si="1357">IF(DR112&lt;DR107,(DR107-DR112)/5+DR109,(DR112-DR107)/5+DR107)</f>
        <v>0.99236111111111114</v>
      </c>
      <c r="DS108" s="270">
        <f t="shared" si="1357"/>
        <v>0.99347222222222242</v>
      </c>
      <c r="DT108" s="270">
        <f t="shared" ref="DT108:DZ108" si="1358">IF(DT112&lt;DT107,(DT107-DT112)/5+DT109,(DT112-DT107)/5+DT107)</f>
        <v>0.99347222222222242</v>
      </c>
      <c r="DU108" s="270">
        <f t="shared" si="1358"/>
        <v>0.99458333333333326</v>
      </c>
      <c r="DV108" s="270">
        <f t="shared" si="1358"/>
        <v>0.99486111111111131</v>
      </c>
      <c r="DW108" s="270">
        <f t="shared" si="1358"/>
        <v>0.99527777777777759</v>
      </c>
      <c r="DX108" s="270">
        <f t="shared" si="1358"/>
        <v>0.99319444444444438</v>
      </c>
      <c r="DY108" s="270">
        <f t="shared" si="1358"/>
        <v>0.99333333333333318</v>
      </c>
      <c r="DZ108" s="270">
        <f t="shared" si="1358"/>
        <v>0.99486111111111131</v>
      </c>
      <c r="EA108" s="270">
        <f t="shared" ref="EA108:EM108" si="1359">IF(EA112&lt;EA107,(EA107-EA112)/5+EA109,(EA112-EA107)/5+EA107)</f>
        <v>0.9947222222222224</v>
      </c>
      <c r="EB108" s="270">
        <f t="shared" si="1359"/>
        <v>0.99527777777777782</v>
      </c>
      <c r="EC108" s="270">
        <f t="shared" si="1359"/>
        <v>0.99763888888888907</v>
      </c>
      <c r="ED108" s="270">
        <f t="shared" si="1359"/>
        <v>0.99694444444444452</v>
      </c>
      <c r="EE108" s="270">
        <f t="shared" si="1359"/>
        <v>0.99777777777777787</v>
      </c>
      <c r="EF108" s="270">
        <f t="shared" si="1359"/>
        <v>0.99833333333333307</v>
      </c>
      <c r="EG108" s="270">
        <f t="shared" si="1359"/>
        <v>0.99638888888888888</v>
      </c>
      <c r="EH108" s="270">
        <f t="shared" si="1359"/>
        <v>0.99833333333333307</v>
      </c>
      <c r="EI108" s="270">
        <f t="shared" si="1359"/>
        <v>0.99569444444444455</v>
      </c>
      <c r="EJ108" s="270">
        <f t="shared" si="1359"/>
        <v>0.99847222222222232</v>
      </c>
      <c r="EK108" s="270">
        <f t="shared" si="1359"/>
        <v>0.99847222222222232</v>
      </c>
      <c r="EL108" s="270">
        <f t="shared" si="1359"/>
        <v>0.99902777777777796</v>
      </c>
      <c r="EM108" s="270">
        <f t="shared" si="1359"/>
        <v>0.99777777777777787</v>
      </c>
      <c r="EN108" s="270">
        <f t="shared" ref="EN108:EQ108" si="1360">IF(EN112&lt;EN107,(EN107-EN112)/5+EN109,(EN112-EN107)/5+EN107)</f>
        <v>0.99930555555555556</v>
      </c>
      <c r="EO108" s="270">
        <f t="shared" si="1360"/>
        <v>0.99916666666666665</v>
      </c>
      <c r="EP108" s="270">
        <f t="shared" si="1360"/>
        <v>0.99930555555555556</v>
      </c>
      <c r="EQ108" s="270">
        <f t="shared" si="1360"/>
        <v>0.99916666666666665</v>
      </c>
      <c r="ER108" s="288">
        <v>0.99986111111111109</v>
      </c>
      <c r="ES108" s="270">
        <f t="shared" ref="ES108" si="1361">IF(ES112&lt;ES107,(ES107-ES112)/5+ES109,(ES112-ES107)/5+ES107)</f>
        <v>0.99930555555555556</v>
      </c>
      <c r="ET108" s="270">
        <f t="shared" ref="ET108:EZ108" si="1362">IF(ET112&lt;ET107,(ET107-ET112)/5+ET109,(ET112-ET107)/5+ET107)</f>
        <v>0.99847222222222232</v>
      </c>
      <c r="EU108" s="270">
        <f t="shared" si="1362"/>
        <v>0.99861111111111101</v>
      </c>
      <c r="EV108" s="270">
        <f t="shared" si="1362"/>
        <v>0</v>
      </c>
      <c r="EW108" s="270">
        <f t="shared" si="1362"/>
        <v>0.99791666666666667</v>
      </c>
      <c r="EX108" s="270">
        <f t="shared" si="1362"/>
        <v>0</v>
      </c>
      <c r="EY108" s="270">
        <f t="shared" si="1362"/>
        <v>0</v>
      </c>
      <c r="EZ108" s="270">
        <f t="shared" si="1362"/>
        <v>0.99861111111111101</v>
      </c>
      <c r="FA108" s="288">
        <v>0.99944444444444447</v>
      </c>
      <c r="FB108" s="270">
        <f t="shared" ref="FB108:FH108" si="1363">IF(FB112&lt;FB107,(FB107-FB112)/5+FB109,(FB112-FB107)/5+FB107)</f>
        <v>0.99930555555555556</v>
      </c>
      <c r="FC108" s="270">
        <f t="shared" si="1363"/>
        <v>6.9444444444444447E-4</v>
      </c>
      <c r="FD108" s="270">
        <f t="shared" si="1363"/>
        <v>0.99930555555555556</v>
      </c>
      <c r="FE108" s="270">
        <f t="shared" si="1363"/>
        <v>0.99930555555555556</v>
      </c>
      <c r="FF108" s="270">
        <f t="shared" si="1363"/>
        <v>0.99916666666666665</v>
      </c>
      <c r="FG108" s="270">
        <f t="shared" si="1363"/>
        <v>5.5555555555555556E-4</v>
      </c>
      <c r="FH108" s="270">
        <f t="shared" si="1363"/>
        <v>6.9444444444444447E-4</v>
      </c>
      <c r="FI108" s="288">
        <v>0.99847222222222232</v>
      </c>
      <c r="FJ108" s="270">
        <f t="shared" ref="FJ108:FK108" si="1364">IF(FJ112&lt;FJ107,(FJ107-FJ112)/5+FJ109,(FJ112-FJ107)/5+FJ107)</f>
        <v>0</v>
      </c>
      <c r="FK108" s="274">
        <f t="shared" si="1364"/>
        <v>0</v>
      </c>
      <c r="FL108" s="214">
        <f t="shared" si="935"/>
        <v>-11</v>
      </c>
      <c r="FM108" s="238" t="s">
        <v>168</v>
      </c>
      <c r="FN108" s="222">
        <f>JF11</f>
        <v>0.99791666666666667</v>
      </c>
      <c r="FO108" s="221"/>
      <c r="FP108" s="221"/>
      <c r="FQ108" s="214"/>
      <c r="FR108" s="225"/>
      <c r="FS108" s="225"/>
      <c r="FT108" s="225"/>
      <c r="FU108" s="225"/>
      <c r="FV108" s="225"/>
      <c r="FW108" s="225"/>
      <c r="FX108" s="225"/>
      <c r="FY108" s="225"/>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c r="HX108" s="216"/>
      <c r="HY108" s="216"/>
      <c r="HZ108" s="216"/>
      <c r="IA108" s="216"/>
      <c r="IB108" s="216"/>
      <c r="IC108" s="216"/>
      <c r="ID108" s="216"/>
      <c r="IE108" s="216"/>
      <c r="IF108" s="216"/>
      <c r="IG108" s="216"/>
      <c r="IH108" s="216"/>
      <c r="II108" s="216"/>
      <c r="IJ108" s="216"/>
      <c r="IK108" s="216"/>
      <c r="IL108" s="216"/>
      <c r="IM108" s="216"/>
      <c r="IN108" s="216"/>
      <c r="IO108" s="216"/>
      <c r="IP108" s="216"/>
      <c r="IQ108" s="216"/>
      <c r="IR108" s="216"/>
      <c r="IS108" s="216"/>
      <c r="IT108" s="216"/>
      <c r="IU108" s="216"/>
      <c r="IV108" s="216"/>
      <c r="IW108" s="216"/>
      <c r="IX108" s="216"/>
      <c r="IY108" s="216"/>
      <c r="IZ108" s="216"/>
      <c r="JA108" s="216"/>
      <c r="JB108" s="216"/>
      <c r="JC108" s="216"/>
      <c r="JD108" s="216"/>
      <c r="JE108" s="216"/>
      <c r="JF108" s="216"/>
      <c r="JG108" s="216"/>
      <c r="JH108" s="216"/>
      <c r="JI108" s="216"/>
      <c r="JJ108" s="216"/>
      <c r="JK108" s="216"/>
      <c r="JL108" s="216"/>
      <c r="JM108" s="216"/>
      <c r="JN108" s="216"/>
      <c r="JO108" s="216"/>
      <c r="JP108" s="216"/>
      <c r="JQ108" s="216"/>
      <c r="JR108" s="216"/>
    </row>
    <row r="109" spans="1:279" hidden="1">
      <c r="A109" s="188"/>
      <c r="B109" s="185" t="str">
        <f t="shared" si="1331"/>
        <v/>
      </c>
      <c r="C109" s="323"/>
      <c r="D109" s="183"/>
      <c r="E109" s="323"/>
      <c r="F109" s="185"/>
      <c r="G109" s="314"/>
      <c r="H109" s="186"/>
      <c r="I109" s="187"/>
      <c r="J109" s="185"/>
      <c r="K109" s="185"/>
      <c r="L109" s="319"/>
      <c r="M109" s="321"/>
      <c r="N109" s="1"/>
      <c r="O109" s="1"/>
      <c r="P109" s="1"/>
      <c r="Q109" s="1"/>
      <c r="R109" s="1"/>
      <c r="S109" s="1"/>
      <c r="T109" s="1"/>
      <c r="U109" s="1"/>
      <c r="V109" s="1"/>
      <c r="W109" s="1"/>
      <c r="X109" s="1"/>
      <c r="Y109" s="1"/>
      <c r="Z109" s="1"/>
      <c r="AA109" s="1"/>
      <c r="AB109" s="1"/>
      <c r="AC109" s="1"/>
      <c r="AD109" s="1"/>
      <c r="AE109" s="1"/>
      <c r="AF109" s="1"/>
      <c r="AG109" s="1"/>
      <c r="AH109" s="10">
        <f t="shared" si="832"/>
        <v>0</v>
      </c>
      <c r="AI109" s="10">
        <f t="shared" si="1332"/>
        <v>0</v>
      </c>
      <c r="AJ109" s="44" t="e">
        <f t="shared" si="834"/>
        <v>#VALUE!</v>
      </c>
      <c r="AK109" s="19" t="e">
        <f t="shared" si="835"/>
        <v>#VALUE!</v>
      </c>
      <c r="AL109" s="19" t="e">
        <f t="shared" si="866"/>
        <v>#VALUE!</v>
      </c>
      <c r="AM109" s="19" t="e">
        <f t="shared" ca="1" si="1333"/>
        <v>#VALUE!</v>
      </c>
      <c r="AN109" s="45" t="e">
        <f t="shared" ca="1" si="837"/>
        <v>#VALUE!</v>
      </c>
      <c r="AO109" s="55" t="e">
        <f t="shared" ca="1" si="820"/>
        <v>#VALUE!</v>
      </c>
      <c r="AP109" s="46">
        <f t="shared" ca="1" si="838"/>
        <v>42407.722612215657</v>
      </c>
      <c r="AQ109" s="20">
        <f t="shared" ca="1" si="849"/>
        <v>42407.722612215657</v>
      </c>
      <c r="AR109" s="10">
        <f t="shared" ca="1" si="850"/>
        <v>15266780.140397636</v>
      </c>
      <c r="AT109" s="64">
        <v>100</v>
      </c>
      <c r="AU109" s="58" t="e">
        <f t="shared" si="851"/>
        <v>#VALUE!</v>
      </c>
      <c r="AV109" s="59" t="e">
        <f t="shared" si="839"/>
        <v>#VALUE!</v>
      </c>
      <c r="AW109" s="60" t="str">
        <f t="shared" si="840"/>
        <v/>
      </c>
      <c r="AX109" s="61" t="e">
        <f t="shared" si="821"/>
        <v>#VALUE!</v>
      </c>
      <c r="AY109" s="62" t="e">
        <f t="shared" si="852"/>
        <v>#VALUE!</v>
      </c>
      <c r="AZ109" s="61" t="str">
        <f t="shared" si="853"/>
        <v/>
      </c>
      <c r="BA109" s="58" t="e">
        <f t="shared" si="854"/>
        <v>#VALUE!</v>
      </c>
      <c r="BB109" s="58" t="e">
        <f t="shared" si="855"/>
        <v>#VALUE!</v>
      </c>
      <c r="BC109" s="58" t="e">
        <f t="shared" si="856"/>
        <v>#VALUE!</v>
      </c>
      <c r="BD109" s="58" t="e">
        <f t="shared" ca="1" si="857"/>
        <v>#VALUE!</v>
      </c>
      <c r="BE109" s="63" t="e">
        <f t="shared" si="822"/>
        <v>#VALUE!</v>
      </c>
      <c r="BF109" s="215">
        <v>-12</v>
      </c>
      <c r="BG109" s="214">
        <f t="shared" si="867"/>
        <v>-12</v>
      </c>
      <c r="BH109" s="257">
        <f t="shared" ref="BH109:BI109" si="1365">IF(BH112&lt;BH107,(BH107-BH112)/5+BH110,(BH112-BH107)/5+BH108)</f>
        <v>0.99930555555555556</v>
      </c>
      <c r="BI109" s="254">
        <f t="shared" si="1365"/>
        <v>0.99791666666666667</v>
      </c>
      <c r="BJ109" s="254">
        <f t="shared" ref="BJ109:BT109" si="1366">IF(BJ112&lt;BJ107,(BJ107-BJ112)/5+BJ110,(BJ112-BJ107)/5+BJ108)</f>
        <v>0.9981944444444445</v>
      </c>
      <c r="BK109" s="254">
        <f t="shared" si="1366"/>
        <v>0.99861111111111101</v>
      </c>
      <c r="BL109" s="254">
        <f t="shared" si="1366"/>
        <v>0.99861111111111101</v>
      </c>
      <c r="BM109" s="254">
        <f t="shared" si="1366"/>
        <v>0.99902777777777774</v>
      </c>
      <c r="BN109" s="254">
        <f t="shared" si="1366"/>
        <v>0.99930555555555556</v>
      </c>
      <c r="BO109" s="254">
        <f t="shared" si="1366"/>
        <v>0.99888888888888883</v>
      </c>
      <c r="BP109" s="254">
        <f t="shared" si="1366"/>
        <v>2.7777777777777778E-4</v>
      </c>
      <c r="BQ109" s="254">
        <f t="shared" si="1366"/>
        <v>0.99861111111111101</v>
      </c>
      <c r="BR109" s="254">
        <f t="shared" si="1366"/>
        <v>0.99861111111111101</v>
      </c>
      <c r="BS109" s="254">
        <f t="shared" si="1366"/>
        <v>0.99888888888888883</v>
      </c>
      <c r="BT109" s="254">
        <f t="shared" si="1366"/>
        <v>0.99902777777777774</v>
      </c>
      <c r="BU109" s="254">
        <f t="shared" ref="BU109:CD109" si="1367">IF(BU112&lt;BU107,(BU107-BU112)/5+BU110,(BU112-BU107)/5+BU108)</f>
        <v>0.99902777777777774</v>
      </c>
      <c r="BV109" s="254">
        <f t="shared" si="1367"/>
        <v>0.99888888888888883</v>
      </c>
      <c r="BW109" s="254">
        <f t="shared" si="1367"/>
        <v>0.99930555555555556</v>
      </c>
      <c r="BX109" s="254">
        <f t="shared" si="1367"/>
        <v>0.99861111111111101</v>
      </c>
      <c r="BY109" s="254">
        <f t="shared" si="1367"/>
        <v>0.99930555555555556</v>
      </c>
      <c r="BZ109" s="254">
        <f t="shared" si="1367"/>
        <v>0.99861111111111101</v>
      </c>
      <c r="CA109" s="254">
        <f t="shared" si="1367"/>
        <v>0.99930555555555556</v>
      </c>
      <c r="CB109" s="254">
        <f t="shared" si="1367"/>
        <v>2.7777777777777778E-4</v>
      </c>
      <c r="CC109" s="254">
        <f t="shared" si="1367"/>
        <v>0.99930555555555556</v>
      </c>
      <c r="CD109" s="254">
        <f t="shared" si="1367"/>
        <v>0.99930555555555556</v>
      </c>
      <c r="CE109" s="254">
        <v>0.99958333333333327</v>
      </c>
      <c r="CF109" s="254">
        <f t="shared" ref="CF109:CH109" si="1368">IF(CF112&lt;CF107,(CF107-CF112)/5+CF110,(CF112-CF107)/5+CF108)</f>
        <v>1.3888888888888889E-3</v>
      </c>
      <c r="CG109" s="254">
        <f t="shared" si="1368"/>
        <v>6.9444444444444447E-4</v>
      </c>
      <c r="CH109" s="254">
        <f t="shared" si="1368"/>
        <v>2.7777777777777778E-4</v>
      </c>
      <c r="CI109" s="254">
        <v>1.3888888888888889E-4</v>
      </c>
      <c r="CJ109" s="254">
        <f t="shared" ref="CJ109:DP109" si="1369">IF(CJ112&lt;CJ107,(CJ107-CJ112)/5+CJ110,(CJ112-CJ107)/5+CJ108)</f>
        <v>1.9444444444444446E-3</v>
      </c>
      <c r="CK109" s="254">
        <f t="shared" si="1369"/>
        <v>1.6666666666666668E-3</v>
      </c>
      <c r="CL109" s="254">
        <f t="shared" si="1369"/>
        <v>1.2499999999999998E-3</v>
      </c>
      <c r="CM109" s="254">
        <f t="shared" si="1369"/>
        <v>1.5277777777777776E-3</v>
      </c>
      <c r="CN109" s="254">
        <f t="shared" si="1369"/>
        <v>4.5833333333333334E-3</v>
      </c>
      <c r="CO109" s="254">
        <f t="shared" si="1369"/>
        <v>4.3055555555555555E-3</v>
      </c>
      <c r="CP109" s="254">
        <f t="shared" si="1369"/>
        <v>5.0000000000000001E-3</v>
      </c>
      <c r="CQ109" s="254">
        <f t="shared" si="1369"/>
        <v>6.2500000000000003E-3</v>
      </c>
      <c r="CR109" s="254">
        <f t="shared" si="1369"/>
        <v>5.5555555555555558E-3</v>
      </c>
      <c r="CS109" s="254">
        <f t="shared" si="1369"/>
        <v>7.3611111111111108E-3</v>
      </c>
      <c r="CT109" s="254">
        <f t="shared" si="1369"/>
        <v>5.5555555555555558E-3</v>
      </c>
      <c r="CU109" s="254">
        <f t="shared" si="1369"/>
        <v>0.01</v>
      </c>
      <c r="CV109" s="254">
        <f t="shared" si="1369"/>
        <v>1.1250000000000001E-2</v>
      </c>
      <c r="CW109" s="254">
        <f t="shared" si="1369"/>
        <v>1.0277777777777776E-2</v>
      </c>
      <c r="CX109" s="254">
        <f t="shared" si="1369"/>
        <v>1.1944444444444445E-2</v>
      </c>
      <c r="CY109" s="254">
        <f t="shared" si="1369"/>
        <v>1.2222222222222225E-2</v>
      </c>
      <c r="CZ109" s="254">
        <f t="shared" si="1369"/>
        <v>1.1250000000000001E-2</v>
      </c>
      <c r="DA109" s="254">
        <f t="shared" si="1369"/>
        <v>1.3194444444444444E-2</v>
      </c>
      <c r="DB109" s="254">
        <f t="shared" si="1369"/>
        <v>1.1111111111111112E-2</v>
      </c>
      <c r="DC109" s="254">
        <f t="shared" si="1369"/>
        <v>1.6111111111111111E-2</v>
      </c>
      <c r="DD109" s="254">
        <f t="shared" si="1369"/>
        <v>1.7222222222222222E-2</v>
      </c>
      <c r="DE109" s="254">
        <f t="shared" si="1369"/>
        <v>2.027777777777778E-2</v>
      </c>
      <c r="DF109" s="254">
        <f t="shared" si="1369"/>
        <v>2.4583333333333336E-2</v>
      </c>
      <c r="DG109" s="254">
        <f t="shared" si="1369"/>
        <v>2.6111111111111109E-2</v>
      </c>
      <c r="DH109" s="254">
        <f t="shared" si="1369"/>
        <v>2.7083333333333338E-2</v>
      </c>
      <c r="DI109" s="254">
        <f t="shared" si="1369"/>
        <v>2.944444444444444E-2</v>
      </c>
      <c r="DJ109" s="254">
        <f t="shared" si="1369"/>
        <v>3.0416666666666665E-2</v>
      </c>
      <c r="DK109" s="254">
        <f t="shared" si="1369"/>
        <v>0.03</v>
      </c>
      <c r="DL109" s="254">
        <f t="shared" si="1369"/>
        <v>3.4722222222222224E-2</v>
      </c>
      <c r="DM109" s="254">
        <f t="shared" si="1369"/>
        <v>4.3333333333333335E-2</v>
      </c>
      <c r="DN109" s="254">
        <f t="shared" si="1369"/>
        <v>4.5972222222222227E-2</v>
      </c>
      <c r="DO109" s="254">
        <f t="shared" si="1369"/>
        <v>7.1388888888888891E-2</v>
      </c>
      <c r="DP109" s="254">
        <f t="shared" si="1369"/>
        <v>7.7777777777777779E-2</v>
      </c>
      <c r="DQ109" s="220">
        <f t="shared" si="1139"/>
        <v>-12</v>
      </c>
      <c r="DR109" s="254">
        <f t="shared" ref="DR109:DS109" si="1370">IF(DR112&lt;DR107,(DR107-DR112)/5+DR110,(DR112-DR107)/5+DR108)</f>
        <v>0.9916666666666667</v>
      </c>
      <c r="DS109" s="254">
        <f t="shared" si="1370"/>
        <v>0.99250000000000016</v>
      </c>
      <c r="DT109" s="254">
        <f t="shared" ref="DT109:DZ109" si="1371">IF(DT112&lt;DT107,(DT107-DT112)/5+DT110,(DT112-DT107)/5+DT108)</f>
        <v>0.99250000000000016</v>
      </c>
      <c r="DU109" s="254">
        <f t="shared" si="1371"/>
        <v>0.99402777777777773</v>
      </c>
      <c r="DV109" s="254">
        <f t="shared" si="1371"/>
        <v>0.99458333333333349</v>
      </c>
      <c r="DW109" s="254">
        <f t="shared" si="1371"/>
        <v>0.99472222222222206</v>
      </c>
      <c r="DX109" s="254">
        <f t="shared" si="1371"/>
        <v>0.99263888888888885</v>
      </c>
      <c r="DY109" s="254">
        <f t="shared" si="1371"/>
        <v>0.99291666666666656</v>
      </c>
      <c r="DZ109" s="254">
        <f t="shared" si="1371"/>
        <v>0.99458333333333349</v>
      </c>
      <c r="EA109" s="254">
        <f t="shared" ref="EA109:EM109" si="1372">IF(EA112&lt;EA107,(EA107-EA112)/5+EA110,(EA112-EA107)/5+EA108)</f>
        <v>0.99430555555555566</v>
      </c>
      <c r="EB109" s="254">
        <f t="shared" si="1372"/>
        <v>0.99541666666666673</v>
      </c>
      <c r="EC109" s="254">
        <f t="shared" si="1372"/>
        <v>0.99736111111111125</v>
      </c>
      <c r="ED109" s="254">
        <f t="shared" si="1372"/>
        <v>0.9966666666666667</v>
      </c>
      <c r="EE109" s="254">
        <f t="shared" si="1372"/>
        <v>0.99763888888888896</v>
      </c>
      <c r="EF109" s="254">
        <f t="shared" si="1372"/>
        <v>0.99805555555555536</v>
      </c>
      <c r="EG109" s="254">
        <f t="shared" si="1372"/>
        <v>0.99624999999999997</v>
      </c>
      <c r="EH109" s="254">
        <f t="shared" si="1372"/>
        <v>0.99805555555555536</v>
      </c>
      <c r="EI109" s="254">
        <f t="shared" si="1372"/>
        <v>0.99555555555555564</v>
      </c>
      <c r="EJ109" s="254">
        <f t="shared" si="1372"/>
        <v>0.99833333333333341</v>
      </c>
      <c r="EK109" s="254">
        <f t="shared" si="1372"/>
        <v>0.99833333333333341</v>
      </c>
      <c r="EL109" s="254">
        <f t="shared" si="1372"/>
        <v>0.99875000000000014</v>
      </c>
      <c r="EM109" s="254">
        <f t="shared" si="1372"/>
        <v>0.99763888888888896</v>
      </c>
      <c r="EN109" s="254">
        <f t="shared" ref="EN109:EQ109" si="1373">IF(EN112&lt;EN107,(EN107-EN112)/5+EN110,(EN112-EN107)/5+EN108)</f>
        <v>0.99930555555555556</v>
      </c>
      <c r="EO109" s="254">
        <f t="shared" si="1373"/>
        <v>0.99902777777777774</v>
      </c>
      <c r="EP109" s="254">
        <f t="shared" si="1373"/>
        <v>0.99930555555555556</v>
      </c>
      <c r="EQ109" s="254">
        <f t="shared" si="1373"/>
        <v>0.99902777777777774</v>
      </c>
      <c r="ER109" s="254">
        <v>0.99972222222222218</v>
      </c>
      <c r="ES109" s="254">
        <f t="shared" ref="ES109" si="1374">IF(ES112&lt;ES107,(ES107-ES112)/5+ES110,(ES112-ES107)/5+ES108)</f>
        <v>0.99930555555555556</v>
      </c>
      <c r="ET109" s="254">
        <f t="shared" ref="ET109:EZ109" si="1375">IF(ET112&lt;ET107,(ET107-ET112)/5+ET110,(ET112-ET107)/5+ET108)</f>
        <v>0.99833333333333341</v>
      </c>
      <c r="EU109" s="254">
        <f t="shared" si="1375"/>
        <v>0.99861111111111101</v>
      </c>
      <c r="EV109" s="254">
        <f t="shared" si="1375"/>
        <v>0</v>
      </c>
      <c r="EW109" s="254">
        <f t="shared" si="1375"/>
        <v>0.99791666666666667</v>
      </c>
      <c r="EX109" s="254">
        <f t="shared" si="1375"/>
        <v>0</v>
      </c>
      <c r="EY109" s="254">
        <f t="shared" si="1375"/>
        <v>0</v>
      </c>
      <c r="EZ109" s="254">
        <f t="shared" si="1375"/>
        <v>0.99861111111111101</v>
      </c>
      <c r="FA109" s="254">
        <v>0.99958333333333327</v>
      </c>
      <c r="FB109" s="254">
        <f t="shared" ref="FB109:FH109" si="1376">IF(FB112&lt;FB107,(FB107-FB112)/5+FB110,(FB112-FB107)/5+FB108)</f>
        <v>0.99930555555555556</v>
      </c>
      <c r="FC109" s="254">
        <f t="shared" si="1376"/>
        <v>6.9444444444444447E-4</v>
      </c>
      <c r="FD109" s="254">
        <f t="shared" si="1376"/>
        <v>0.99930555555555556</v>
      </c>
      <c r="FE109" s="254">
        <f t="shared" si="1376"/>
        <v>0.99930555555555556</v>
      </c>
      <c r="FF109" s="254">
        <f t="shared" si="1376"/>
        <v>0.99902777777777774</v>
      </c>
      <c r="FG109" s="254">
        <f t="shared" si="1376"/>
        <v>4.1666666666666664E-4</v>
      </c>
      <c r="FH109" s="254">
        <f t="shared" si="1376"/>
        <v>6.9444444444444447E-4</v>
      </c>
      <c r="FI109" s="254">
        <v>0.99902777777777774</v>
      </c>
      <c r="FJ109" s="254">
        <f t="shared" ref="FJ109" si="1377">IF(FJ112&lt;FJ107,(FJ107-FJ112)/5+FJ110,(FJ112-FJ107)/5+FJ108)</f>
        <v>0</v>
      </c>
      <c r="FK109" s="255">
        <f>IF(FK112&lt;FK107,(FK107-FK112)/5+FK110,(FK112-FK107)/5+FK108)</f>
        <v>0</v>
      </c>
      <c r="FL109" s="214">
        <f t="shared" si="935"/>
        <v>-12</v>
      </c>
      <c r="FM109" s="238" t="s">
        <v>93</v>
      </c>
      <c r="FN109" s="222">
        <f>JG11</f>
        <v>0.99708333333333332</v>
      </c>
      <c r="FO109" s="221"/>
      <c r="FP109" s="215"/>
      <c r="FQ109" s="215"/>
      <c r="FR109" s="215"/>
      <c r="FS109" s="215"/>
      <c r="FT109" s="215"/>
      <c r="FU109" s="215"/>
      <c r="FV109" s="215"/>
      <c r="FW109" s="215"/>
      <c r="FX109" s="215"/>
      <c r="FY109" s="215"/>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c r="HX109" s="216"/>
      <c r="HY109" s="216"/>
      <c r="HZ109" s="216"/>
      <c r="IA109" s="216"/>
      <c r="IB109" s="216"/>
      <c r="IC109" s="216"/>
      <c r="ID109" s="216"/>
      <c r="IE109" s="216"/>
      <c r="IF109" s="216"/>
      <c r="IG109" s="216"/>
      <c r="IH109" s="216"/>
      <c r="II109" s="216"/>
      <c r="IJ109" s="216"/>
      <c r="IK109" s="216"/>
      <c r="IL109" s="216"/>
      <c r="IM109" s="216"/>
      <c r="IN109" s="216"/>
      <c r="IO109" s="216"/>
      <c r="IP109" s="216"/>
      <c r="IQ109" s="216"/>
      <c r="IR109" s="216"/>
      <c r="IS109" s="216"/>
      <c r="IT109" s="216"/>
      <c r="IU109" s="216"/>
      <c r="IV109" s="216"/>
      <c r="IW109" s="216"/>
      <c r="IX109" s="216"/>
      <c r="IY109" s="216"/>
      <c r="IZ109" s="216"/>
      <c r="JA109" s="216"/>
      <c r="JB109" s="216"/>
      <c r="JC109" s="216"/>
      <c r="JD109" s="216"/>
      <c r="JE109" s="216"/>
      <c r="JF109" s="216"/>
      <c r="JG109" s="216"/>
      <c r="JH109" s="216"/>
      <c r="JI109" s="238"/>
      <c r="JJ109" s="238"/>
      <c r="JK109" s="238"/>
      <c r="JL109" s="238"/>
      <c r="JM109" s="238"/>
      <c r="JN109" s="238"/>
      <c r="JO109" s="238"/>
      <c r="JP109" s="238"/>
      <c r="JQ109" s="238"/>
      <c r="JR109" s="238"/>
      <c r="JS109" s="238"/>
    </row>
    <row r="110" spans="1:279" hidden="1">
      <c r="A110" s="188"/>
      <c r="B110" s="185" t="str">
        <f t="shared" si="1331"/>
        <v/>
      </c>
      <c r="C110" s="323"/>
      <c r="D110" s="183"/>
      <c r="E110" s="323"/>
      <c r="F110" s="185"/>
      <c r="G110" s="314"/>
      <c r="H110" s="186"/>
      <c r="I110" s="187"/>
      <c r="J110" s="185"/>
      <c r="K110" s="185"/>
      <c r="L110" s="319"/>
      <c r="M110" s="321"/>
      <c r="N110" s="1"/>
      <c r="O110" s="1"/>
      <c r="P110" s="1"/>
      <c r="Q110" s="1"/>
      <c r="R110" s="1"/>
      <c r="S110" s="1"/>
      <c r="T110" s="1"/>
      <c r="U110" s="1"/>
      <c r="V110" s="1"/>
      <c r="W110" s="1"/>
      <c r="X110" s="1"/>
      <c r="Y110" s="1"/>
      <c r="Z110" s="1"/>
      <c r="AA110" s="1"/>
      <c r="AB110" s="1"/>
      <c r="AC110" s="1"/>
      <c r="AD110" s="1"/>
      <c r="AE110" s="1"/>
      <c r="AF110" s="1"/>
      <c r="AG110" s="1"/>
      <c r="AH110" s="10">
        <f t="shared" si="832"/>
        <v>0</v>
      </c>
      <c r="AI110" s="10">
        <f t="shared" si="1332"/>
        <v>0</v>
      </c>
      <c r="AJ110" s="44" t="e">
        <f t="shared" si="834"/>
        <v>#VALUE!</v>
      </c>
      <c r="AK110" s="19" t="e">
        <f t="shared" si="835"/>
        <v>#VALUE!</v>
      </c>
      <c r="AL110" s="19" t="e">
        <f t="shared" si="866"/>
        <v>#VALUE!</v>
      </c>
      <c r="AM110" s="19" t="e">
        <f t="shared" ca="1" si="1333"/>
        <v>#VALUE!</v>
      </c>
      <c r="AN110" s="45" t="e">
        <f t="shared" ca="1" si="837"/>
        <v>#VALUE!</v>
      </c>
      <c r="AO110" s="55" t="e">
        <f t="shared" ca="1" si="820"/>
        <v>#VALUE!</v>
      </c>
      <c r="AP110" s="46">
        <f t="shared" ca="1" si="838"/>
        <v>42407.722612215657</v>
      </c>
      <c r="AQ110" s="20">
        <f t="shared" ca="1" si="849"/>
        <v>42407.722612215657</v>
      </c>
      <c r="AR110" s="10">
        <f t="shared" ca="1" si="850"/>
        <v>15266780.140397636</v>
      </c>
      <c r="AT110" s="64">
        <v>101</v>
      </c>
      <c r="AU110" s="58" t="e">
        <f t="shared" si="851"/>
        <v>#VALUE!</v>
      </c>
      <c r="AV110" s="59" t="e">
        <f t="shared" si="839"/>
        <v>#VALUE!</v>
      </c>
      <c r="AW110" s="60" t="str">
        <f t="shared" si="840"/>
        <v/>
      </c>
      <c r="AX110" s="61" t="e">
        <f t="shared" si="821"/>
        <v>#VALUE!</v>
      </c>
      <c r="AY110" s="62" t="e">
        <f t="shared" si="852"/>
        <v>#VALUE!</v>
      </c>
      <c r="AZ110" s="61" t="str">
        <f t="shared" si="853"/>
        <v/>
      </c>
      <c r="BA110" s="58" t="e">
        <f t="shared" si="854"/>
        <v>#VALUE!</v>
      </c>
      <c r="BB110" s="58" t="e">
        <f t="shared" si="855"/>
        <v>#VALUE!</v>
      </c>
      <c r="BC110" s="58" t="e">
        <f t="shared" si="856"/>
        <v>#VALUE!</v>
      </c>
      <c r="BD110" s="58" t="e">
        <f t="shared" ca="1" si="857"/>
        <v>#VALUE!</v>
      </c>
      <c r="BE110" s="63" t="e">
        <f t="shared" si="822"/>
        <v>#VALUE!</v>
      </c>
      <c r="BF110" s="215">
        <v>-13</v>
      </c>
      <c r="BG110" s="214">
        <f t="shared" si="867"/>
        <v>-13</v>
      </c>
      <c r="BH110" s="257">
        <f t="shared" ref="BH110:BI110" si="1378">IF(BH112&lt;BH107,(BH107-BH112)/5+BH111,(BH112-BH107)/5+BH109)</f>
        <v>0.99930555555555556</v>
      </c>
      <c r="BI110" s="254">
        <f t="shared" si="1378"/>
        <v>0.99791666666666667</v>
      </c>
      <c r="BJ110" s="254">
        <f t="shared" ref="BJ110:BT110" si="1379">IF(BJ112&lt;BJ107,(BJ107-BJ112)/5+BJ111,(BJ112-BJ107)/5+BJ109)</f>
        <v>0.99833333333333341</v>
      </c>
      <c r="BK110" s="254">
        <f t="shared" si="1379"/>
        <v>0.99861111111111101</v>
      </c>
      <c r="BL110" s="254">
        <f t="shared" si="1379"/>
        <v>0.99861111111111101</v>
      </c>
      <c r="BM110" s="254">
        <f t="shared" si="1379"/>
        <v>0.99888888888888883</v>
      </c>
      <c r="BN110" s="254">
        <f t="shared" si="1379"/>
        <v>0.99930555555555556</v>
      </c>
      <c r="BO110" s="254">
        <f t="shared" si="1379"/>
        <v>0.99902777777777774</v>
      </c>
      <c r="BP110" s="254">
        <f t="shared" si="1379"/>
        <v>4.1666666666666664E-4</v>
      </c>
      <c r="BQ110" s="254">
        <f t="shared" si="1379"/>
        <v>0.99861111111111101</v>
      </c>
      <c r="BR110" s="254">
        <f t="shared" si="1379"/>
        <v>0.99861111111111101</v>
      </c>
      <c r="BS110" s="254">
        <f t="shared" si="1379"/>
        <v>0.99902777777777774</v>
      </c>
      <c r="BT110" s="254">
        <f t="shared" si="1379"/>
        <v>0.99888888888888883</v>
      </c>
      <c r="BU110" s="254">
        <f t="shared" ref="BU110:CD110" si="1380">IF(BU112&lt;BU107,(BU107-BU112)/5+BU111,(BU112-BU107)/5+BU109)</f>
        <v>0.99888888888888883</v>
      </c>
      <c r="BV110" s="254">
        <f t="shared" si="1380"/>
        <v>0.99902777777777774</v>
      </c>
      <c r="BW110" s="254">
        <f t="shared" si="1380"/>
        <v>0.99930555555555556</v>
      </c>
      <c r="BX110" s="254">
        <f t="shared" si="1380"/>
        <v>0.99861111111111101</v>
      </c>
      <c r="BY110" s="254">
        <f t="shared" si="1380"/>
        <v>0.99930555555555556</v>
      </c>
      <c r="BZ110" s="254">
        <f t="shared" si="1380"/>
        <v>0.99861111111111101</v>
      </c>
      <c r="CA110" s="254">
        <f t="shared" si="1380"/>
        <v>0.99930555555555556</v>
      </c>
      <c r="CB110" s="254">
        <f t="shared" si="1380"/>
        <v>4.1666666666666664E-4</v>
      </c>
      <c r="CC110" s="254">
        <f t="shared" si="1380"/>
        <v>0.99930555555555556</v>
      </c>
      <c r="CD110" s="254">
        <f t="shared" si="1380"/>
        <v>0.99930555555555556</v>
      </c>
      <c r="CE110" s="254">
        <v>0.99972222222222218</v>
      </c>
      <c r="CF110" s="254">
        <f t="shared" ref="CF110:CH110" si="1381">IF(CF112&lt;CF107,(CF107-CF112)/5+CF111,(CF112-CF107)/5+CF109)</f>
        <v>1.3888888888888889E-3</v>
      </c>
      <c r="CG110" s="254">
        <f t="shared" si="1381"/>
        <v>6.9444444444444447E-4</v>
      </c>
      <c r="CH110" s="254">
        <f t="shared" si="1381"/>
        <v>4.1666666666666664E-4</v>
      </c>
      <c r="CI110" s="254">
        <v>5.5555555555209001E-4</v>
      </c>
      <c r="CJ110" s="254">
        <f t="shared" ref="CJ110:DP110" si="1382">IF(CJ112&lt;CJ107,(CJ107-CJ112)/5+CJ111,(CJ112-CJ107)/5+CJ109)</f>
        <v>2.2222222222222222E-3</v>
      </c>
      <c r="CK110" s="254">
        <f t="shared" si="1382"/>
        <v>1.8055555555555557E-3</v>
      </c>
      <c r="CL110" s="254">
        <f t="shared" si="1382"/>
        <v>1.5277777777777776E-3</v>
      </c>
      <c r="CM110" s="254">
        <f t="shared" si="1382"/>
        <v>1.9444444444444444E-3</v>
      </c>
      <c r="CN110" s="254">
        <f t="shared" si="1382"/>
        <v>5.138888888888889E-3</v>
      </c>
      <c r="CO110" s="254">
        <f t="shared" si="1382"/>
        <v>4.7222222222222223E-3</v>
      </c>
      <c r="CP110" s="254">
        <f t="shared" si="1382"/>
        <v>5.4166666666666669E-3</v>
      </c>
      <c r="CQ110" s="254">
        <f t="shared" si="1382"/>
        <v>6.9444444444444449E-3</v>
      </c>
      <c r="CR110" s="254">
        <f t="shared" si="1382"/>
        <v>6.2500000000000003E-3</v>
      </c>
      <c r="CS110" s="254">
        <f t="shared" si="1382"/>
        <v>7.9166666666666673E-3</v>
      </c>
      <c r="CT110" s="254">
        <f t="shared" si="1382"/>
        <v>6.2500000000000003E-3</v>
      </c>
      <c r="CU110" s="254">
        <f t="shared" si="1382"/>
        <v>1.0833333333333334E-2</v>
      </c>
      <c r="CV110" s="254">
        <f t="shared" si="1382"/>
        <v>1.2361111111111113E-2</v>
      </c>
      <c r="CW110" s="254">
        <f t="shared" si="1382"/>
        <v>1.1249999999999998E-2</v>
      </c>
      <c r="CX110" s="254">
        <f t="shared" si="1382"/>
        <v>1.3055555555555556E-2</v>
      </c>
      <c r="CY110" s="254">
        <f t="shared" si="1382"/>
        <v>1.3472222222222226E-2</v>
      </c>
      <c r="CZ110" s="254">
        <f t="shared" si="1382"/>
        <v>1.2361111111111113E-2</v>
      </c>
      <c r="DA110" s="254">
        <f t="shared" si="1382"/>
        <v>1.4583333333333334E-2</v>
      </c>
      <c r="DB110" s="254">
        <f t="shared" si="1382"/>
        <v>1.2500000000000001E-2</v>
      </c>
      <c r="DC110" s="254">
        <f t="shared" si="1382"/>
        <v>1.7916666666666668E-2</v>
      </c>
      <c r="DD110" s="254">
        <f t="shared" si="1382"/>
        <v>1.8888888888888889E-2</v>
      </c>
      <c r="DE110" s="254">
        <f t="shared" si="1382"/>
        <v>2.2083333333333337E-2</v>
      </c>
      <c r="DF110" s="254">
        <f t="shared" si="1382"/>
        <v>2.6805555555555558E-2</v>
      </c>
      <c r="DG110" s="254">
        <f t="shared" si="1382"/>
        <v>2.8749999999999998E-2</v>
      </c>
      <c r="DH110" s="254">
        <f t="shared" si="1382"/>
        <v>2.9861111111111116E-2</v>
      </c>
      <c r="DI110" s="254">
        <f t="shared" si="1382"/>
        <v>3.2361111111111104E-2</v>
      </c>
      <c r="DJ110" s="254">
        <f t="shared" si="1382"/>
        <v>3.3472222222222223E-2</v>
      </c>
      <c r="DK110" s="254">
        <f t="shared" si="1382"/>
        <v>3.3194444444444443E-2</v>
      </c>
      <c r="DL110" s="254">
        <f t="shared" si="1382"/>
        <v>3.8194444444444448E-2</v>
      </c>
      <c r="DM110" s="254">
        <f t="shared" si="1382"/>
        <v>4.763888888888889E-2</v>
      </c>
      <c r="DN110" s="254">
        <f t="shared" si="1382"/>
        <v>5.0555555555555562E-2</v>
      </c>
      <c r="DO110" s="254">
        <f t="shared" si="1382"/>
        <v>7.7916666666666662E-2</v>
      </c>
      <c r="DP110" s="254">
        <f t="shared" si="1382"/>
        <v>8.611111111111111E-2</v>
      </c>
      <c r="DQ110" s="220">
        <f t="shared" si="1139"/>
        <v>-13</v>
      </c>
      <c r="DR110" s="254">
        <f t="shared" ref="DR110:DS110" si="1383">IF(DR112&lt;DR107,(DR107-DR112)/5+DR111,(DR112-DR107)/5+DR109)</f>
        <v>0.99097222222222225</v>
      </c>
      <c r="DS110" s="254">
        <f t="shared" si="1383"/>
        <v>0.9915277777777779</v>
      </c>
      <c r="DT110" s="254">
        <f t="shared" ref="DT110:DZ110" si="1384">IF(DT112&lt;DT107,(DT107-DT112)/5+DT111,(DT112-DT107)/5+DT109)</f>
        <v>0.9915277777777779</v>
      </c>
      <c r="DU110" s="254">
        <f t="shared" si="1384"/>
        <v>0.9934722222222222</v>
      </c>
      <c r="DV110" s="254">
        <f t="shared" si="1384"/>
        <v>0.99430555555555566</v>
      </c>
      <c r="DW110" s="254">
        <f t="shared" si="1384"/>
        <v>0.99416666666666653</v>
      </c>
      <c r="DX110" s="254">
        <f t="shared" si="1384"/>
        <v>0.99208333333333332</v>
      </c>
      <c r="DY110" s="254">
        <f t="shared" si="1384"/>
        <v>0.99249999999999994</v>
      </c>
      <c r="DZ110" s="254">
        <f t="shared" si="1384"/>
        <v>0.99430555555555566</v>
      </c>
      <c r="EA110" s="254">
        <f t="shared" ref="EA110:EM110" si="1385">IF(EA112&lt;EA107,(EA107-EA112)/5+EA111,(EA112-EA107)/5+EA109)</f>
        <v>0.99388888888888893</v>
      </c>
      <c r="EB110" s="254">
        <f t="shared" si="1385"/>
        <v>0.99555555555555564</v>
      </c>
      <c r="EC110" s="254">
        <f t="shared" si="1385"/>
        <v>0.99708333333333343</v>
      </c>
      <c r="ED110" s="254">
        <f t="shared" si="1385"/>
        <v>0.99638888888888888</v>
      </c>
      <c r="EE110" s="254">
        <f t="shared" si="1385"/>
        <v>0.99750000000000005</v>
      </c>
      <c r="EF110" s="254">
        <f t="shared" si="1385"/>
        <v>0.99777777777777765</v>
      </c>
      <c r="EG110" s="254">
        <f t="shared" si="1385"/>
        <v>0.99611111111111106</v>
      </c>
      <c r="EH110" s="254">
        <f t="shared" si="1385"/>
        <v>0.99777777777777765</v>
      </c>
      <c r="EI110" s="254">
        <f t="shared" si="1385"/>
        <v>0.99541666666666673</v>
      </c>
      <c r="EJ110" s="254">
        <f t="shared" si="1385"/>
        <v>0.9981944444444445</v>
      </c>
      <c r="EK110" s="254">
        <f t="shared" si="1385"/>
        <v>0.9981944444444445</v>
      </c>
      <c r="EL110" s="254">
        <f t="shared" si="1385"/>
        <v>0.99847222222222232</v>
      </c>
      <c r="EM110" s="254">
        <f t="shared" si="1385"/>
        <v>0.99750000000000005</v>
      </c>
      <c r="EN110" s="254">
        <f t="shared" ref="EN110:EQ110" si="1386">IF(EN112&lt;EN107,(EN107-EN112)/5+EN111,(EN112-EN107)/5+EN109)</f>
        <v>0.99930555555555556</v>
      </c>
      <c r="EO110" s="254">
        <f t="shared" si="1386"/>
        <v>0.99888888888888883</v>
      </c>
      <c r="EP110" s="254">
        <f t="shared" si="1386"/>
        <v>0.99930555555555556</v>
      </c>
      <c r="EQ110" s="254">
        <f t="shared" si="1386"/>
        <v>0.99888888888888883</v>
      </c>
      <c r="ER110" s="254">
        <v>0.99958333333333327</v>
      </c>
      <c r="ES110" s="254">
        <f t="shared" ref="ES110" si="1387">IF(ES112&lt;ES107,(ES107-ES112)/5+ES111,(ES112-ES107)/5+ES109)</f>
        <v>0.99930555555555556</v>
      </c>
      <c r="ET110" s="254">
        <f t="shared" ref="ET110:EZ110" si="1388">IF(ET112&lt;ET107,(ET107-ET112)/5+ET111,(ET112-ET107)/5+ET109)</f>
        <v>0.9981944444444445</v>
      </c>
      <c r="EU110" s="254">
        <f t="shared" si="1388"/>
        <v>0.99861111111111101</v>
      </c>
      <c r="EV110" s="254">
        <f t="shared" si="1388"/>
        <v>0</v>
      </c>
      <c r="EW110" s="254">
        <f t="shared" si="1388"/>
        <v>0.99791666666666667</v>
      </c>
      <c r="EX110" s="254">
        <f t="shared" si="1388"/>
        <v>0</v>
      </c>
      <c r="EY110" s="254">
        <f t="shared" si="1388"/>
        <v>0</v>
      </c>
      <c r="EZ110" s="254">
        <f t="shared" si="1388"/>
        <v>0.99861111111111101</v>
      </c>
      <c r="FA110" s="254">
        <v>0.99972222222222218</v>
      </c>
      <c r="FB110" s="254">
        <f t="shared" ref="FB110:FH110" si="1389">IF(FB112&lt;FB107,(FB107-FB112)/5+FB111,(FB112-FB107)/5+FB109)</f>
        <v>0.99930555555555556</v>
      </c>
      <c r="FC110" s="254">
        <f t="shared" si="1389"/>
        <v>6.9444444444444447E-4</v>
      </c>
      <c r="FD110" s="254">
        <f t="shared" si="1389"/>
        <v>0.99930555555555556</v>
      </c>
      <c r="FE110" s="254">
        <f t="shared" si="1389"/>
        <v>0.99930555555555556</v>
      </c>
      <c r="FF110" s="254">
        <f t="shared" si="1389"/>
        <v>0.99888888888888883</v>
      </c>
      <c r="FG110" s="254">
        <f t="shared" si="1389"/>
        <v>2.7777777777777778E-4</v>
      </c>
      <c r="FH110" s="254">
        <f t="shared" si="1389"/>
        <v>6.9444444444444447E-4</v>
      </c>
      <c r="FI110" s="254">
        <v>0.99958333333333327</v>
      </c>
      <c r="FJ110" s="254">
        <f t="shared" ref="FJ110:FK110" si="1390">IF(FJ112&lt;FJ107,(FJ107-FJ112)/5+FJ111,(FJ112-FJ107)/5+FJ109)</f>
        <v>0</v>
      </c>
      <c r="FK110" s="255">
        <f t="shared" si="1390"/>
        <v>0</v>
      </c>
      <c r="FL110" s="214">
        <f t="shared" si="935"/>
        <v>-13</v>
      </c>
      <c r="FM110" s="238" t="s">
        <v>118</v>
      </c>
      <c r="FN110" s="222">
        <f>JH11</f>
        <v>0.99861111111111101</v>
      </c>
      <c r="FO110" s="221"/>
      <c r="FP110" s="221"/>
      <c r="FQ110" s="214"/>
      <c r="FR110" s="225"/>
      <c r="FS110" s="225"/>
      <c r="FT110" s="225"/>
      <c r="FU110" s="225"/>
      <c r="FV110" s="225"/>
      <c r="FW110" s="225"/>
      <c r="FX110" s="225"/>
      <c r="FY110" s="225"/>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c r="HX110" s="216"/>
      <c r="HY110" s="216"/>
      <c r="HZ110" s="216"/>
      <c r="IA110" s="216"/>
      <c r="IB110" s="216"/>
      <c r="IC110" s="216"/>
      <c r="ID110" s="216"/>
      <c r="IE110" s="216"/>
      <c r="IF110" s="216"/>
      <c r="IG110" s="216"/>
      <c r="IH110" s="216"/>
      <c r="II110" s="216"/>
      <c r="IJ110" s="216"/>
      <c r="IK110" s="216"/>
      <c r="IL110" s="216"/>
      <c r="IM110" s="216"/>
      <c r="IN110" s="216"/>
      <c r="IO110" s="216"/>
      <c r="IP110" s="216"/>
      <c r="IQ110" s="216"/>
      <c r="IR110" s="216"/>
      <c r="IS110" s="216"/>
      <c r="IT110" s="216"/>
      <c r="IU110" s="216"/>
      <c r="IV110" s="216"/>
      <c r="IW110" s="216"/>
      <c r="IX110" s="216"/>
      <c r="IY110" s="216"/>
      <c r="IZ110" s="216"/>
      <c r="JA110" s="216"/>
      <c r="JB110" s="216"/>
      <c r="JC110" s="216"/>
      <c r="JD110" s="216"/>
      <c r="JE110" s="216"/>
      <c r="JF110" s="216"/>
      <c r="JG110" s="216"/>
      <c r="JH110" s="216"/>
      <c r="JI110" s="216"/>
      <c r="JJ110" s="216"/>
      <c r="JK110" s="216"/>
      <c r="JL110" s="216"/>
      <c r="JM110" s="216"/>
      <c r="JN110" s="216"/>
      <c r="JO110" s="216"/>
      <c r="JP110" s="216"/>
      <c r="JQ110" s="216"/>
      <c r="JR110" s="216"/>
    </row>
    <row r="111" spans="1:279" ht="15.75" hidden="1" thickBot="1">
      <c r="A111" s="188"/>
      <c r="B111" s="185" t="str">
        <f t="shared" si="1331"/>
        <v/>
      </c>
      <c r="C111" s="323"/>
      <c r="D111" s="183"/>
      <c r="E111" s="323"/>
      <c r="F111" s="185"/>
      <c r="G111" s="314"/>
      <c r="H111" s="186"/>
      <c r="I111" s="187"/>
      <c r="J111" s="185"/>
      <c r="K111" s="185"/>
      <c r="L111" s="319"/>
      <c r="M111" s="321"/>
      <c r="N111" s="1"/>
      <c r="O111" s="1"/>
      <c r="P111" s="1"/>
      <c r="Q111" s="1"/>
      <c r="R111" s="1"/>
      <c r="S111" s="1"/>
      <c r="T111" s="1"/>
      <c r="U111" s="1"/>
      <c r="V111" s="1"/>
      <c r="W111" s="1"/>
      <c r="X111" s="1"/>
      <c r="Y111" s="1"/>
      <c r="Z111" s="1"/>
      <c r="AA111" s="1"/>
      <c r="AB111" s="1"/>
      <c r="AC111" s="1"/>
      <c r="AD111" s="1"/>
      <c r="AE111" s="1"/>
      <c r="AF111" s="1"/>
      <c r="AG111" s="1"/>
      <c r="AH111" s="10">
        <f t="shared" si="832"/>
        <v>0</v>
      </c>
      <c r="AI111" s="10">
        <f t="shared" si="1332"/>
        <v>0</v>
      </c>
      <c r="AJ111" s="44" t="e">
        <f t="shared" si="834"/>
        <v>#VALUE!</v>
      </c>
      <c r="AK111" s="19" t="e">
        <f t="shared" si="835"/>
        <v>#VALUE!</v>
      </c>
      <c r="AL111" s="19" t="e">
        <f t="shared" si="866"/>
        <v>#VALUE!</v>
      </c>
      <c r="AM111" s="19" t="e">
        <f t="shared" ca="1" si="1333"/>
        <v>#VALUE!</v>
      </c>
      <c r="AN111" s="45" t="e">
        <f t="shared" ca="1" si="837"/>
        <v>#VALUE!</v>
      </c>
      <c r="AO111" s="55" t="e">
        <f t="shared" ca="1" si="820"/>
        <v>#VALUE!</v>
      </c>
      <c r="AP111" s="46">
        <f t="shared" ca="1" si="838"/>
        <v>42407.722612215657</v>
      </c>
      <c r="AQ111" s="20">
        <f t="shared" ca="1" si="849"/>
        <v>42407.722612215657</v>
      </c>
      <c r="AR111" s="10">
        <f t="shared" ca="1" si="850"/>
        <v>15266780.140397636</v>
      </c>
      <c r="AT111" s="64">
        <v>102</v>
      </c>
      <c r="AU111" s="58" t="e">
        <f t="shared" si="851"/>
        <v>#VALUE!</v>
      </c>
      <c r="AV111" s="59" t="e">
        <f t="shared" si="839"/>
        <v>#VALUE!</v>
      </c>
      <c r="AW111" s="60" t="str">
        <f t="shared" si="840"/>
        <v/>
      </c>
      <c r="AX111" s="61" t="e">
        <f t="shared" si="821"/>
        <v>#VALUE!</v>
      </c>
      <c r="AY111" s="62" t="e">
        <f t="shared" si="852"/>
        <v>#VALUE!</v>
      </c>
      <c r="AZ111" s="61" t="str">
        <f t="shared" si="853"/>
        <v/>
      </c>
      <c r="BA111" s="58" t="e">
        <f t="shared" si="854"/>
        <v>#VALUE!</v>
      </c>
      <c r="BB111" s="58" t="e">
        <f t="shared" si="855"/>
        <v>#VALUE!</v>
      </c>
      <c r="BC111" s="58" t="e">
        <f t="shared" si="856"/>
        <v>#VALUE!</v>
      </c>
      <c r="BD111" s="58" t="e">
        <f t="shared" ca="1" si="857"/>
        <v>#VALUE!</v>
      </c>
      <c r="BE111" s="63" t="e">
        <f t="shared" si="822"/>
        <v>#VALUE!</v>
      </c>
      <c r="BF111" s="215">
        <v>-14</v>
      </c>
      <c r="BG111" s="214">
        <f t="shared" si="867"/>
        <v>-14</v>
      </c>
      <c r="BH111" s="286">
        <f>IF(BH112&lt;BH107,(BH107-BH112)/5+BH112,(BH112-BH107)/5+BH110)</f>
        <v>0.99930555555555556</v>
      </c>
      <c r="BI111" s="283">
        <f>IF(BI112&lt;BI107,(BI107-BI112)/5+BI112,(BI112-BI107)/5+BI110)</f>
        <v>0.99791666666666667</v>
      </c>
      <c r="BJ111" s="283">
        <f t="shared" ref="BJ111:BS111" si="1391">IF(BJ112&lt;BJ107,(BJ107-BJ112)/5+BJ112,(BJ112-BJ107)/5+BJ110)</f>
        <v>0.99847222222222232</v>
      </c>
      <c r="BK111" s="283">
        <f t="shared" si="1391"/>
        <v>0.99861111111111101</v>
      </c>
      <c r="BL111" s="283">
        <f t="shared" si="1391"/>
        <v>0.99861111111111101</v>
      </c>
      <c r="BM111" s="283">
        <f t="shared" si="1391"/>
        <v>0.99874999999999992</v>
      </c>
      <c r="BN111" s="283">
        <f t="shared" si="1391"/>
        <v>0.99930555555555556</v>
      </c>
      <c r="BO111" s="283">
        <f t="shared" si="1391"/>
        <v>0.99916666666666665</v>
      </c>
      <c r="BP111" s="283">
        <f t="shared" si="1391"/>
        <v>5.5555555555555556E-4</v>
      </c>
      <c r="BQ111" s="283">
        <f t="shared" si="1391"/>
        <v>0.99861111111111101</v>
      </c>
      <c r="BR111" s="283">
        <f t="shared" si="1391"/>
        <v>0.99861111111111101</v>
      </c>
      <c r="BS111" s="283">
        <f t="shared" si="1391"/>
        <v>0.99916666666666665</v>
      </c>
      <c r="BT111" s="283">
        <f>IF(BT112&lt;BT107,(BT107-BT112)/5+BT112,(BT112-BT107)/5+BT110)</f>
        <v>0.99874999999999992</v>
      </c>
      <c r="BU111" s="283">
        <f t="shared" ref="BU111" si="1392">IF(BU112&lt;BU107,(BU107-BU112)/5+BU112,(BU112-BU107)/5+BU110)</f>
        <v>0.99874999999999992</v>
      </c>
      <c r="BV111" s="283">
        <f t="shared" ref="BV111" si="1393">IF(BV112&lt;BV107,(BV107-BV112)/5+BV112,(BV112-BV107)/5+BV110)</f>
        <v>0.99916666666666665</v>
      </c>
      <c r="BW111" s="283">
        <f>IF(BW112&lt;BW107,(BW107-BW112)/5+BW112,(BW112-BW107)/5+BW110)</f>
        <v>0.99930555555555556</v>
      </c>
      <c r="BX111" s="283">
        <f t="shared" ref="BX111" si="1394">IF(BX112&lt;BX107,(BX107-BX112)/5+BX112,(BX112-BX107)/5+BX110)</f>
        <v>0.99861111111111101</v>
      </c>
      <c r="BY111" s="283">
        <f t="shared" ref="BY111" si="1395">IF(BY112&lt;BY107,(BY107-BY112)/5+BY112,(BY112-BY107)/5+BY110)</f>
        <v>0.99930555555555556</v>
      </c>
      <c r="BZ111" s="283">
        <f t="shared" ref="BZ111" si="1396">IF(BZ112&lt;BZ107,(BZ107-BZ112)/5+BZ112,(BZ112-BZ107)/5+BZ110)</f>
        <v>0.99861111111111101</v>
      </c>
      <c r="CA111" s="283">
        <f t="shared" ref="CA111" si="1397">IF(CA112&lt;CA107,(CA107-CA112)/5+CA112,(CA112-CA107)/5+CA110)</f>
        <v>0.99930555555555556</v>
      </c>
      <c r="CB111" s="283">
        <f t="shared" ref="CB111" si="1398">IF(CB112&lt;CB107,(CB107-CB112)/5+CB112,(CB112-CB107)/5+CB110)</f>
        <v>5.5555555555555556E-4</v>
      </c>
      <c r="CC111" s="283">
        <f>IF(CC112&lt;CC107,(CC107-CC112)/5+CC112,(CC112-CC107)/5+CC110)</f>
        <v>0.99930555555555556</v>
      </c>
      <c r="CD111" s="283">
        <f t="shared" ref="CD111" si="1399">IF(CD112&lt;CD107,(CD107-CD112)/5+CD112,(CD112-CD107)/5+CD110)</f>
        <v>0.99930555555555556</v>
      </c>
      <c r="CE111" s="283">
        <v>0.99986111111111109</v>
      </c>
      <c r="CF111" s="283">
        <f t="shared" ref="CF111:CH111" si="1400">IF(CF112&lt;CF107,(CF107-CF112)/5+CF112,(CF112-CF107)/5+CF110)</f>
        <v>1.3888888888888889E-3</v>
      </c>
      <c r="CG111" s="283">
        <f t="shared" si="1400"/>
        <v>6.9444444444444447E-4</v>
      </c>
      <c r="CH111" s="283">
        <f t="shared" si="1400"/>
        <v>5.5555555555555556E-4</v>
      </c>
      <c r="CI111" s="283">
        <v>9.7222222222237398E-4</v>
      </c>
      <c r="CJ111" s="283">
        <f t="shared" ref="CJ111:DP111" si="1401">IF(CJ112&lt;CJ107,(CJ107-CJ112)/5+CJ112,(CJ112-CJ107)/5+CJ110)</f>
        <v>2.5000000000000001E-3</v>
      </c>
      <c r="CK111" s="283">
        <f t="shared" si="1401"/>
        <v>1.9444444444444446E-3</v>
      </c>
      <c r="CL111" s="283">
        <f t="shared" si="1401"/>
        <v>1.8055555555555555E-3</v>
      </c>
      <c r="CM111" s="283">
        <f t="shared" si="1401"/>
        <v>2.3611111111111111E-3</v>
      </c>
      <c r="CN111" s="283">
        <f t="shared" si="1401"/>
        <v>5.6944444444444447E-3</v>
      </c>
      <c r="CO111" s="283">
        <f t="shared" si="1401"/>
        <v>5.138888888888889E-3</v>
      </c>
      <c r="CP111" s="283">
        <f t="shared" si="1401"/>
        <v>5.8333333333333336E-3</v>
      </c>
      <c r="CQ111" s="283">
        <f t="shared" si="1401"/>
        <v>7.6388888888888895E-3</v>
      </c>
      <c r="CR111" s="283">
        <f t="shared" si="1401"/>
        <v>6.9444444444444449E-3</v>
      </c>
      <c r="CS111" s="283">
        <f t="shared" si="1401"/>
        <v>8.472222222222223E-3</v>
      </c>
      <c r="CT111" s="283">
        <f t="shared" si="1401"/>
        <v>6.9444444444444449E-3</v>
      </c>
      <c r="CU111" s="283">
        <f t="shared" si="1401"/>
        <v>1.1666666666666667E-2</v>
      </c>
      <c r="CV111" s="283">
        <f t="shared" si="1401"/>
        <v>1.3472222222222224E-2</v>
      </c>
      <c r="CW111" s="283">
        <f t="shared" si="1401"/>
        <v>1.2222222222222219E-2</v>
      </c>
      <c r="CX111" s="283">
        <f t="shared" si="1401"/>
        <v>1.4166666666666668E-2</v>
      </c>
      <c r="CY111" s="283">
        <f t="shared" si="1401"/>
        <v>1.4722222222222227E-2</v>
      </c>
      <c r="CZ111" s="283">
        <f t="shared" si="1401"/>
        <v>1.3472222222222224E-2</v>
      </c>
      <c r="DA111" s="283">
        <f t="shared" si="1401"/>
        <v>1.5972222222222221E-2</v>
      </c>
      <c r="DB111" s="283">
        <f t="shared" si="1401"/>
        <v>1.388888888888889E-2</v>
      </c>
      <c r="DC111" s="283">
        <f t="shared" si="1401"/>
        <v>1.9722222222222224E-2</v>
      </c>
      <c r="DD111" s="283">
        <f t="shared" si="1401"/>
        <v>2.0555555555555556E-2</v>
      </c>
      <c r="DE111" s="283">
        <f t="shared" si="1401"/>
        <v>2.3888888888888894E-2</v>
      </c>
      <c r="DF111" s="283">
        <f t="shared" si="1401"/>
        <v>2.9027777777777781E-2</v>
      </c>
      <c r="DG111" s="283">
        <f t="shared" si="1401"/>
        <v>3.1388888888888883E-2</v>
      </c>
      <c r="DH111" s="283">
        <f t="shared" si="1401"/>
        <v>3.2638888888888891E-2</v>
      </c>
      <c r="DI111" s="283">
        <f t="shared" si="1401"/>
        <v>3.5277777777777769E-2</v>
      </c>
      <c r="DJ111" s="283">
        <f t="shared" si="1401"/>
        <v>3.6527777777777777E-2</v>
      </c>
      <c r="DK111" s="283">
        <f t="shared" si="1401"/>
        <v>3.6388888888888887E-2</v>
      </c>
      <c r="DL111" s="283">
        <f t="shared" si="1401"/>
        <v>4.1666666666666671E-2</v>
      </c>
      <c r="DM111" s="283">
        <f t="shared" si="1401"/>
        <v>5.1944444444444446E-2</v>
      </c>
      <c r="DN111" s="283">
        <f t="shared" si="1401"/>
        <v>5.5138888888888897E-2</v>
      </c>
      <c r="DO111" s="283">
        <f t="shared" si="1401"/>
        <v>8.4444444444444433E-2</v>
      </c>
      <c r="DP111" s="283">
        <f t="shared" si="1401"/>
        <v>9.4444444444444442E-2</v>
      </c>
      <c r="DQ111" s="220">
        <f t="shared" si="1139"/>
        <v>-14</v>
      </c>
      <c r="DR111" s="272">
        <f t="shared" ref="DR111:DS111" si="1402">IF(DR112&lt;DR107,(DR107-DR112)/5+DR112,(DR112-DR107)/5+DR110)</f>
        <v>0.99027777777777781</v>
      </c>
      <c r="DS111" s="272">
        <f t="shared" si="1402"/>
        <v>0.99055555555555563</v>
      </c>
      <c r="DT111" s="272">
        <f t="shared" ref="DT111:DZ111" si="1403">IF(DT112&lt;DT107,(DT107-DT112)/5+DT112,(DT112-DT107)/5+DT110)</f>
        <v>0.99055555555555563</v>
      </c>
      <c r="DU111" s="272">
        <f t="shared" si="1403"/>
        <v>0.99291666666666667</v>
      </c>
      <c r="DV111" s="272">
        <f t="shared" si="1403"/>
        <v>0.99402777777777784</v>
      </c>
      <c r="DW111" s="272">
        <f t="shared" si="1403"/>
        <v>0.993611111111111</v>
      </c>
      <c r="DX111" s="272">
        <f t="shared" si="1403"/>
        <v>0.99152777777777779</v>
      </c>
      <c r="DY111" s="272">
        <f t="shared" si="1403"/>
        <v>0.99208333333333332</v>
      </c>
      <c r="DZ111" s="272">
        <f t="shared" si="1403"/>
        <v>0.99402777777777784</v>
      </c>
      <c r="EA111" s="272">
        <f t="shared" ref="EA111:EM111" si="1404">IF(EA112&lt;EA107,(EA107-EA112)/5+EA112,(EA112-EA107)/5+EA110)</f>
        <v>0.9934722222222222</v>
      </c>
      <c r="EB111" s="272">
        <f t="shared" si="1404"/>
        <v>0.99569444444444455</v>
      </c>
      <c r="EC111" s="272">
        <f t="shared" si="1404"/>
        <v>0.99680555555555561</v>
      </c>
      <c r="ED111" s="272">
        <f t="shared" si="1404"/>
        <v>0.99611111111111106</v>
      </c>
      <c r="EE111" s="272">
        <f t="shared" si="1404"/>
        <v>0.99736111111111114</v>
      </c>
      <c r="EF111" s="272">
        <f t="shared" si="1404"/>
        <v>0.99749999999999994</v>
      </c>
      <c r="EG111" s="272">
        <f t="shared" si="1404"/>
        <v>0.99597222222222215</v>
      </c>
      <c r="EH111" s="272">
        <f t="shared" si="1404"/>
        <v>0.99749999999999994</v>
      </c>
      <c r="EI111" s="272">
        <f t="shared" si="1404"/>
        <v>0.99527777777777782</v>
      </c>
      <c r="EJ111" s="272">
        <f t="shared" si="1404"/>
        <v>0.99805555555555558</v>
      </c>
      <c r="EK111" s="272">
        <f t="shared" si="1404"/>
        <v>0.99805555555555558</v>
      </c>
      <c r="EL111" s="272">
        <f t="shared" si="1404"/>
        <v>0.9981944444444445</v>
      </c>
      <c r="EM111" s="272">
        <f t="shared" si="1404"/>
        <v>0.99736111111111114</v>
      </c>
      <c r="EN111" s="272">
        <f t="shared" ref="EN111:EQ111" si="1405">IF(EN112&lt;EN107,(EN107-EN112)/5+EN112,(EN112-EN107)/5+EN110)</f>
        <v>0.99930555555555556</v>
      </c>
      <c r="EO111" s="272">
        <f t="shared" si="1405"/>
        <v>0.99874999999999992</v>
      </c>
      <c r="EP111" s="272">
        <f t="shared" si="1405"/>
        <v>0.99930555555555556</v>
      </c>
      <c r="EQ111" s="272">
        <f t="shared" si="1405"/>
        <v>0.99874999999999992</v>
      </c>
      <c r="ER111" s="283">
        <v>0.99944444444444447</v>
      </c>
      <c r="ES111" s="272">
        <f t="shared" ref="ES111:EZ111" si="1406">IF(ES112&lt;ES107,(ES107-ES112)/5+ES112,(ES112-ES107)/5+ES110)</f>
        <v>0.99930555555555556</v>
      </c>
      <c r="ET111" s="272">
        <f t="shared" si="1406"/>
        <v>0.99805555555555558</v>
      </c>
      <c r="EU111" s="272">
        <f t="shared" si="1406"/>
        <v>0.99861111111111101</v>
      </c>
      <c r="EV111" s="272">
        <f t="shared" si="1406"/>
        <v>0</v>
      </c>
      <c r="EW111" s="272">
        <f t="shared" si="1406"/>
        <v>0.99791666666666667</v>
      </c>
      <c r="EX111" s="272">
        <f t="shared" si="1406"/>
        <v>0</v>
      </c>
      <c r="EY111" s="272">
        <f t="shared" si="1406"/>
        <v>0</v>
      </c>
      <c r="EZ111" s="272">
        <f t="shared" si="1406"/>
        <v>0.99861111111111101</v>
      </c>
      <c r="FA111" s="283">
        <v>0.99986111111111109</v>
      </c>
      <c r="FB111" s="272">
        <f t="shared" ref="FB111:FH111" si="1407">IF(FB112&lt;FB107,(FB107-FB112)/5+FB112,(FB112-FB107)/5+FB110)</f>
        <v>0.99930555555555556</v>
      </c>
      <c r="FC111" s="272">
        <f t="shared" si="1407"/>
        <v>6.9444444444444447E-4</v>
      </c>
      <c r="FD111" s="272">
        <f t="shared" si="1407"/>
        <v>0.99930555555555556</v>
      </c>
      <c r="FE111" s="272">
        <f t="shared" si="1407"/>
        <v>0.99930555555555556</v>
      </c>
      <c r="FF111" s="272">
        <f t="shared" si="1407"/>
        <v>0.99874999999999992</v>
      </c>
      <c r="FG111" s="272">
        <f t="shared" si="1407"/>
        <v>1.3888888888888889E-4</v>
      </c>
      <c r="FH111" s="272">
        <f t="shared" si="1407"/>
        <v>6.9444444444444447E-4</v>
      </c>
      <c r="FI111" s="283">
        <v>1.3888888888888889E-4</v>
      </c>
      <c r="FJ111" s="272">
        <f t="shared" ref="FJ111:FK111" si="1408">IF(FJ112&lt;FJ107,(FJ107-FJ112)/5+FJ112,(FJ112-FJ107)/5+FJ110)</f>
        <v>0</v>
      </c>
      <c r="FK111" s="275">
        <f t="shared" si="1408"/>
        <v>0</v>
      </c>
      <c r="FL111" s="214">
        <f t="shared" si="935"/>
        <v>-14</v>
      </c>
      <c r="FM111" s="238" t="s">
        <v>78</v>
      </c>
      <c r="FN111" s="222">
        <f>JI11</f>
        <v>0.99930555555555556</v>
      </c>
      <c r="FO111" s="221"/>
      <c r="FP111" s="215"/>
      <c r="FQ111" s="215"/>
      <c r="FR111" s="215"/>
      <c r="FS111" s="215"/>
      <c r="FT111" s="215"/>
      <c r="FU111" s="215"/>
      <c r="FV111" s="215"/>
      <c r="FW111" s="215"/>
      <c r="FX111" s="215"/>
      <c r="FY111" s="225"/>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c r="HX111" s="216"/>
      <c r="HY111" s="216"/>
      <c r="HZ111" s="216"/>
      <c r="IA111" s="216"/>
      <c r="IB111" s="216"/>
      <c r="IC111" s="216"/>
      <c r="ID111" s="216"/>
      <c r="IE111" s="216"/>
      <c r="IF111" s="216"/>
      <c r="IG111" s="216"/>
      <c r="IH111" s="216"/>
      <c r="II111" s="216"/>
      <c r="IJ111" s="216"/>
      <c r="IK111" s="216"/>
      <c r="IL111" s="216"/>
      <c r="IM111" s="216"/>
      <c r="IN111" s="216"/>
      <c r="IO111" s="216"/>
      <c r="IP111" s="216"/>
      <c r="IQ111" s="216"/>
      <c r="IR111" s="216"/>
      <c r="IS111" s="216"/>
      <c r="IT111" s="216"/>
      <c r="IU111" s="216"/>
      <c r="IV111" s="216"/>
      <c r="IW111" s="216"/>
      <c r="IX111" s="216"/>
      <c r="IY111" s="216"/>
      <c r="IZ111" s="216"/>
      <c r="JA111" s="216"/>
      <c r="JB111" s="216"/>
      <c r="JC111" s="216"/>
      <c r="JD111" s="216"/>
      <c r="JE111" s="216"/>
      <c r="JF111" s="216"/>
      <c r="JG111" s="216"/>
      <c r="JH111" s="216"/>
      <c r="JI111" s="216"/>
      <c r="JJ111" s="216"/>
      <c r="JK111" s="216"/>
      <c r="JL111" s="216"/>
      <c r="JM111" s="216"/>
      <c r="JN111" s="216"/>
      <c r="JO111" s="216"/>
      <c r="JP111" s="216"/>
      <c r="JQ111" s="216"/>
      <c r="JR111" s="216"/>
    </row>
    <row r="112" spans="1:279" ht="15.75" hidden="1" thickBot="1">
      <c r="A112" s="188"/>
      <c r="B112" s="185" t="str">
        <f t="shared" si="1331"/>
        <v/>
      </c>
      <c r="C112" s="323"/>
      <c r="D112" s="183"/>
      <c r="E112" s="323"/>
      <c r="F112" s="185"/>
      <c r="G112" s="314"/>
      <c r="H112" s="186"/>
      <c r="I112" s="187"/>
      <c r="J112" s="185"/>
      <c r="K112" s="185"/>
      <c r="L112" s="319"/>
      <c r="M112" s="321"/>
      <c r="N112" s="1"/>
      <c r="O112" s="1"/>
      <c r="P112" s="1"/>
      <c r="Q112" s="1"/>
      <c r="R112" s="1"/>
      <c r="S112" s="1"/>
      <c r="T112" s="1"/>
      <c r="U112" s="1"/>
      <c r="V112" s="1"/>
      <c r="W112" s="1"/>
      <c r="X112" s="1"/>
      <c r="Y112" s="1"/>
      <c r="Z112" s="1"/>
      <c r="AA112" s="1"/>
      <c r="AB112" s="1"/>
      <c r="AC112" s="1"/>
      <c r="AD112" s="1"/>
      <c r="AE112" s="1"/>
      <c r="AF112" s="1"/>
      <c r="AG112" s="1"/>
      <c r="AH112" s="10">
        <f t="shared" si="832"/>
        <v>0</v>
      </c>
      <c r="AI112" s="10">
        <f t="shared" si="1332"/>
        <v>0</v>
      </c>
      <c r="AJ112" s="44" t="e">
        <f t="shared" si="834"/>
        <v>#VALUE!</v>
      </c>
      <c r="AK112" s="19" t="e">
        <f t="shared" si="835"/>
        <v>#VALUE!</v>
      </c>
      <c r="AL112" s="19" t="e">
        <f t="shared" si="866"/>
        <v>#VALUE!</v>
      </c>
      <c r="AM112" s="19" t="e">
        <f t="shared" ca="1" si="1333"/>
        <v>#VALUE!</v>
      </c>
      <c r="AN112" s="45" t="e">
        <f t="shared" ca="1" si="837"/>
        <v>#VALUE!</v>
      </c>
      <c r="AO112" s="55" t="e">
        <f t="shared" ca="1" si="820"/>
        <v>#VALUE!</v>
      </c>
      <c r="AP112" s="46">
        <f t="shared" ca="1" si="838"/>
        <v>42407.722612215657</v>
      </c>
      <c r="AQ112" s="20">
        <f t="shared" ca="1" si="849"/>
        <v>42407.722612215657</v>
      </c>
      <c r="AR112" s="10">
        <f t="shared" ca="1" si="850"/>
        <v>15266780.140397636</v>
      </c>
      <c r="AT112" s="64">
        <v>103</v>
      </c>
      <c r="AU112" s="58" t="e">
        <f t="shared" si="851"/>
        <v>#VALUE!</v>
      </c>
      <c r="AV112" s="59" t="e">
        <f t="shared" si="839"/>
        <v>#VALUE!</v>
      </c>
      <c r="AW112" s="60" t="str">
        <f t="shared" si="840"/>
        <v/>
      </c>
      <c r="AX112" s="61" t="e">
        <f t="shared" si="821"/>
        <v>#VALUE!</v>
      </c>
      <c r="AY112" s="62" t="e">
        <f t="shared" si="852"/>
        <v>#VALUE!</v>
      </c>
      <c r="AZ112" s="61" t="str">
        <f t="shared" si="853"/>
        <v/>
      </c>
      <c r="BA112" s="58" t="e">
        <f t="shared" si="854"/>
        <v>#VALUE!</v>
      </c>
      <c r="BB112" s="58" t="e">
        <f t="shared" si="855"/>
        <v>#VALUE!</v>
      </c>
      <c r="BC112" s="58" t="e">
        <f t="shared" si="856"/>
        <v>#VALUE!</v>
      </c>
      <c r="BD112" s="58" t="e">
        <f t="shared" ca="1" si="857"/>
        <v>#VALUE!</v>
      </c>
      <c r="BE112" s="63" t="e">
        <f t="shared" si="822"/>
        <v>#VALUE!</v>
      </c>
      <c r="BF112" s="215">
        <v>-15</v>
      </c>
      <c r="BG112" s="214">
        <f t="shared" si="867"/>
        <v>-15</v>
      </c>
      <c r="BH112" s="258">
        <v>0.99930555555555556</v>
      </c>
      <c r="BI112" s="259">
        <v>0.99791666666666667</v>
      </c>
      <c r="BJ112" s="259">
        <v>0.99861111111111101</v>
      </c>
      <c r="BK112" s="259">
        <v>0.99861111111111101</v>
      </c>
      <c r="BL112" s="259">
        <v>0.99861111111111101</v>
      </c>
      <c r="BM112" s="259">
        <v>0.99861111111111101</v>
      </c>
      <c r="BN112" s="259">
        <v>0.99930555555555556</v>
      </c>
      <c r="BO112" s="259">
        <v>0.99930555555555556</v>
      </c>
      <c r="BP112" s="259">
        <v>6.9444444444444447E-4</v>
      </c>
      <c r="BQ112" s="259">
        <v>0.99861111111111101</v>
      </c>
      <c r="BR112" s="259">
        <v>0.99861111111111101</v>
      </c>
      <c r="BS112" s="259">
        <v>0.99930555555555556</v>
      </c>
      <c r="BT112" s="259">
        <v>0.99861111111111101</v>
      </c>
      <c r="BU112" s="259">
        <v>0.99861111111111101</v>
      </c>
      <c r="BV112" s="259">
        <v>0.99930555555555556</v>
      </c>
      <c r="BW112" s="259">
        <v>0.99930555555555556</v>
      </c>
      <c r="BX112" s="259">
        <v>0.99861111111111101</v>
      </c>
      <c r="BY112" s="259">
        <v>0.99930555555555556</v>
      </c>
      <c r="BZ112" s="259">
        <v>0.99861111111111101</v>
      </c>
      <c r="CA112" s="259">
        <v>0.99930555555555556</v>
      </c>
      <c r="CB112" s="259">
        <v>6.9444444444444447E-4</v>
      </c>
      <c r="CC112" s="259">
        <v>0.99930555555555556</v>
      </c>
      <c r="CD112" s="259">
        <v>0.99930555555555556</v>
      </c>
      <c r="CE112" s="259">
        <v>0</v>
      </c>
      <c r="CF112" s="259">
        <v>1.3888888888888889E-3</v>
      </c>
      <c r="CG112" s="259">
        <v>6.9444444444444447E-4</v>
      </c>
      <c r="CH112" s="259">
        <v>6.9444444444444447E-4</v>
      </c>
      <c r="CI112" s="259">
        <v>1.3888888888888889E-3</v>
      </c>
      <c r="CJ112" s="259">
        <v>2.7777777777777779E-3</v>
      </c>
      <c r="CK112" s="259">
        <v>2.0833333333333333E-3</v>
      </c>
      <c r="CL112" s="259">
        <v>2.0833333333333333E-3</v>
      </c>
      <c r="CM112" s="259">
        <v>2.7777777777777779E-3</v>
      </c>
      <c r="CN112" s="259">
        <v>6.2499999999999995E-3</v>
      </c>
      <c r="CO112" s="259">
        <v>5.5555555555555558E-3</v>
      </c>
      <c r="CP112" s="259">
        <v>6.2499999999999995E-3</v>
      </c>
      <c r="CQ112" s="259">
        <v>8.3333333333333332E-3</v>
      </c>
      <c r="CR112" s="259">
        <v>7.6388888888888886E-3</v>
      </c>
      <c r="CS112" s="259">
        <v>9.0277777777777787E-3</v>
      </c>
      <c r="CT112" s="259">
        <v>7.6388888888888886E-3</v>
      </c>
      <c r="CU112" s="259">
        <v>1.2499999999999999E-2</v>
      </c>
      <c r="CV112" s="259">
        <v>1.4583333333333332E-2</v>
      </c>
      <c r="CW112" s="259">
        <v>1.3194444444444444E-2</v>
      </c>
      <c r="CX112" s="259">
        <v>1.5277777777777777E-2</v>
      </c>
      <c r="CY112" s="259">
        <v>1.5972222222222224E-2</v>
      </c>
      <c r="CZ112" s="259">
        <v>1.4583333333333332E-2</v>
      </c>
      <c r="DA112" s="259">
        <v>1.7361111111111112E-2</v>
      </c>
      <c r="DB112" s="259">
        <v>1.5277777777777777E-2</v>
      </c>
      <c r="DC112" s="259">
        <v>2.1527777777777781E-2</v>
      </c>
      <c r="DD112" s="259">
        <v>2.2222222222222223E-2</v>
      </c>
      <c r="DE112" s="259">
        <v>2.5694444444444447E-2</v>
      </c>
      <c r="DF112" s="259">
        <v>3.125E-2</v>
      </c>
      <c r="DG112" s="259">
        <v>3.4027777777777775E-2</v>
      </c>
      <c r="DH112" s="259">
        <v>3.5416666666666666E-2</v>
      </c>
      <c r="DI112" s="259">
        <v>3.8194444444444441E-2</v>
      </c>
      <c r="DJ112" s="259">
        <v>3.9583333333333331E-2</v>
      </c>
      <c r="DK112" s="259">
        <v>3.9583333333333331E-2</v>
      </c>
      <c r="DL112" s="259">
        <v>4.5138888888888888E-2</v>
      </c>
      <c r="DM112" s="259">
        <v>5.6250000000000001E-2</v>
      </c>
      <c r="DN112" s="259">
        <v>5.9722222222222225E-2</v>
      </c>
      <c r="DO112" s="259">
        <v>9.0972222222222218E-2</v>
      </c>
      <c r="DP112" s="273">
        <v>0.10277777777777779</v>
      </c>
      <c r="DQ112" s="220">
        <f t="shared" si="1139"/>
        <v>-15</v>
      </c>
      <c r="DR112" s="258">
        <v>0.98958333333333337</v>
      </c>
      <c r="DS112" s="259">
        <v>0.98958333333333337</v>
      </c>
      <c r="DT112" s="259">
        <v>0.98958333333333337</v>
      </c>
      <c r="DU112" s="259">
        <v>0.99236111111111114</v>
      </c>
      <c r="DV112" s="259">
        <v>0.99375000000000002</v>
      </c>
      <c r="DW112" s="259">
        <v>0.99305555555555547</v>
      </c>
      <c r="DX112" s="259">
        <v>0.99097222222222225</v>
      </c>
      <c r="DY112" s="259">
        <v>0.9916666666666667</v>
      </c>
      <c r="DZ112" s="259">
        <v>0.99375000000000002</v>
      </c>
      <c r="EA112" s="259">
        <v>0.99305555555555547</v>
      </c>
      <c r="EB112" s="290">
        <v>0.99583333333333324</v>
      </c>
      <c r="EC112" s="259">
        <v>0.99652777777777779</v>
      </c>
      <c r="ED112" s="259">
        <v>0.99583333333333324</v>
      </c>
      <c r="EE112" s="259">
        <v>0.99722222222222223</v>
      </c>
      <c r="EF112" s="259">
        <v>0.99722222222222223</v>
      </c>
      <c r="EG112" s="259">
        <v>0.99583333333333324</v>
      </c>
      <c r="EH112" s="259">
        <v>0.99722222222222223</v>
      </c>
      <c r="EI112" s="259">
        <v>0.99513888888888891</v>
      </c>
      <c r="EJ112" s="259">
        <v>0.99791666666666667</v>
      </c>
      <c r="EK112" s="259">
        <v>0.99791666666666667</v>
      </c>
      <c r="EL112" s="259">
        <v>0.99791666666666667</v>
      </c>
      <c r="EM112" s="259">
        <v>0.99722222222222223</v>
      </c>
      <c r="EN112" s="259">
        <v>0.99930555555555556</v>
      </c>
      <c r="EO112" s="259">
        <v>0.99861111111111101</v>
      </c>
      <c r="EP112" s="259">
        <v>0.99930555555555556</v>
      </c>
      <c r="EQ112" s="259">
        <v>0.99861111111111101</v>
      </c>
      <c r="ER112" s="259">
        <v>0.99930555555555556</v>
      </c>
      <c r="ES112" s="259">
        <v>0.99930555555555556</v>
      </c>
      <c r="ET112" s="259">
        <v>0.99791666666666667</v>
      </c>
      <c r="EU112" s="259">
        <v>0.99861111111111101</v>
      </c>
      <c r="EV112" s="259">
        <v>0</v>
      </c>
      <c r="EW112" s="259">
        <v>0.99791666666666667</v>
      </c>
      <c r="EX112" s="259">
        <v>0</v>
      </c>
      <c r="EY112" s="259">
        <v>0</v>
      </c>
      <c r="EZ112" s="259">
        <v>0.99861111111111101</v>
      </c>
      <c r="FA112" s="259">
        <v>0</v>
      </c>
      <c r="FB112" s="259">
        <v>0.99930555555555556</v>
      </c>
      <c r="FC112" s="259">
        <v>6.9444444444444447E-4</v>
      </c>
      <c r="FD112" s="259">
        <v>0.99930555555555556</v>
      </c>
      <c r="FE112" s="259">
        <v>0.99930555555555556</v>
      </c>
      <c r="FF112" s="259">
        <v>0.99861111111111101</v>
      </c>
      <c r="FG112" s="259">
        <v>0</v>
      </c>
      <c r="FH112" s="259">
        <v>6.9444444444444447E-4</v>
      </c>
      <c r="FI112" s="259">
        <v>6.9444444444444447E-4</v>
      </c>
      <c r="FJ112" s="259">
        <v>0</v>
      </c>
      <c r="FK112" s="273">
        <v>0</v>
      </c>
      <c r="FL112" s="214">
        <f t="shared" si="935"/>
        <v>-15</v>
      </c>
      <c r="FM112" s="238" t="s">
        <v>116</v>
      </c>
      <c r="FN112" s="222">
        <f>JJ11</f>
        <v>0.99791666666666667</v>
      </c>
      <c r="FO112" s="221"/>
      <c r="FP112" s="225"/>
      <c r="FQ112" s="225"/>
      <c r="FR112" s="225"/>
      <c r="FS112" s="225"/>
      <c r="FT112" s="225"/>
      <c r="FU112" s="225"/>
      <c r="FV112" s="225"/>
      <c r="FW112" s="225"/>
      <c r="FX112" s="225"/>
      <c r="FY112" s="225"/>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c r="HX112" s="216"/>
      <c r="HY112" s="216"/>
      <c r="HZ112" s="216"/>
      <c r="IA112" s="216"/>
      <c r="IB112" s="216"/>
      <c r="IC112" s="216"/>
      <c r="ID112" s="216"/>
      <c r="IE112" s="216"/>
      <c r="IF112" s="216"/>
      <c r="IG112" s="216"/>
      <c r="IH112" s="216"/>
      <c r="II112" s="216"/>
      <c r="IJ112" s="216"/>
      <c r="IK112" s="216"/>
      <c r="IL112" s="216"/>
      <c r="IM112" s="216"/>
      <c r="IN112" s="216"/>
      <c r="IO112" s="216"/>
      <c r="IP112" s="216"/>
      <c r="IQ112" s="216"/>
      <c r="IR112" s="216"/>
      <c r="IS112" s="216"/>
      <c r="IT112" s="216"/>
      <c r="IU112" s="216"/>
      <c r="IV112" s="216"/>
      <c r="IW112" s="216"/>
      <c r="IX112" s="216"/>
      <c r="IY112" s="216"/>
      <c r="IZ112" s="216"/>
      <c r="JA112" s="216"/>
      <c r="JB112" s="216"/>
      <c r="JC112" s="216"/>
      <c r="JD112" s="216"/>
      <c r="JE112" s="216"/>
      <c r="JF112" s="216"/>
      <c r="JG112" s="216"/>
      <c r="JH112" s="216"/>
      <c r="JI112" s="216"/>
      <c r="JJ112" s="216"/>
      <c r="JK112" s="216"/>
      <c r="JL112" s="216"/>
      <c r="JM112" s="216"/>
      <c r="JN112" s="216"/>
      <c r="JO112" s="216"/>
      <c r="JP112" s="216"/>
      <c r="JQ112" s="216"/>
      <c r="JR112" s="216"/>
    </row>
    <row r="113" spans="1:278" hidden="1">
      <c r="A113" s="188"/>
      <c r="B113" s="185" t="str">
        <f t="shared" si="1331"/>
        <v/>
      </c>
      <c r="C113" s="323"/>
      <c r="D113" s="183"/>
      <c r="E113" s="323"/>
      <c r="F113" s="185"/>
      <c r="G113" s="314"/>
      <c r="H113" s="186"/>
      <c r="I113" s="187"/>
      <c r="J113" s="183"/>
      <c r="K113" s="183"/>
      <c r="L113" s="319"/>
      <c r="M113" s="321"/>
      <c r="N113" s="1"/>
      <c r="O113" s="1"/>
      <c r="P113" s="1"/>
      <c r="Q113" s="1"/>
      <c r="R113" s="1"/>
      <c r="S113" s="1"/>
      <c r="T113" s="1"/>
      <c r="U113" s="1"/>
      <c r="V113" s="1"/>
      <c r="W113" s="1"/>
      <c r="X113" s="1"/>
      <c r="Y113" s="1"/>
      <c r="Z113" s="1"/>
      <c r="AA113" s="1"/>
      <c r="AB113" s="1"/>
      <c r="AC113" s="1"/>
      <c r="AD113" s="1"/>
      <c r="AE113" s="1"/>
      <c r="AF113" s="1"/>
      <c r="AG113" s="1"/>
      <c r="AH113" s="10">
        <f t="shared" si="832"/>
        <v>0</v>
      </c>
      <c r="AI113" s="10">
        <f t="shared" si="1332"/>
        <v>0</v>
      </c>
      <c r="AJ113" s="44" t="e">
        <f t="shared" si="834"/>
        <v>#VALUE!</v>
      </c>
      <c r="AK113" s="19" t="e">
        <f t="shared" si="835"/>
        <v>#VALUE!</v>
      </c>
      <c r="AL113" s="19" t="e">
        <f t="shared" si="866"/>
        <v>#VALUE!</v>
      </c>
      <c r="AM113" s="19" t="e">
        <f t="shared" ca="1" si="1333"/>
        <v>#VALUE!</v>
      </c>
      <c r="AN113" s="45" t="e">
        <f t="shared" ca="1" si="837"/>
        <v>#VALUE!</v>
      </c>
      <c r="AO113" s="55" t="e">
        <f t="shared" ca="1" si="820"/>
        <v>#VALUE!</v>
      </c>
      <c r="AP113" s="46">
        <f t="shared" ca="1" si="838"/>
        <v>42407.722612215657</v>
      </c>
      <c r="AQ113" s="20">
        <f t="shared" ca="1" si="849"/>
        <v>42407.722612215657</v>
      </c>
      <c r="AR113" s="10">
        <f t="shared" ca="1" si="850"/>
        <v>15266780.140397636</v>
      </c>
      <c r="AT113" s="64">
        <v>104</v>
      </c>
      <c r="AU113" s="58" t="e">
        <f t="shared" si="851"/>
        <v>#VALUE!</v>
      </c>
      <c r="AV113" s="59" t="e">
        <f t="shared" si="839"/>
        <v>#VALUE!</v>
      </c>
      <c r="AW113" s="60" t="str">
        <f t="shared" si="840"/>
        <v/>
      </c>
      <c r="AX113" s="61" t="e">
        <f t="shared" si="821"/>
        <v>#VALUE!</v>
      </c>
      <c r="AY113" s="62" t="e">
        <f t="shared" si="852"/>
        <v>#VALUE!</v>
      </c>
      <c r="AZ113" s="61" t="str">
        <f t="shared" si="853"/>
        <v/>
      </c>
      <c r="BA113" s="58" t="e">
        <f t="shared" si="854"/>
        <v>#VALUE!</v>
      </c>
      <c r="BB113" s="58" t="e">
        <f t="shared" si="855"/>
        <v>#VALUE!</v>
      </c>
      <c r="BC113" s="58" t="e">
        <f t="shared" si="856"/>
        <v>#VALUE!</v>
      </c>
      <c r="BD113" s="58" t="e">
        <f t="shared" ca="1" si="857"/>
        <v>#VALUE!</v>
      </c>
      <c r="BE113" s="63" t="e">
        <f t="shared" si="822"/>
        <v>#VALUE!</v>
      </c>
      <c r="BF113" s="215">
        <v>-16</v>
      </c>
      <c r="BG113" s="214">
        <f t="shared" si="867"/>
        <v>-16</v>
      </c>
      <c r="BH113" s="269">
        <f t="shared" ref="BH113:BI113" si="1409">IF(BH117&lt;BH112,(BH112-BH117)/5+BH114,(BH117-BH112)/5+BH112)</f>
        <v>0.99902777777777796</v>
      </c>
      <c r="BI113" s="270">
        <f t="shared" si="1409"/>
        <v>0.99805555555555558</v>
      </c>
      <c r="BJ113" s="270">
        <f t="shared" ref="BJ113:BO113" si="1410">IF(BJ117&lt;BJ112,(BJ112-BJ117)/5+BJ114,(BJ117-BJ112)/5+BJ112)</f>
        <v>0.99861111111111101</v>
      </c>
      <c r="BK113" s="270">
        <f t="shared" si="1410"/>
        <v>0.99861111111111101</v>
      </c>
      <c r="BL113" s="270">
        <f t="shared" si="1410"/>
        <v>0.99861111111111101</v>
      </c>
      <c r="BM113" s="270">
        <f t="shared" si="1410"/>
        <v>0.99861111111111101</v>
      </c>
      <c r="BN113" s="270">
        <f t="shared" si="1410"/>
        <v>0.99916666666666665</v>
      </c>
      <c r="BO113" s="270">
        <f t="shared" si="1410"/>
        <v>0.99916666666666665</v>
      </c>
      <c r="BP113" s="254">
        <v>4.1666666666695401E-4</v>
      </c>
      <c r="BQ113" s="270">
        <v>0.99902777777777774</v>
      </c>
      <c r="BR113" s="270">
        <v>0.16569444444444445</v>
      </c>
      <c r="BS113" s="270">
        <f t="shared" ref="BS113" si="1411">IF(BS117&lt;BS112,(BS112-BS117)/5+BS114,(BS117-BS112)/5+BS112)</f>
        <v>0.99916666666666665</v>
      </c>
      <c r="BT113" s="270">
        <v>0.16569444444444445</v>
      </c>
      <c r="BU113" s="270">
        <v>0.99902777777777774</v>
      </c>
      <c r="BV113" s="270">
        <f t="shared" ref="BV113:BW113" si="1412">IF(BV117&lt;BV112,(BV112-BV117)/5+BV114,(BV117-BV112)/5+BV112)</f>
        <v>0.99930555555555556</v>
      </c>
      <c r="BW113" s="270">
        <f t="shared" si="1412"/>
        <v>0.99930555555555556</v>
      </c>
      <c r="BX113" s="270">
        <v>0.99902777777777774</v>
      </c>
      <c r="BY113" s="270">
        <v>0.99958333333333327</v>
      </c>
      <c r="BZ113" s="270">
        <v>0.99916666666666665</v>
      </c>
      <c r="CA113" s="270">
        <f t="shared" ref="CA113:CB113" si="1413">IF(CA117&lt;CA112,(CA112-CA117)/5+CA114,(CA117-CA112)/5+CA112)</f>
        <v>0.99916666666666665</v>
      </c>
      <c r="CB113" s="270">
        <f t="shared" si="1413"/>
        <v>5.5555555555555556E-4</v>
      </c>
      <c r="CC113" s="270">
        <f t="shared" ref="CC113" si="1414">IF(CC117&lt;CC112,(CC112-CC117)/5+CC114,(CC117-CC112)/5+CC112)</f>
        <v>0.99930555555555556</v>
      </c>
      <c r="CD113" s="270">
        <v>0.99944444444444447</v>
      </c>
      <c r="CE113" s="270">
        <f t="shared" ref="CE113:DP113" si="1415">IF(CE117&lt;CE112,(CE112-CE117)/5+CE114,(CE117-CE112)/5+CE112)</f>
        <v>4.1666666666666664E-4</v>
      </c>
      <c r="CF113" s="270">
        <f t="shared" si="1415"/>
        <v>1.5277777777777779E-3</v>
      </c>
      <c r="CG113" s="270">
        <f t="shared" si="1415"/>
        <v>8.3333333333333339E-4</v>
      </c>
      <c r="CH113" s="270">
        <f t="shared" si="1415"/>
        <v>8.3333333333333339E-4</v>
      </c>
      <c r="CI113" s="270">
        <f t="shared" si="1415"/>
        <v>1.8055555555555555E-3</v>
      </c>
      <c r="CJ113" s="270">
        <f t="shared" si="1415"/>
        <v>2.638888888888889E-3</v>
      </c>
      <c r="CK113" s="270">
        <f t="shared" si="1415"/>
        <v>2.3611111111111111E-3</v>
      </c>
      <c r="CL113" s="270">
        <f t="shared" si="1415"/>
        <v>2.3611111111111111E-3</v>
      </c>
      <c r="CM113" s="270">
        <f t="shared" si="1415"/>
        <v>3.3333333333333335E-3</v>
      </c>
      <c r="CN113" s="270">
        <f t="shared" si="1415"/>
        <v>6.5277777777777773E-3</v>
      </c>
      <c r="CO113" s="270">
        <f t="shared" si="1415"/>
        <v>6.1111111111111114E-3</v>
      </c>
      <c r="CP113" s="270">
        <f t="shared" si="1415"/>
        <v>6.8055555555555551E-3</v>
      </c>
      <c r="CQ113" s="270">
        <f t="shared" si="1415"/>
        <v>8.8888888888888889E-3</v>
      </c>
      <c r="CR113" s="270">
        <f t="shared" si="1415"/>
        <v>8.3333333333333332E-3</v>
      </c>
      <c r="CS113" s="270">
        <f t="shared" si="1415"/>
        <v>9.8611111111111122E-3</v>
      </c>
      <c r="CT113" s="270">
        <f t="shared" si="1415"/>
        <v>8.7499999999999991E-3</v>
      </c>
      <c r="CU113" s="270">
        <f t="shared" si="1415"/>
        <v>1.3055555555555555E-2</v>
      </c>
      <c r="CV113" s="270">
        <f t="shared" si="1415"/>
        <v>1.5694444444444445E-2</v>
      </c>
      <c r="CW113" s="270">
        <f t="shared" si="1415"/>
        <v>1.4861111111111111E-2</v>
      </c>
      <c r="CX113" s="270">
        <f t="shared" si="1415"/>
        <v>1.6388888888888887E-2</v>
      </c>
      <c r="CY113" s="270">
        <f t="shared" si="1415"/>
        <v>1.6944444444444446E-2</v>
      </c>
      <c r="CZ113" s="270">
        <f t="shared" si="1415"/>
        <v>1.5833333333333331E-2</v>
      </c>
      <c r="DA113" s="270">
        <f t="shared" si="1415"/>
        <v>1.8611111111111113E-2</v>
      </c>
      <c r="DB113" s="270">
        <f t="shared" si="1415"/>
        <v>1.7083333333333332E-2</v>
      </c>
      <c r="DC113" s="270">
        <f t="shared" si="1415"/>
        <v>2.3472222222222224E-2</v>
      </c>
      <c r="DD113" s="270">
        <f t="shared" si="1415"/>
        <v>2.402777777777778E-2</v>
      </c>
      <c r="DE113" s="270">
        <f t="shared" si="1415"/>
        <v>2.777777777777778E-2</v>
      </c>
      <c r="DF113" s="270">
        <f t="shared" si="1415"/>
        <v>3.3750000000000002E-2</v>
      </c>
      <c r="DG113" s="270">
        <f t="shared" si="1415"/>
        <v>3.680555555555555E-2</v>
      </c>
      <c r="DH113" s="270">
        <f t="shared" si="1415"/>
        <v>3.9027777777777779E-2</v>
      </c>
      <c r="DI113" s="270">
        <f t="shared" si="1415"/>
        <v>4.1249999999999995E-2</v>
      </c>
      <c r="DJ113" s="270">
        <f t="shared" si="1415"/>
        <v>4.2916666666666665E-2</v>
      </c>
      <c r="DK113" s="270">
        <f t="shared" si="1415"/>
        <v>4.3333333333333328E-2</v>
      </c>
      <c r="DL113" s="270">
        <f t="shared" si="1415"/>
        <v>4.9444444444444444E-2</v>
      </c>
      <c r="DM113" s="270">
        <f t="shared" si="1415"/>
        <v>6.1111111111111116E-2</v>
      </c>
      <c r="DN113" s="270">
        <f t="shared" si="1415"/>
        <v>6.5000000000000002E-2</v>
      </c>
      <c r="DO113" s="270">
        <f t="shared" si="1415"/>
        <v>0.10375</v>
      </c>
      <c r="DP113" s="270">
        <f t="shared" si="1415"/>
        <v>0.11541666666666667</v>
      </c>
      <c r="DQ113" s="220">
        <f t="shared" si="1139"/>
        <v>-16</v>
      </c>
      <c r="DR113" s="270">
        <f t="shared" ref="DR113:DS113" si="1416">IF(DR117&lt;DR112,(DR112-DR117)/5+DR114,(DR117-DR112)/5+DR112)</f>
        <v>0.98861111111111122</v>
      </c>
      <c r="DS113" s="270">
        <f t="shared" si="1416"/>
        <v>0.98958333333333337</v>
      </c>
      <c r="DT113" s="270">
        <f t="shared" ref="DT113:EC113" si="1417">IF(DT117&lt;DT112,(DT112-DT117)/5+DT114,(DT117-DT112)/5+DT112)</f>
        <v>0.98944444444444457</v>
      </c>
      <c r="DU113" s="270">
        <f t="shared" si="1417"/>
        <v>0.99138888888888899</v>
      </c>
      <c r="DV113" s="270">
        <f t="shared" si="1417"/>
        <v>0.99305555555555547</v>
      </c>
      <c r="DW113" s="270">
        <f t="shared" si="1417"/>
        <v>0.99263888888888874</v>
      </c>
      <c r="DX113" s="270">
        <f t="shared" si="1417"/>
        <v>0.99055555555555541</v>
      </c>
      <c r="DY113" s="270">
        <f t="shared" si="1417"/>
        <v>0.9916666666666667</v>
      </c>
      <c r="DZ113" s="270">
        <f t="shared" si="1417"/>
        <v>0.99347222222222242</v>
      </c>
      <c r="EA113" s="270">
        <f t="shared" si="1417"/>
        <v>0.99305555555555547</v>
      </c>
      <c r="EB113" s="270">
        <f t="shared" si="1417"/>
        <v>0.99527777777777759</v>
      </c>
      <c r="EC113" s="270">
        <f t="shared" si="1417"/>
        <v>0.99597222222222215</v>
      </c>
      <c r="ED113" s="270">
        <f t="shared" ref="ED113:EU113" si="1418">IF(ED117&lt;ED112,(ED112-ED117)/5+ED114,(ED117-ED112)/5+ED112)</f>
        <v>0.99541666666666651</v>
      </c>
      <c r="EE113" s="270">
        <f t="shared" si="1418"/>
        <v>0.99666666666666659</v>
      </c>
      <c r="EF113" s="270">
        <f t="shared" si="1418"/>
        <v>0.99666666666666659</v>
      </c>
      <c r="EG113" s="270">
        <f t="shared" si="1418"/>
        <v>0.99541666666666651</v>
      </c>
      <c r="EH113" s="270">
        <f t="shared" si="1418"/>
        <v>0.99666666666666659</v>
      </c>
      <c r="EI113" s="270">
        <f t="shared" si="1418"/>
        <v>0.99527777777777782</v>
      </c>
      <c r="EJ113" s="270">
        <f t="shared" si="1418"/>
        <v>0.99722222222222223</v>
      </c>
      <c r="EK113" s="270">
        <f t="shared" si="1418"/>
        <v>0.99736111111111103</v>
      </c>
      <c r="EL113" s="270">
        <f t="shared" si="1418"/>
        <v>0.99750000000000016</v>
      </c>
      <c r="EM113" s="270">
        <f t="shared" si="1418"/>
        <v>0.99694444444444452</v>
      </c>
      <c r="EN113" s="270">
        <f t="shared" si="1418"/>
        <v>0.99874999999999992</v>
      </c>
      <c r="EO113" s="270">
        <f t="shared" si="1418"/>
        <v>0.99819444444444427</v>
      </c>
      <c r="EP113" s="270">
        <f t="shared" si="1418"/>
        <v>0.99874999999999992</v>
      </c>
      <c r="EQ113" s="270">
        <f t="shared" si="1418"/>
        <v>0.99833333333333307</v>
      </c>
      <c r="ER113" s="270">
        <f t="shared" si="1418"/>
        <v>0.99888888888888872</v>
      </c>
      <c r="ES113" s="270">
        <f t="shared" si="1418"/>
        <v>0.99902777777777796</v>
      </c>
      <c r="ET113" s="270">
        <f t="shared" si="1418"/>
        <v>0.99791666666666667</v>
      </c>
      <c r="EU113" s="270">
        <f t="shared" si="1418"/>
        <v>0.99847222222222232</v>
      </c>
      <c r="EV113" s="288">
        <v>2.7777777777777778E-4</v>
      </c>
      <c r="EW113" s="270">
        <f t="shared" ref="EW113" si="1419">IF(EW117&lt;EW112,(EW112-EW117)/5+EW114,(EW117-EW112)/5+EW112)</f>
        <v>0.9981944444444445</v>
      </c>
      <c r="EX113" s="288">
        <v>0.99972222222222196</v>
      </c>
      <c r="EY113" s="288">
        <v>0.99986111111111098</v>
      </c>
      <c r="EZ113" s="270">
        <f t="shared" ref="EZ113" si="1420">IF(EZ117&lt;EZ112,(EZ112-EZ117)/5+EZ114,(EZ117-EZ112)/5+EZ112)</f>
        <v>0.99833333333333307</v>
      </c>
      <c r="FA113" s="288">
        <v>0.99972222222222196</v>
      </c>
      <c r="FB113" s="270">
        <f t="shared" ref="FB113" si="1421">IF(FB117&lt;FB112,(FB112-FB117)/5+FB114,(FB117-FB112)/5+FB112)</f>
        <v>0.99930555555555556</v>
      </c>
      <c r="FC113" s="288">
        <v>2.7777777777777778E-4</v>
      </c>
      <c r="FD113" s="270">
        <f t="shared" ref="FD113:FF113" si="1422">IF(FD117&lt;FD112,(FD112-FD117)/5+FD114,(FD117-FD112)/5+FD112)</f>
        <v>0.99916666666666665</v>
      </c>
      <c r="FE113" s="270">
        <f t="shared" si="1422"/>
        <v>0.99930555555555556</v>
      </c>
      <c r="FF113" s="270">
        <f t="shared" si="1422"/>
        <v>0.99861111111111101</v>
      </c>
      <c r="FG113" s="288">
        <v>0.99986111111111098</v>
      </c>
      <c r="FH113" s="288">
        <v>2.7777777777777778E-4</v>
      </c>
      <c r="FI113" s="288">
        <v>4.1666666666695401E-4</v>
      </c>
      <c r="FJ113" s="288">
        <v>0.99972222222222196</v>
      </c>
      <c r="FK113" s="294">
        <v>0.99986111111111098</v>
      </c>
      <c r="FL113" s="214">
        <f t="shared" si="935"/>
        <v>-16</v>
      </c>
      <c r="FM113" s="238" t="s">
        <v>110</v>
      </c>
      <c r="FN113" s="222">
        <f>JK11</f>
        <v>0.99791666666666667</v>
      </c>
      <c r="FO113" s="221"/>
      <c r="FP113" s="221"/>
      <c r="FQ113" s="221"/>
      <c r="FR113" s="221"/>
      <c r="FS113" s="221"/>
      <c r="FT113" s="221"/>
      <c r="FU113" s="221"/>
      <c r="FV113" s="221"/>
      <c r="FW113" s="221"/>
      <c r="FX113" s="221"/>
      <c r="FY113" s="225"/>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c r="HX113" s="216"/>
      <c r="HY113" s="216"/>
      <c r="HZ113" s="216"/>
      <c r="IA113" s="216"/>
      <c r="IB113" s="216"/>
      <c r="IC113" s="216"/>
      <c r="ID113" s="216"/>
      <c r="IE113" s="216"/>
      <c r="IF113" s="216"/>
      <c r="IG113" s="216"/>
      <c r="IH113" s="216"/>
      <c r="II113" s="216"/>
      <c r="IJ113" s="216"/>
      <c r="IK113" s="216"/>
      <c r="IL113" s="216"/>
      <c r="IM113" s="216"/>
      <c r="IN113" s="216"/>
      <c r="IO113" s="216"/>
      <c r="IP113" s="216"/>
      <c r="IQ113" s="216"/>
      <c r="IR113" s="216"/>
      <c r="IS113" s="216"/>
      <c r="IT113" s="216"/>
      <c r="IU113" s="216"/>
      <c r="IV113" s="216"/>
      <c r="IW113" s="216"/>
      <c r="IX113" s="216"/>
      <c r="IY113" s="216"/>
      <c r="IZ113" s="216"/>
      <c r="JA113" s="216"/>
      <c r="JB113" s="216"/>
      <c r="JC113" s="216"/>
      <c r="JD113" s="216"/>
      <c r="JE113" s="216"/>
      <c r="JF113" s="216"/>
      <c r="JG113" s="216"/>
      <c r="JH113" s="216"/>
      <c r="JI113" s="216"/>
      <c r="JJ113" s="216"/>
      <c r="JK113" s="216"/>
      <c r="JL113" s="216"/>
      <c r="JM113" s="216"/>
      <c r="JN113" s="216"/>
      <c r="JO113" s="216"/>
      <c r="JP113" s="216"/>
      <c r="JQ113" s="216"/>
      <c r="JR113" s="216"/>
    </row>
    <row r="114" spans="1:278" hidden="1">
      <c r="A114" s="188"/>
      <c r="B114" s="185" t="str">
        <f t="shared" si="1331"/>
        <v/>
      </c>
      <c r="C114" s="323"/>
      <c r="D114" s="183"/>
      <c r="E114" s="323"/>
      <c r="F114" s="185"/>
      <c r="G114" s="314"/>
      <c r="H114" s="186"/>
      <c r="I114" s="187"/>
      <c r="J114" s="185"/>
      <c r="K114" s="185"/>
      <c r="L114" s="319"/>
      <c r="M114" s="321"/>
      <c r="N114" s="1"/>
      <c r="O114" s="1"/>
      <c r="P114" s="1"/>
      <c r="Q114" s="1"/>
      <c r="R114" s="1"/>
      <c r="S114" s="1"/>
      <c r="T114" s="1"/>
      <c r="U114" s="1"/>
      <c r="V114" s="1"/>
      <c r="W114" s="1"/>
      <c r="X114" s="1"/>
      <c r="Y114" s="1"/>
      <c r="Z114" s="1"/>
      <c r="AA114" s="1"/>
      <c r="AB114" s="1"/>
      <c r="AC114" s="1"/>
      <c r="AD114" s="1"/>
      <c r="AE114" s="1"/>
      <c r="AF114" s="1"/>
      <c r="AG114" s="1"/>
      <c r="AH114" s="10">
        <f t="shared" si="832"/>
        <v>0</v>
      </c>
      <c r="AI114" s="10">
        <f t="shared" si="1332"/>
        <v>0</v>
      </c>
      <c r="AJ114" s="44" t="e">
        <f t="shared" si="834"/>
        <v>#VALUE!</v>
      </c>
      <c r="AK114" s="19" t="e">
        <f t="shared" si="835"/>
        <v>#VALUE!</v>
      </c>
      <c r="AL114" s="19" t="e">
        <f t="shared" si="866"/>
        <v>#VALUE!</v>
      </c>
      <c r="AM114" s="19" t="e">
        <f t="shared" ca="1" si="1333"/>
        <v>#VALUE!</v>
      </c>
      <c r="AN114" s="45" t="e">
        <f t="shared" ca="1" si="837"/>
        <v>#VALUE!</v>
      </c>
      <c r="AO114" s="55" t="e">
        <f t="shared" ca="1" si="820"/>
        <v>#VALUE!</v>
      </c>
      <c r="AP114" s="46">
        <f t="shared" ca="1" si="838"/>
        <v>42407.722612215657</v>
      </c>
      <c r="AQ114" s="20">
        <f t="shared" ca="1" si="849"/>
        <v>42407.722612215657</v>
      </c>
      <c r="AR114" s="10">
        <f t="shared" ca="1" si="850"/>
        <v>15266780.140397636</v>
      </c>
      <c r="AT114" s="64">
        <v>105</v>
      </c>
      <c r="AU114" s="58" t="e">
        <f t="shared" si="851"/>
        <v>#VALUE!</v>
      </c>
      <c r="AV114" s="59" t="e">
        <f t="shared" si="839"/>
        <v>#VALUE!</v>
      </c>
      <c r="AW114" s="60" t="str">
        <f t="shared" si="840"/>
        <v/>
      </c>
      <c r="AX114" s="61" t="e">
        <f t="shared" si="821"/>
        <v>#VALUE!</v>
      </c>
      <c r="AY114" s="62" t="e">
        <f t="shared" si="852"/>
        <v>#VALUE!</v>
      </c>
      <c r="AZ114" s="61" t="str">
        <f t="shared" si="853"/>
        <v/>
      </c>
      <c r="BA114" s="58" t="e">
        <f t="shared" si="854"/>
        <v>#VALUE!</v>
      </c>
      <c r="BB114" s="58" t="e">
        <f t="shared" si="855"/>
        <v>#VALUE!</v>
      </c>
      <c r="BC114" s="58" t="e">
        <f t="shared" si="856"/>
        <v>#VALUE!</v>
      </c>
      <c r="BD114" s="58" t="e">
        <f t="shared" ca="1" si="857"/>
        <v>#VALUE!</v>
      </c>
      <c r="BE114" s="63" t="e">
        <f t="shared" si="822"/>
        <v>#VALUE!</v>
      </c>
      <c r="BF114" s="215">
        <v>-17</v>
      </c>
      <c r="BG114" s="214">
        <f t="shared" si="867"/>
        <v>-17</v>
      </c>
      <c r="BH114" s="257">
        <f t="shared" ref="BH114:BI114" si="1423">IF(BH117&lt;BH112,(BH112-BH117)/5+BH115,(BH117-BH112)/5+BH113)</f>
        <v>0.99875000000000014</v>
      </c>
      <c r="BI114" s="254">
        <f t="shared" si="1423"/>
        <v>0.9981944444444445</v>
      </c>
      <c r="BJ114" s="254">
        <f t="shared" ref="BJ114:BO114" si="1424">IF(BJ117&lt;BJ112,(BJ112-BJ117)/5+BJ115,(BJ117-BJ112)/5+BJ113)</f>
        <v>0.99861111111111101</v>
      </c>
      <c r="BK114" s="254">
        <f t="shared" si="1424"/>
        <v>0.99861111111111101</v>
      </c>
      <c r="BL114" s="254">
        <f t="shared" si="1424"/>
        <v>0.99861111111111101</v>
      </c>
      <c r="BM114" s="254">
        <f t="shared" si="1424"/>
        <v>0.99861111111111101</v>
      </c>
      <c r="BN114" s="254">
        <f t="shared" si="1424"/>
        <v>0.99902777777777774</v>
      </c>
      <c r="BO114" s="254">
        <f t="shared" si="1424"/>
        <v>0.99902777777777774</v>
      </c>
      <c r="BP114" s="254">
        <v>1.3888888888888889E-4</v>
      </c>
      <c r="BQ114" s="254">
        <v>0.99944444444444447</v>
      </c>
      <c r="BR114" s="254">
        <v>0.99944444444444447</v>
      </c>
      <c r="BS114" s="254">
        <f t="shared" ref="BS114" si="1425">IF(BS117&lt;BS112,(BS112-BS117)/5+BS115,(BS117-BS112)/5+BS113)</f>
        <v>0.99902777777777774</v>
      </c>
      <c r="BT114" s="254">
        <v>0.99944444444444447</v>
      </c>
      <c r="BU114" s="254">
        <v>0.99944444444444447</v>
      </c>
      <c r="BV114" s="254">
        <f t="shared" ref="BV114:BW114" si="1426">IF(BV117&lt;BV112,(BV112-BV117)/5+BV115,(BV117-BV112)/5+BV113)</f>
        <v>0.99930555555555556</v>
      </c>
      <c r="BW114" s="254">
        <f t="shared" si="1426"/>
        <v>0.99930555555555556</v>
      </c>
      <c r="BX114" s="254">
        <v>0.99944444444444447</v>
      </c>
      <c r="BY114" s="254">
        <v>0.99986111111111109</v>
      </c>
      <c r="BZ114" s="254">
        <v>0.99972222222222218</v>
      </c>
      <c r="CA114" s="254">
        <f t="shared" ref="CA114:CB114" si="1427">IF(CA117&lt;CA112,(CA112-CA117)/5+CA115,(CA117-CA112)/5+CA113)</f>
        <v>0.99902777777777774</v>
      </c>
      <c r="CB114" s="254">
        <f t="shared" si="1427"/>
        <v>4.1666666666666664E-4</v>
      </c>
      <c r="CC114" s="254">
        <f t="shared" ref="CC114" si="1428">IF(CC117&lt;CC112,(CC112-CC117)/5+CC115,(CC117-CC112)/5+CC113)</f>
        <v>0.99930555555555556</v>
      </c>
      <c r="CD114" s="254">
        <v>0.99958333333333327</v>
      </c>
      <c r="CE114" s="254">
        <f t="shared" ref="CE114:DP114" si="1429">IF(CE117&lt;CE112,(CE112-CE117)/5+CE115,(CE117-CE112)/5+CE113)</f>
        <v>8.3333333333333328E-4</v>
      </c>
      <c r="CF114" s="254">
        <f t="shared" si="1429"/>
        <v>1.6666666666666668E-3</v>
      </c>
      <c r="CG114" s="254">
        <f t="shared" si="1429"/>
        <v>9.722222222222223E-4</v>
      </c>
      <c r="CH114" s="254">
        <f t="shared" si="1429"/>
        <v>9.722222222222223E-4</v>
      </c>
      <c r="CI114" s="254">
        <f t="shared" si="1429"/>
        <v>2.2222222222222222E-3</v>
      </c>
      <c r="CJ114" s="254">
        <f t="shared" si="1429"/>
        <v>2.5000000000000001E-3</v>
      </c>
      <c r="CK114" s="254">
        <f t="shared" si="1429"/>
        <v>2.638888888888889E-3</v>
      </c>
      <c r="CL114" s="254">
        <f t="shared" si="1429"/>
        <v>2.638888888888889E-3</v>
      </c>
      <c r="CM114" s="254">
        <f t="shared" si="1429"/>
        <v>3.8888888888888892E-3</v>
      </c>
      <c r="CN114" s="254">
        <f t="shared" si="1429"/>
        <v>6.8055555555555551E-3</v>
      </c>
      <c r="CO114" s="254">
        <f t="shared" si="1429"/>
        <v>6.6666666666666671E-3</v>
      </c>
      <c r="CP114" s="254">
        <f t="shared" si="1429"/>
        <v>7.3611111111111108E-3</v>
      </c>
      <c r="CQ114" s="254">
        <f t="shared" si="1429"/>
        <v>9.4444444444444445E-3</v>
      </c>
      <c r="CR114" s="254">
        <f t="shared" si="1429"/>
        <v>9.0277777777777769E-3</v>
      </c>
      <c r="CS114" s="254">
        <f t="shared" si="1429"/>
        <v>1.0694444444444446E-2</v>
      </c>
      <c r="CT114" s="254">
        <f t="shared" si="1429"/>
        <v>9.8611111111111104E-3</v>
      </c>
      <c r="CU114" s="254">
        <f t="shared" si="1429"/>
        <v>1.361111111111111E-2</v>
      </c>
      <c r="CV114" s="254">
        <f t="shared" si="1429"/>
        <v>1.6805555555555556E-2</v>
      </c>
      <c r="CW114" s="254">
        <f t="shared" si="1429"/>
        <v>1.652777777777778E-2</v>
      </c>
      <c r="CX114" s="254">
        <f t="shared" si="1429"/>
        <v>1.7499999999999998E-2</v>
      </c>
      <c r="CY114" s="254">
        <f t="shared" si="1429"/>
        <v>1.7916666666666668E-2</v>
      </c>
      <c r="CZ114" s="254">
        <f t="shared" si="1429"/>
        <v>1.7083333333333332E-2</v>
      </c>
      <c r="DA114" s="254">
        <f t="shared" si="1429"/>
        <v>1.9861111111111114E-2</v>
      </c>
      <c r="DB114" s="254">
        <f t="shared" si="1429"/>
        <v>1.8888888888888889E-2</v>
      </c>
      <c r="DC114" s="254">
        <f t="shared" si="1429"/>
        <v>2.5416666666666667E-2</v>
      </c>
      <c r="DD114" s="254">
        <f t="shared" si="1429"/>
        <v>2.5833333333333337E-2</v>
      </c>
      <c r="DE114" s="254">
        <f t="shared" si="1429"/>
        <v>2.9861111111111113E-2</v>
      </c>
      <c r="DF114" s="254">
        <f t="shared" si="1429"/>
        <v>3.6250000000000004E-2</v>
      </c>
      <c r="DG114" s="254">
        <f t="shared" si="1429"/>
        <v>3.9583333333333325E-2</v>
      </c>
      <c r="DH114" s="254">
        <f t="shared" si="1429"/>
        <v>4.2638888888888893E-2</v>
      </c>
      <c r="DI114" s="254">
        <f t="shared" si="1429"/>
        <v>4.4305555555555549E-2</v>
      </c>
      <c r="DJ114" s="254">
        <f t="shared" si="1429"/>
        <v>4.6249999999999999E-2</v>
      </c>
      <c r="DK114" s="254">
        <f t="shared" si="1429"/>
        <v>4.7083333333333324E-2</v>
      </c>
      <c r="DL114" s="254">
        <f t="shared" si="1429"/>
        <v>5.3749999999999999E-2</v>
      </c>
      <c r="DM114" s="254">
        <f t="shared" si="1429"/>
        <v>6.5972222222222224E-2</v>
      </c>
      <c r="DN114" s="254">
        <f t="shared" si="1429"/>
        <v>7.0277777777777786E-2</v>
      </c>
      <c r="DO114" s="254">
        <f t="shared" si="1429"/>
        <v>0.11652777777777777</v>
      </c>
      <c r="DP114" s="254">
        <f t="shared" si="1429"/>
        <v>0.12805555555555556</v>
      </c>
      <c r="DQ114" s="220">
        <f t="shared" si="1139"/>
        <v>-17</v>
      </c>
      <c r="DR114" s="254">
        <f t="shared" ref="DR114:DS114" si="1430">IF(DR117&lt;DR112,(DR112-DR117)/5+DR115,(DR117-DR112)/5+DR113)</f>
        <v>0.98763888888888896</v>
      </c>
      <c r="DS114" s="254">
        <f t="shared" si="1430"/>
        <v>0.98958333333333337</v>
      </c>
      <c r="DT114" s="254">
        <f t="shared" ref="DT114:EC114" si="1431">IF(DT117&lt;DT112,(DT112-DT117)/5+DT115,(DT117-DT112)/5+DT113)</f>
        <v>0.98930555555555566</v>
      </c>
      <c r="DU114" s="254">
        <f t="shared" si="1431"/>
        <v>0.99041666666666672</v>
      </c>
      <c r="DV114" s="254">
        <f t="shared" si="1431"/>
        <v>0.99236111111111103</v>
      </c>
      <c r="DW114" s="254">
        <f t="shared" si="1431"/>
        <v>0.99222222222222212</v>
      </c>
      <c r="DX114" s="254">
        <f t="shared" si="1431"/>
        <v>0.99013888888888879</v>
      </c>
      <c r="DY114" s="254">
        <f t="shared" si="1431"/>
        <v>0.9916666666666667</v>
      </c>
      <c r="DZ114" s="254">
        <f t="shared" si="1431"/>
        <v>0.9931944444444446</v>
      </c>
      <c r="EA114" s="254">
        <f t="shared" si="1431"/>
        <v>0.99305555555555547</v>
      </c>
      <c r="EB114" s="254">
        <f t="shared" si="1431"/>
        <v>0.99472222222222206</v>
      </c>
      <c r="EC114" s="254">
        <f t="shared" si="1431"/>
        <v>0.99541666666666662</v>
      </c>
      <c r="ED114" s="254">
        <f t="shared" ref="ED114:EU114" si="1432">IF(ED117&lt;ED112,(ED112-ED117)/5+ED115,(ED117-ED112)/5+ED113)</f>
        <v>0.99499999999999988</v>
      </c>
      <c r="EE114" s="254">
        <f t="shared" si="1432"/>
        <v>0.99611111111111106</v>
      </c>
      <c r="EF114" s="254">
        <f t="shared" si="1432"/>
        <v>0.99611111111111106</v>
      </c>
      <c r="EG114" s="254">
        <f t="shared" si="1432"/>
        <v>0.99499999999999988</v>
      </c>
      <c r="EH114" s="254">
        <f t="shared" si="1432"/>
        <v>0.99611111111111106</v>
      </c>
      <c r="EI114" s="254">
        <f t="shared" si="1432"/>
        <v>0.99541666666666673</v>
      </c>
      <c r="EJ114" s="254">
        <f t="shared" si="1432"/>
        <v>0.99652777777777779</v>
      </c>
      <c r="EK114" s="254">
        <f t="shared" si="1432"/>
        <v>0.9968055555555555</v>
      </c>
      <c r="EL114" s="254">
        <f t="shared" si="1432"/>
        <v>0.99708333333333343</v>
      </c>
      <c r="EM114" s="254">
        <f t="shared" si="1432"/>
        <v>0.9966666666666667</v>
      </c>
      <c r="EN114" s="254">
        <f t="shared" si="1432"/>
        <v>0.99819444444444438</v>
      </c>
      <c r="EO114" s="254">
        <f t="shared" si="1432"/>
        <v>0.99777777777777765</v>
      </c>
      <c r="EP114" s="254">
        <f t="shared" si="1432"/>
        <v>0.99819444444444438</v>
      </c>
      <c r="EQ114" s="254">
        <f t="shared" si="1432"/>
        <v>0.99805555555555536</v>
      </c>
      <c r="ER114" s="254">
        <f t="shared" si="1432"/>
        <v>0.99847222222222209</v>
      </c>
      <c r="ES114" s="254">
        <f t="shared" si="1432"/>
        <v>0.99875000000000014</v>
      </c>
      <c r="ET114" s="254">
        <f t="shared" si="1432"/>
        <v>0.99791666666666667</v>
      </c>
      <c r="EU114" s="254">
        <f t="shared" si="1432"/>
        <v>0.99833333333333341</v>
      </c>
      <c r="EV114" s="254">
        <v>0.99916666666666665</v>
      </c>
      <c r="EW114" s="254">
        <f t="shared" ref="EW114" si="1433">IF(EW117&lt;EW112,(EW112-EW117)/5+EW115,(EW117-EW112)/5+EW113)</f>
        <v>0.99847222222222232</v>
      </c>
      <c r="EX114" s="254">
        <v>0.99944444444444402</v>
      </c>
      <c r="EY114" s="254">
        <v>0.99972222222222196</v>
      </c>
      <c r="EZ114" s="254">
        <f t="shared" ref="EZ114" si="1434">IF(EZ117&lt;EZ112,(EZ112-EZ117)/5+EZ115,(EZ117-EZ112)/5+EZ113)</f>
        <v>0.99805555555555536</v>
      </c>
      <c r="FA114" s="254">
        <v>0.99944444444444402</v>
      </c>
      <c r="FB114" s="254">
        <f t="shared" ref="FB114" si="1435">IF(FB117&lt;FB112,(FB112-FB117)/5+FB115,(FB117-FB112)/5+FB113)</f>
        <v>0.99930555555555556</v>
      </c>
      <c r="FC114" s="254">
        <v>0.99986111111111109</v>
      </c>
      <c r="FD114" s="254">
        <f t="shared" ref="FD114:FF114" si="1436">IF(FD117&lt;FD112,(FD112-FD117)/5+FD115,(FD117-FD112)/5+FD113)</f>
        <v>0.99902777777777774</v>
      </c>
      <c r="FE114" s="254">
        <f t="shared" si="1436"/>
        <v>0.99930555555555556</v>
      </c>
      <c r="FF114" s="254">
        <f t="shared" si="1436"/>
        <v>0.99861111111111101</v>
      </c>
      <c r="FG114" s="254">
        <v>0.99972222222222196</v>
      </c>
      <c r="FH114" s="254">
        <v>0.99986111111111098</v>
      </c>
      <c r="FI114" s="254">
        <v>1.3888888888888889E-4</v>
      </c>
      <c r="FJ114" s="254">
        <v>0.99944444444444402</v>
      </c>
      <c r="FK114" s="255">
        <v>0.99972222222222196</v>
      </c>
      <c r="FL114" s="214">
        <f t="shared" si="935"/>
        <v>-17</v>
      </c>
      <c r="FM114" s="238" t="s">
        <v>111</v>
      </c>
      <c r="FN114" s="222">
        <f>JL11</f>
        <v>0.99736111111111114</v>
      </c>
      <c r="FO114" s="221"/>
      <c r="FP114" s="221"/>
      <c r="FQ114" s="214"/>
      <c r="FR114" s="225"/>
      <c r="FS114" s="225"/>
      <c r="FT114" s="225"/>
      <c r="FU114" s="225"/>
      <c r="FV114" s="225"/>
      <c r="FW114" s="225"/>
      <c r="FX114" s="225"/>
      <c r="FY114" s="225"/>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c r="HX114" s="216"/>
      <c r="HY114" s="216"/>
      <c r="HZ114" s="216"/>
      <c r="IA114" s="216"/>
      <c r="IB114" s="216"/>
      <c r="IC114" s="216"/>
      <c r="ID114" s="216"/>
      <c r="IE114" s="216"/>
      <c r="IF114" s="216"/>
      <c r="IG114" s="216"/>
      <c r="IH114" s="216"/>
      <c r="II114" s="216"/>
      <c r="IJ114" s="216"/>
      <c r="IK114" s="216"/>
      <c r="IL114" s="216"/>
      <c r="IM114" s="216"/>
      <c r="IN114" s="216"/>
      <c r="IO114" s="216"/>
      <c r="IP114" s="216"/>
      <c r="IQ114" s="216"/>
      <c r="IR114" s="216"/>
      <c r="IS114" s="216"/>
      <c r="IT114" s="216"/>
      <c r="IU114" s="216"/>
      <c r="IV114" s="216"/>
      <c r="IW114" s="216"/>
      <c r="IX114" s="216"/>
      <c r="IY114" s="216"/>
      <c r="IZ114" s="216"/>
      <c r="JA114" s="216"/>
      <c r="JB114" s="216"/>
      <c r="JC114" s="216"/>
      <c r="JD114" s="216"/>
      <c r="JE114" s="216"/>
      <c r="JF114" s="216"/>
      <c r="JG114" s="216"/>
      <c r="JH114" s="216"/>
      <c r="JI114" s="216"/>
      <c r="JJ114" s="216"/>
      <c r="JK114" s="216"/>
      <c r="JL114" s="216"/>
      <c r="JM114" s="216"/>
      <c r="JN114" s="216"/>
      <c r="JO114" s="216"/>
      <c r="JP114" s="216"/>
      <c r="JQ114" s="216"/>
      <c r="JR114" s="216"/>
    </row>
    <row r="115" spans="1:278" hidden="1">
      <c r="A115" s="188"/>
      <c r="B115" s="185" t="str">
        <f t="shared" si="1331"/>
        <v/>
      </c>
      <c r="C115" s="323"/>
      <c r="D115" s="183"/>
      <c r="E115" s="323"/>
      <c r="F115" s="185"/>
      <c r="G115" s="314"/>
      <c r="H115" s="186"/>
      <c r="I115" s="187"/>
      <c r="J115" s="185"/>
      <c r="K115" s="185"/>
      <c r="L115" s="319"/>
      <c r="M115" s="321"/>
      <c r="N115" s="1"/>
      <c r="O115" s="1"/>
      <c r="P115" s="1"/>
      <c r="Q115" s="1"/>
      <c r="R115" s="1"/>
      <c r="S115" s="1"/>
      <c r="T115" s="1"/>
      <c r="U115" s="1"/>
      <c r="V115" s="1"/>
      <c r="W115" s="1"/>
      <c r="X115" s="1"/>
      <c r="Y115" s="1"/>
      <c r="Z115" s="1"/>
      <c r="AA115" s="1"/>
      <c r="AB115" s="1"/>
      <c r="AC115" s="1"/>
      <c r="AD115" s="1"/>
      <c r="AE115" s="1"/>
      <c r="AF115" s="1"/>
      <c r="AG115" s="1"/>
      <c r="AH115" s="10">
        <f t="shared" si="832"/>
        <v>0</v>
      </c>
      <c r="AI115" s="10">
        <f t="shared" si="1332"/>
        <v>0</v>
      </c>
      <c r="AJ115" s="44" t="e">
        <f t="shared" si="834"/>
        <v>#VALUE!</v>
      </c>
      <c r="AK115" s="19" t="e">
        <f t="shared" si="835"/>
        <v>#VALUE!</v>
      </c>
      <c r="AL115" s="19" t="e">
        <f t="shared" si="866"/>
        <v>#VALUE!</v>
      </c>
      <c r="AM115" s="19" t="e">
        <f t="shared" ca="1" si="1333"/>
        <v>#VALUE!</v>
      </c>
      <c r="AN115" s="45" t="e">
        <f t="shared" ca="1" si="837"/>
        <v>#VALUE!</v>
      </c>
      <c r="AO115" s="55" t="e">
        <f t="shared" ca="1" si="820"/>
        <v>#VALUE!</v>
      </c>
      <c r="AP115" s="46">
        <f t="shared" ca="1" si="838"/>
        <v>42407.722612215657</v>
      </c>
      <c r="AQ115" s="20">
        <f t="shared" ca="1" si="849"/>
        <v>42407.722612215657</v>
      </c>
      <c r="AR115" s="10">
        <f t="shared" ca="1" si="850"/>
        <v>15266780.140397636</v>
      </c>
      <c r="AT115" s="64">
        <v>106</v>
      </c>
      <c r="AU115" s="58" t="e">
        <f t="shared" si="851"/>
        <v>#VALUE!</v>
      </c>
      <c r="AV115" s="59" t="e">
        <f t="shared" si="839"/>
        <v>#VALUE!</v>
      </c>
      <c r="AW115" s="60" t="str">
        <f t="shared" si="840"/>
        <v/>
      </c>
      <c r="AX115" s="61" t="e">
        <f t="shared" si="821"/>
        <v>#VALUE!</v>
      </c>
      <c r="AY115" s="62" t="e">
        <f t="shared" si="852"/>
        <v>#VALUE!</v>
      </c>
      <c r="AZ115" s="61" t="str">
        <f t="shared" si="853"/>
        <v/>
      </c>
      <c r="BA115" s="58" t="e">
        <f t="shared" si="854"/>
        <v>#VALUE!</v>
      </c>
      <c r="BB115" s="58" t="e">
        <f t="shared" si="855"/>
        <v>#VALUE!</v>
      </c>
      <c r="BC115" s="58" t="e">
        <f t="shared" si="856"/>
        <v>#VALUE!</v>
      </c>
      <c r="BD115" s="58" t="e">
        <f t="shared" ca="1" si="857"/>
        <v>#VALUE!</v>
      </c>
      <c r="BE115" s="63" t="e">
        <f t="shared" si="822"/>
        <v>#VALUE!</v>
      </c>
      <c r="BF115" s="215">
        <v>-18</v>
      </c>
      <c r="BG115" s="214">
        <f t="shared" si="867"/>
        <v>-18</v>
      </c>
      <c r="BH115" s="257">
        <f t="shared" ref="BH115:BI115" si="1437">IF(BH117&lt;BH112,(BH112-BH117)/5+BH116,(BH117-BH112)/5+BH114)</f>
        <v>0.99847222222222232</v>
      </c>
      <c r="BI115" s="254">
        <f t="shared" si="1437"/>
        <v>0.99833333333333341</v>
      </c>
      <c r="BJ115" s="254">
        <f t="shared" ref="BJ115:BO115" si="1438">IF(BJ117&lt;BJ112,(BJ112-BJ117)/5+BJ116,(BJ117-BJ112)/5+BJ114)</f>
        <v>0.99861111111111101</v>
      </c>
      <c r="BK115" s="254">
        <f t="shared" si="1438"/>
        <v>0.99861111111111101</v>
      </c>
      <c r="BL115" s="254">
        <f t="shared" si="1438"/>
        <v>0.99861111111111101</v>
      </c>
      <c r="BM115" s="254">
        <f t="shared" si="1438"/>
        <v>0.99861111111111101</v>
      </c>
      <c r="BN115" s="254">
        <f t="shared" si="1438"/>
        <v>0.99888888888888883</v>
      </c>
      <c r="BO115" s="254">
        <f t="shared" si="1438"/>
        <v>0.99888888888888883</v>
      </c>
      <c r="BP115" s="254">
        <v>0.99986111111111109</v>
      </c>
      <c r="BQ115" s="254">
        <v>0.99986111111111109</v>
      </c>
      <c r="BR115" s="254">
        <v>0.99986111111111109</v>
      </c>
      <c r="BS115" s="254">
        <f t="shared" ref="BS115" si="1439">IF(BS117&lt;BS112,(BS112-BS117)/5+BS116,(BS117-BS112)/5+BS114)</f>
        <v>0.99888888888888883</v>
      </c>
      <c r="BT115" s="254">
        <v>0.99986111111111109</v>
      </c>
      <c r="BU115" s="254">
        <v>0.99986111111111109</v>
      </c>
      <c r="BV115" s="254">
        <f t="shared" ref="BV115:BW115" si="1440">IF(BV117&lt;BV112,(BV112-BV117)/5+BV116,(BV117-BV112)/5+BV114)</f>
        <v>0.99930555555555556</v>
      </c>
      <c r="BW115" s="254">
        <f t="shared" si="1440"/>
        <v>0.99930555555555556</v>
      </c>
      <c r="BX115" s="254">
        <v>0.99986111111111109</v>
      </c>
      <c r="BY115" s="254">
        <v>1.3888888888888889E-4</v>
      </c>
      <c r="BZ115" s="254">
        <v>2.7777777777777778E-4</v>
      </c>
      <c r="CA115" s="254">
        <f t="shared" ref="CA115:CB115" si="1441">IF(CA117&lt;CA112,(CA112-CA117)/5+CA116,(CA117-CA112)/5+CA114)</f>
        <v>0.99888888888888883</v>
      </c>
      <c r="CB115" s="254">
        <f t="shared" si="1441"/>
        <v>2.7777777777777778E-4</v>
      </c>
      <c r="CC115" s="254">
        <f t="shared" ref="CC115" si="1442">IF(CC117&lt;CC112,(CC112-CC117)/5+CC116,(CC117-CC112)/5+CC114)</f>
        <v>0.99930555555555556</v>
      </c>
      <c r="CD115" s="254">
        <v>0.99972222222222218</v>
      </c>
      <c r="CE115" s="254">
        <f t="shared" ref="CE115:DP115" si="1443">IF(CE117&lt;CE112,(CE112-CE117)/5+CE116,(CE117-CE112)/5+CE114)</f>
        <v>1.2499999999999998E-3</v>
      </c>
      <c r="CF115" s="254">
        <f t="shared" si="1443"/>
        <v>1.8055555555555557E-3</v>
      </c>
      <c r="CG115" s="254">
        <f t="shared" si="1443"/>
        <v>1.1111111111111111E-3</v>
      </c>
      <c r="CH115" s="254">
        <f t="shared" si="1443"/>
        <v>1.1111111111111111E-3</v>
      </c>
      <c r="CI115" s="254">
        <f t="shared" si="1443"/>
        <v>2.638888888888889E-3</v>
      </c>
      <c r="CJ115" s="254">
        <f t="shared" si="1443"/>
        <v>2.3611111111111111E-3</v>
      </c>
      <c r="CK115" s="254">
        <f t="shared" si="1443"/>
        <v>2.9166666666666668E-3</v>
      </c>
      <c r="CL115" s="254">
        <f t="shared" si="1443"/>
        <v>2.9166666666666668E-3</v>
      </c>
      <c r="CM115" s="254">
        <f t="shared" si="1443"/>
        <v>4.4444444444444444E-3</v>
      </c>
      <c r="CN115" s="254">
        <f t="shared" si="1443"/>
        <v>7.083333333333333E-3</v>
      </c>
      <c r="CO115" s="254">
        <f t="shared" si="1443"/>
        <v>7.2222222222222228E-3</v>
      </c>
      <c r="CP115" s="254">
        <f t="shared" si="1443"/>
        <v>7.9166666666666673E-3</v>
      </c>
      <c r="CQ115" s="254">
        <f t="shared" si="1443"/>
        <v>0.01</v>
      </c>
      <c r="CR115" s="254">
        <f t="shared" si="1443"/>
        <v>9.7222222222222224E-3</v>
      </c>
      <c r="CS115" s="254">
        <f t="shared" si="1443"/>
        <v>1.1527777777777779E-2</v>
      </c>
      <c r="CT115" s="254">
        <f t="shared" si="1443"/>
        <v>1.0972222222222222E-2</v>
      </c>
      <c r="CU115" s="254">
        <f t="shared" si="1443"/>
        <v>1.4166666666666666E-2</v>
      </c>
      <c r="CV115" s="254">
        <f t="shared" si="1443"/>
        <v>1.7916666666666668E-2</v>
      </c>
      <c r="CW115" s="254">
        <f t="shared" si="1443"/>
        <v>1.8194444444444447E-2</v>
      </c>
      <c r="CX115" s="254">
        <f t="shared" si="1443"/>
        <v>1.861111111111111E-2</v>
      </c>
      <c r="CY115" s="254">
        <f t="shared" si="1443"/>
        <v>1.8888888888888889E-2</v>
      </c>
      <c r="CZ115" s="254">
        <f t="shared" si="1443"/>
        <v>1.8333333333333333E-2</v>
      </c>
      <c r="DA115" s="254">
        <f t="shared" si="1443"/>
        <v>2.1111111111111115E-2</v>
      </c>
      <c r="DB115" s="254">
        <f t="shared" si="1443"/>
        <v>2.0694444444444446E-2</v>
      </c>
      <c r="DC115" s="254">
        <f t="shared" si="1443"/>
        <v>2.736111111111111E-2</v>
      </c>
      <c r="DD115" s="254">
        <f t="shared" si="1443"/>
        <v>2.7638888888888893E-2</v>
      </c>
      <c r="DE115" s="254">
        <f t="shared" si="1443"/>
        <v>3.1944444444444449E-2</v>
      </c>
      <c r="DF115" s="254">
        <f t="shared" si="1443"/>
        <v>3.8750000000000007E-2</v>
      </c>
      <c r="DG115" s="254">
        <f t="shared" si="1443"/>
        <v>4.2361111111111099E-2</v>
      </c>
      <c r="DH115" s="254">
        <f t="shared" si="1443"/>
        <v>4.6250000000000006E-2</v>
      </c>
      <c r="DI115" s="254">
        <f t="shared" si="1443"/>
        <v>4.7361111111111104E-2</v>
      </c>
      <c r="DJ115" s="254">
        <f t="shared" si="1443"/>
        <v>4.9583333333333333E-2</v>
      </c>
      <c r="DK115" s="254">
        <f t="shared" si="1443"/>
        <v>5.0833333333333321E-2</v>
      </c>
      <c r="DL115" s="254">
        <f t="shared" si="1443"/>
        <v>5.8055555555555555E-2</v>
      </c>
      <c r="DM115" s="254">
        <f t="shared" si="1443"/>
        <v>7.0833333333333331E-2</v>
      </c>
      <c r="DN115" s="254">
        <f t="shared" si="1443"/>
        <v>7.555555555555557E-2</v>
      </c>
      <c r="DO115" s="254">
        <f t="shared" si="1443"/>
        <v>0.12930555555555556</v>
      </c>
      <c r="DP115" s="254">
        <f t="shared" si="1443"/>
        <v>0.14069444444444446</v>
      </c>
      <c r="DQ115" s="220">
        <f t="shared" si="1139"/>
        <v>-18</v>
      </c>
      <c r="DR115" s="254">
        <f t="shared" ref="DR115:DS115" si="1444">IF(DR117&lt;DR112,(DR112-DR117)/5+DR116,(DR117-DR112)/5+DR114)</f>
        <v>0.98666666666666669</v>
      </c>
      <c r="DS115" s="254">
        <f t="shared" si="1444"/>
        <v>0.98958333333333337</v>
      </c>
      <c r="DT115" s="254">
        <f t="shared" ref="DT115:EC115" si="1445">IF(DT117&lt;DT112,(DT112-DT117)/5+DT116,(DT117-DT112)/5+DT114)</f>
        <v>0.98916666666666675</v>
      </c>
      <c r="DU115" s="254">
        <f t="shared" si="1445"/>
        <v>0.98944444444444446</v>
      </c>
      <c r="DV115" s="254">
        <f t="shared" si="1445"/>
        <v>0.99166666666666659</v>
      </c>
      <c r="DW115" s="254">
        <f t="shared" si="1445"/>
        <v>0.9918055555555555</v>
      </c>
      <c r="DX115" s="254">
        <f t="shared" si="1445"/>
        <v>0.98972222222222217</v>
      </c>
      <c r="DY115" s="254">
        <f t="shared" si="1445"/>
        <v>0.9916666666666667</v>
      </c>
      <c r="DZ115" s="254">
        <f t="shared" si="1445"/>
        <v>0.99291666666666678</v>
      </c>
      <c r="EA115" s="254">
        <f t="shared" si="1445"/>
        <v>0.99305555555555547</v>
      </c>
      <c r="EB115" s="254">
        <f t="shared" si="1445"/>
        <v>0.99416666666666653</v>
      </c>
      <c r="EC115" s="254">
        <f t="shared" si="1445"/>
        <v>0.99486111111111108</v>
      </c>
      <c r="ED115" s="254">
        <f t="shared" ref="ED115:EU115" si="1446">IF(ED117&lt;ED112,(ED112-ED117)/5+ED116,(ED117-ED112)/5+ED114)</f>
        <v>0.99458333333333326</v>
      </c>
      <c r="EE115" s="254">
        <f t="shared" si="1446"/>
        <v>0.99555555555555553</v>
      </c>
      <c r="EF115" s="254">
        <f t="shared" si="1446"/>
        <v>0.99555555555555553</v>
      </c>
      <c r="EG115" s="254">
        <f t="shared" si="1446"/>
        <v>0.99458333333333326</v>
      </c>
      <c r="EH115" s="254">
        <f t="shared" si="1446"/>
        <v>0.99555555555555553</v>
      </c>
      <c r="EI115" s="254">
        <f t="shared" si="1446"/>
        <v>0.99555555555555564</v>
      </c>
      <c r="EJ115" s="254">
        <f t="shared" si="1446"/>
        <v>0.99583333333333335</v>
      </c>
      <c r="EK115" s="254">
        <f t="shared" si="1446"/>
        <v>0.99624999999999997</v>
      </c>
      <c r="EL115" s="254">
        <f t="shared" si="1446"/>
        <v>0.9966666666666667</v>
      </c>
      <c r="EM115" s="254">
        <f t="shared" si="1446"/>
        <v>0.99638888888888888</v>
      </c>
      <c r="EN115" s="254">
        <f t="shared" si="1446"/>
        <v>0.99763888888888885</v>
      </c>
      <c r="EO115" s="254">
        <f t="shared" si="1446"/>
        <v>0.99736111111111103</v>
      </c>
      <c r="EP115" s="254">
        <f t="shared" si="1446"/>
        <v>0.99763888888888885</v>
      </c>
      <c r="EQ115" s="254">
        <f t="shared" si="1446"/>
        <v>0.99777777777777765</v>
      </c>
      <c r="ER115" s="254">
        <f t="shared" si="1446"/>
        <v>0.99805555555555547</v>
      </c>
      <c r="ES115" s="254">
        <f t="shared" si="1446"/>
        <v>0.99847222222222232</v>
      </c>
      <c r="ET115" s="254">
        <f t="shared" si="1446"/>
        <v>0.99791666666666667</v>
      </c>
      <c r="EU115" s="254">
        <f t="shared" si="1446"/>
        <v>0.9981944444444445</v>
      </c>
      <c r="EV115" s="254">
        <v>0.99874999999999992</v>
      </c>
      <c r="EW115" s="254">
        <f t="shared" ref="EW115" si="1447">IF(EW117&lt;EW112,(EW112-EW117)/5+EW116,(EW117-EW112)/5+EW114)</f>
        <v>0.99875000000000014</v>
      </c>
      <c r="EX115" s="254">
        <v>0.99916666666666665</v>
      </c>
      <c r="EY115" s="254">
        <v>0.99958333333333327</v>
      </c>
      <c r="EZ115" s="254">
        <f t="shared" ref="EZ115" si="1448">IF(EZ117&lt;EZ112,(EZ112-EZ117)/5+EZ116,(EZ117-EZ112)/5+EZ114)</f>
        <v>0.99777777777777765</v>
      </c>
      <c r="FA115" s="254">
        <v>0.99916666666666665</v>
      </c>
      <c r="FB115" s="254">
        <f t="shared" ref="FB115" si="1449">IF(FB117&lt;FB112,(FB112-FB117)/5+FB116,(FB117-FB112)/5+FB114)</f>
        <v>0.99930555555555556</v>
      </c>
      <c r="FC115" s="254">
        <v>0.99944444444444447</v>
      </c>
      <c r="FD115" s="254">
        <f t="shared" ref="FD115:FF115" si="1450">IF(FD117&lt;FD112,(FD112-FD117)/5+FD116,(FD117-FD112)/5+FD114)</f>
        <v>0.99888888888888883</v>
      </c>
      <c r="FE115" s="254">
        <f t="shared" si="1450"/>
        <v>0.99930555555555556</v>
      </c>
      <c r="FF115" s="254">
        <f t="shared" si="1450"/>
        <v>0.99861111111111101</v>
      </c>
      <c r="FG115" s="254">
        <v>0.99958333333333327</v>
      </c>
      <c r="FH115" s="254">
        <v>0.99944444444444447</v>
      </c>
      <c r="FI115" s="254">
        <v>0.99986111111111109</v>
      </c>
      <c r="FJ115" s="254">
        <v>0.99916666666666665</v>
      </c>
      <c r="FK115" s="255">
        <v>0.99958333333333327</v>
      </c>
      <c r="FL115" s="214">
        <f t="shared" si="935"/>
        <v>-18</v>
      </c>
      <c r="FM115" s="238" t="s">
        <v>77</v>
      </c>
      <c r="FN115" s="222">
        <f>JM11</f>
        <v>0.99708333333333332</v>
      </c>
      <c r="FO115" s="221"/>
      <c r="FP115" s="221"/>
      <c r="FQ115" s="214"/>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c r="HX115" s="216"/>
      <c r="HY115" s="216"/>
      <c r="HZ115" s="216"/>
      <c r="IA115" s="216"/>
      <c r="IB115" s="216"/>
      <c r="IC115" s="216"/>
      <c r="ID115" s="216"/>
      <c r="IE115" s="216"/>
      <c r="IF115" s="216"/>
      <c r="IG115" s="216"/>
      <c r="IH115" s="216"/>
      <c r="II115" s="216"/>
      <c r="IJ115" s="216"/>
      <c r="IK115" s="216"/>
      <c r="IL115" s="216"/>
      <c r="IM115" s="216"/>
      <c r="IN115" s="216"/>
      <c r="IO115" s="216"/>
      <c r="IP115" s="216"/>
      <c r="IQ115" s="216"/>
      <c r="IR115" s="216"/>
      <c r="IS115" s="216"/>
      <c r="IT115" s="216"/>
      <c r="IU115" s="216"/>
      <c r="IV115" s="216"/>
      <c r="IW115" s="216"/>
      <c r="IX115" s="216"/>
      <c r="IY115" s="216"/>
      <c r="IZ115" s="216"/>
      <c r="JA115" s="216"/>
      <c r="JB115" s="216"/>
      <c r="JC115" s="216"/>
      <c r="JD115" s="216"/>
      <c r="JE115" s="216"/>
      <c r="JF115" s="216"/>
      <c r="JG115" s="216"/>
      <c r="JH115" s="216"/>
      <c r="JI115" s="216"/>
      <c r="JJ115" s="216"/>
      <c r="JK115" s="216"/>
      <c r="JL115" s="216"/>
      <c r="JM115" s="216"/>
      <c r="JN115" s="216"/>
      <c r="JO115" s="216"/>
      <c r="JP115" s="216"/>
      <c r="JQ115" s="216"/>
      <c r="JR115" s="216"/>
    </row>
    <row r="116" spans="1:278" ht="15.75" hidden="1" thickBot="1">
      <c r="A116" s="188"/>
      <c r="B116" s="185" t="str">
        <f t="shared" si="1331"/>
        <v/>
      </c>
      <c r="C116" s="323"/>
      <c r="D116" s="183"/>
      <c r="E116" s="323"/>
      <c r="F116" s="185"/>
      <c r="G116" s="314"/>
      <c r="H116" s="186"/>
      <c r="I116" s="187"/>
      <c r="J116" s="185"/>
      <c r="K116" s="185"/>
      <c r="L116" s="319"/>
      <c r="M116" s="321"/>
      <c r="N116" s="1"/>
      <c r="O116" s="1"/>
      <c r="P116" s="1"/>
      <c r="Q116" s="1"/>
      <c r="R116" s="1"/>
      <c r="S116" s="1"/>
      <c r="T116" s="1"/>
      <c r="U116" s="1"/>
      <c r="V116" s="1"/>
      <c r="W116" s="1"/>
      <c r="X116" s="1"/>
      <c r="Y116" s="1"/>
      <c r="Z116" s="1"/>
      <c r="AA116" s="1"/>
      <c r="AB116" s="1"/>
      <c r="AC116" s="1"/>
      <c r="AD116" s="1"/>
      <c r="AE116" s="1"/>
      <c r="AF116" s="1"/>
      <c r="AG116" s="1"/>
      <c r="AH116" s="10">
        <f t="shared" si="832"/>
        <v>0</v>
      </c>
      <c r="AI116" s="10">
        <f t="shared" si="1332"/>
        <v>0</v>
      </c>
      <c r="AJ116" s="44" t="e">
        <f t="shared" si="834"/>
        <v>#VALUE!</v>
      </c>
      <c r="AK116" s="19" t="e">
        <f t="shared" si="835"/>
        <v>#VALUE!</v>
      </c>
      <c r="AL116" s="19" t="e">
        <f t="shared" si="866"/>
        <v>#VALUE!</v>
      </c>
      <c r="AM116" s="19" t="e">
        <f t="shared" ca="1" si="1333"/>
        <v>#VALUE!</v>
      </c>
      <c r="AN116" s="45" t="e">
        <f t="shared" ca="1" si="837"/>
        <v>#VALUE!</v>
      </c>
      <c r="AO116" s="55" t="e">
        <f t="shared" ca="1" si="820"/>
        <v>#VALUE!</v>
      </c>
      <c r="AP116" s="46">
        <f t="shared" ca="1" si="838"/>
        <v>42407.722612215657</v>
      </c>
      <c r="AQ116" s="20">
        <f t="shared" ca="1" si="849"/>
        <v>42407.722612215657</v>
      </c>
      <c r="AR116" s="10">
        <f t="shared" ca="1" si="850"/>
        <v>15266780.140397636</v>
      </c>
      <c r="AT116" s="64">
        <v>107</v>
      </c>
      <c r="AU116" s="58" t="e">
        <f t="shared" si="851"/>
        <v>#VALUE!</v>
      </c>
      <c r="AV116" s="59" t="e">
        <f t="shared" si="839"/>
        <v>#VALUE!</v>
      </c>
      <c r="AW116" s="60" t="str">
        <f t="shared" si="840"/>
        <v/>
      </c>
      <c r="AX116" s="61" t="e">
        <f t="shared" si="821"/>
        <v>#VALUE!</v>
      </c>
      <c r="AY116" s="62" t="e">
        <f t="shared" si="852"/>
        <v>#VALUE!</v>
      </c>
      <c r="AZ116" s="61" t="str">
        <f t="shared" si="853"/>
        <v/>
      </c>
      <c r="BA116" s="58" t="e">
        <f t="shared" si="854"/>
        <v>#VALUE!</v>
      </c>
      <c r="BB116" s="58" t="e">
        <f t="shared" si="855"/>
        <v>#VALUE!</v>
      </c>
      <c r="BC116" s="58" t="e">
        <f t="shared" si="856"/>
        <v>#VALUE!</v>
      </c>
      <c r="BD116" s="58" t="e">
        <f t="shared" ca="1" si="857"/>
        <v>#VALUE!</v>
      </c>
      <c r="BE116" s="63" t="e">
        <f t="shared" si="822"/>
        <v>#VALUE!</v>
      </c>
      <c r="BF116" s="215">
        <v>-19</v>
      </c>
      <c r="BG116" s="214">
        <f t="shared" si="867"/>
        <v>-19</v>
      </c>
      <c r="BH116" s="286">
        <f>IF(BH117&lt;BH112,(BH112-BH117)/5+BH117,(BH117-BH112)/5+BH115)</f>
        <v>0.9981944444444445</v>
      </c>
      <c r="BI116" s="283">
        <f>IF(BI117&lt;BI112,(BI112-BI117)/5+BI117,(BI117-BI112)/5+BI115)</f>
        <v>0.99847222222222232</v>
      </c>
      <c r="BJ116" s="283">
        <f t="shared" ref="BJ116:BO116" si="1451">IF(BJ117&lt;BJ112,(BJ112-BJ117)/5+BJ117,(BJ117-BJ112)/5+BJ115)</f>
        <v>0.99861111111111101</v>
      </c>
      <c r="BK116" s="283">
        <f t="shared" si="1451"/>
        <v>0.99861111111111101</v>
      </c>
      <c r="BL116" s="283">
        <f t="shared" si="1451"/>
        <v>0.99861111111111101</v>
      </c>
      <c r="BM116" s="283">
        <f t="shared" si="1451"/>
        <v>0.99861111111111101</v>
      </c>
      <c r="BN116" s="283">
        <f t="shared" si="1451"/>
        <v>0.99874999999999992</v>
      </c>
      <c r="BO116" s="283">
        <f t="shared" si="1451"/>
        <v>0.99874999999999992</v>
      </c>
      <c r="BP116" s="283">
        <v>0.99958333333333327</v>
      </c>
      <c r="BQ116" s="283">
        <v>2.7777777777777778E-4</v>
      </c>
      <c r="BR116" s="283">
        <v>2.7777777777777778E-4</v>
      </c>
      <c r="BS116" s="283">
        <f t="shared" ref="BS116" si="1452">IF(BS117&lt;BS112,(BS112-BS117)/5+BS117,(BS117-BS112)/5+BS115)</f>
        <v>0.99874999999999992</v>
      </c>
      <c r="BT116" s="283">
        <v>2.7777777777777778E-4</v>
      </c>
      <c r="BU116" s="283">
        <v>2.7777777777777778E-4</v>
      </c>
      <c r="BV116" s="283">
        <f t="shared" ref="BV116:BW116" si="1453">IF(BV117&lt;BV112,(BV112-BV117)/5+BV117,(BV117-BV112)/5+BV115)</f>
        <v>0.99930555555555556</v>
      </c>
      <c r="BW116" s="283">
        <f t="shared" si="1453"/>
        <v>0.99930555555555556</v>
      </c>
      <c r="BX116" s="283">
        <v>2.7777777777777778E-4</v>
      </c>
      <c r="BY116" s="283">
        <v>4.1666666666666669E-4</v>
      </c>
      <c r="BZ116" s="283">
        <v>8.3333333333213101E-4</v>
      </c>
      <c r="CA116" s="283">
        <f t="shared" ref="CA116:CB116" si="1454">IF(CA117&lt;CA112,(CA112-CA117)/5+CA117,(CA117-CA112)/5+CA115)</f>
        <v>0.99874999999999992</v>
      </c>
      <c r="CB116" s="283">
        <f t="shared" si="1454"/>
        <v>1.3888888888888889E-4</v>
      </c>
      <c r="CC116" s="283">
        <f t="shared" ref="CC116" si="1455">IF(CC117&lt;CC112,(CC112-CC117)/5+CC117,(CC117-CC112)/5+CC115)</f>
        <v>0.99930555555555556</v>
      </c>
      <c r="CD116" s="283">
        <v>0.99986111111111109</v>
      </c>
      <c r="CE116" s="283">
        <f t="shared" ref="CE116:DP116" si="1456">IF(CE117&lt;CE112,(CE112-CE117)/5+CE117,(CE117-CE112)/5+CE115)</f>
        <v>1.6666666666666666E-3</v>
      </c>
      <c r="CF116" s="283">
        <f t="shared" si="1456"/>
        <v>1.9444444444444446E-3</v>
      </c>
      <c r="CG116" s="283">
        <f t="shared" si="1456"/>
        <v>1.25E-3</v>
      </c>
      <c r="CH116" s="283">
        <f t="shared" si="1456"/>
        <v>1.25E-3</v>
      </c>
      <c r="CI116" s="283">
        <f t="shared" si="1456"/>
        <v>3.0555555555555557E-3</v>
      </c>
      <c r="CJ116" s="283">
        <f t="shared" si="1456"/>
        <v>2.2222222222222222E-3</v>
      </c>
      <c r="CK116" s="283">
        <f t="shared" si="1456"/>
        <v>3.1944444444444446E-3</v>
      </c>
      <c r="CL116" s="283">
        <f t="shared" si="1456"/>
        <v>3.1944444444444446E-3</v>
      </c>
      <c r="CM116" s="283">
        <f t="shared" si="1456"/>
        <v>5.0000000000000001E-3</v>
      </c>
      <c r="CN116" s="283">
        <f t="shared" si="1456"/>
        <v>7.3611111111111108E-3</v>
      </c>
      <c r="CO116" s="283">
        <f t="shared" si="1456"/>
        <v>7.7777777777777784E-3</v>
      </c>
      <c r="CP116" s="283">
        <f t="shared" si="1456"/>
        <v>8.472222222222223E-3</v>
      </c>
      <c r="CQ116" s="283">
        <f t="shared" si="1456"/>
        <v>1.0555555555555556E-2</v>
      </c>
      <c r="CR116" s="283">
        <f t="shared" si="1456"/>
        <v>1.0416666666666668E-2</v>
      </c>
      <c r="CS116" s="283">
        <f t="shared" si="1456"/>
        <v>1.2361111111111113E-2</v>
      </c>
      <c r="CT116" s="283">
        <f t="shared" si="1456"/>
        <v>1.2083333333333333E-2</v>
      </c>
      <c r="CU116" s="283">
        <f t="shared" si="1456"/>
        <v>1.4722222222222222E-2</v>
      </c>
      <c r="CV116" s="283">
        <f t="shared" si="1456"/>
        <v>1.9027777777777779E-2</v>
      </c>
      <c r="CW116" s="283">
        <f t="shared" si="1456"/>
        <v>1.9861111111111114E-2</v>
      </c>
      <c r="CX116" s="283">
        <f t="shared" si="1456"/>
        <v>1.9722222222222221E-2</v>
      </c>
      <c r="CY116" s="283">
        <f t="shared" si="1456"/>
        <v>1.9861111111111111E-2</v>
      </c>
      <c r="CZ116" s="283">
        <f t="shared" si="1456"/>
        <v>1.9583333333333335E-2</v>
      </c>
      <c r="DA116" s="283">
        <f t="shared" si="1456"/>
        <v>2.2361111111111116E-2</v>
      </c>
      <c r="DB116" s="283">
        <f t="shared" si="1456"/>
        <v>2.2500000000000003E-2</v>
      </c>
      <c r="DC116" s="283">
        <f t="shared" si="1456"/>
        <v>2.9305555555555553E-2</v>
      </c>
      <c r="DD116" s="283">
        <f t="shared" si="1456"/>
        <v>2.944444444444445E-2</v>
      </c>
      <c r="DE116" s="283">
        <f t="shared" si="1456"/>
        <v>3.4027777777777782E-2</v>
      </c>
      <c r="DF116" s="283">
        <f t="shared" si="1456"/>
        <v>4.1250000000000009E-2</v>
      </c>
      <c r="DG116" s="283">
        <f t="shared" si="1456"/>
        <v>4.5138888888888874E-2</v>
      </c>
      <c r="DH116" s="283">
        <f t="shared" si="1456"/>
        <v>4.986111111111112E-2</v>
      </c>
      <c r="DI116" s="283">
        <f t="shared" si="1456"/>
        <v>5.0416666666666658E-2</v>
      </c>
      <c r="DJ116" s="283">
        <f t="shared" si="1456"/>
        <v>5.2916666666666667E-2</v>
      </c>
      <c r="DK116" s="283">
        <f t="shared" si="1456"/>
        <v>5.4583333333333317E-2</v>
      </c>
      <c r="DL116" s="283">
        <f t="shared" si="1456"/>
        <v>6.236111111111111E-2</v>
      </c>
      <c r="DM116" s="283">
        <f t="shared" si="1456"/>
        <v>7.5694444444444439E-2</v>
      </c>
      <c r="DN116" s="283">
        <f t="shared" si="1456"/>
        <v>8.0833333333333354E-2</v>
      </c>
      <c r="DO116" s="283">
        <f t="shared" si="1456"/>
        <v>0.14208333333333334</v>
      </c>
      <c r="DP116" s="283">
        <f t="shared" si="1456"/>
        <v>0.15333333333333335</v>
      </c>
      <c r="DQ116" s="220">
        <f t="shared" si="1139"/>
        <v>-19</v>
      </c>
      <c r="DR116" s="272">
        <f t="shared" ref="DR116:DS116" si="1457">IF(DR117&lt;DR112,(DR112-DR117)/5+DR117,(DR117-DR112)/5+DR115)</f>
        <v>0.98569444444444443</v>
      </c>
      <c r="DS116" s="272">
        <f t="shared" si="1457"/>
        <v>0.98958333333333337</v>
      </c>
      <c r="DT116" s="272">
        <f t="shared" ref="DT116:EC116" si="1458">IF(DT117&lt;DT112,(DT112-DT117)/5+DT117,(DT117-DT112)/5+DT115)</f>
        <v>0.98902777777777784</v>
      </c>
      <c r="DU116" s="272">
        <f t="shared" si="1458"/>
        <v>0.9884722222222222</v>
      </c>
      <c r="DV116" s="272">
        <f t="shared" si="1458"/>
        <v>0.99097222222222214</v>
      </c>
      <c r="DW116" s="272">
        <f t="shared" si="1458"/>
        <v>0.99138888888888888</v>
      </c>
      <c r="DX116" s="272">
        <f t="shared" si="1458"/>
        <v>0.98930555555555555</v>
      </c>
      <c r="DY116" s="272">
        <f t="shared" si="1458"/>
        <v>0.9916666666666667</v>
      </c>
      <c r="DZ116" s="272">
        <f t="shared" si="1458"/>
        <v>0.99263888888888896</v>
      </c>
      <c r="EA116" s="272">
        <f t="shared" si="1458"/>
        <v>0.99305555555555547</v>
      </c>
      <c r="EB116" s="272">
        <f t="shared" si="1458"/>
        <v>0.993611111111111</v>
      </c>
      <c r="EC116" s="272">
        <f t="shared" si="1458"/>
        <v>0.99430555555555555</v>
      </c>
      <c r="ED116" s="272">
        <f t="shared" ref="ED116:EU116" si="1459">IF(ED117&lt;ED112,(ED112-ED117)/5+ED117,(ED117-ED112)/5+ED115)</f>
        <v>0.99416666666666664</v>
      </c>
      <c r="EE116" s="272">
        <f t="shared" si="1459"/>
        <v>0.995</v>
      </c>
      <c r="EF116" s="272">
        <f t="shared" si="1459"/>
        <v>0.995</v>
      </c>
      <c r="EG116" s="272">
        <f t="shared" si="1459"/>
        <v>0.99416666666666664</v>
      </c>
      <c r="EH116" s="272">
        <f t="shared" si="1459"/>
        <v>0.995</v>
      </c>
      <c r="EI116" s="272">
        <f t="shared" si="1459"/>
        <v>0.99569444444444455</v>
      </c>
      <c r="EJ116" s="272">
        <f t="shared" si="1459"/>
        <v>0.99513888888888891</v>
      </c>
      <c r="EK116" s="272">
        <f t="shared" si="1459"/>
        <v>0.99569444444444444</v>
      </c>
      <c r="EL116" s="272">
        <f t="shared" si="1459"/>
        <v>0.99624999999999997</v>
      </c>
      <c r="EM116" s="272">
        <f t="shared" si="1459"/>
        <v>0.99611111111111106</v>
      </c>
      <c r="EN116" s="272">
        <f t="shared" si="1459"/>
        <v>0.99708333333333332</v>
      </c>
      <c r="EO116" s="272">
        <f t="shared" si="1459"/>
        <v>0.99694444444444441</v>
      </c>
      <c r="EP116" s="272">
        <f t="shared" si="1459"/>
        <v>0.99708333333333332</v>
      </c>
      <c r="EQ116" s="272">
        <f t="shared" si="1459"/>
        <v>0.99749999999999994</v>
      </c>
      <c r="ER116" s="272">
        <f t="shared" si="1459"/>
        <v>0.99763888888888885</v>
      </c>
      <c r="ES116" s="272">
        <f t="shared" si="1459"/>
        <v>0.9981944444444445</v>
      </c>
      <c r="ET116" s="272">
        <f t="shared" si="1459"/>
        <v>0.99791666666666667</v>
      </c>
      <c r="EU116" s="272">
        <f t="shared" si="1459"/>
        <v>0.99805555555555558</v>
      </c>
      <c r="EV116" s="283">
        <v>0.99833333333333341</v>
      </c>
      <c r="EW116" s="272">
        <f t="shared" ref="EW116" si="1460">IF(EW117&lt;EW112,(EW112-EW117)/5+EW117,(EW117-EW112)/5+EW115)</f>
        <v>0.99902777777777796</v>
      </c>
      <c r="EX116" s="283">
        <v>0.99888888888888883</v>
      </c>
      <c r="EY116" s="283">
        <v>0.99944444444444447</v>
      </c>
      <c r="EZ116" s="272">
        <f t="shared" ref="EZ116" si="1461">IF(EZ117&lt;EZ112,(EZ112-EZ117)/5+EZ117,(EZ117-EZ112)/5+EZ115)</f>
        <v>0.99749999999999994</v>
      </c>
      <c r="FA116" s="283">
        <v>0.99888888888888883</v>
      </c>
      <c r="FB116" s="272">
        <f t="shared" ref="FB116" si="1462">IF(FB117&lt;FB112,(FB112-FB117)/5+FB117,(FB117-FB112)/5+FB115)</f>
        <v>0.99930555555555556</v>
      </c>
      <c r="FC116" s="283">
        <v>0.99902777777777774</v>
      </c>
      <c r="FD116" s="272">
        <f t="shared" ref="FD116:FF116" si="1463">IF(FD117&lt;FD112,(FD112-FD117)/5+FD117,(FD117-FD112)/5+FD115)</f>
        <v>0.99874999999999992</v>
      </c>
      <c r="FE116" s="272">
        <f t="shared" si="1463"/>
        <v>0.99930555555555556</v>
      </c>
      <c r="FF116" s="272">
        <f t="shared" si="1463"/>
        <v>0.99861111111111101</v>
      </c>
      <c r="FG116" s="283">
        <v>0.99944444444444447</v>
      </c>
      <c r="FH116" s="283">
        <v>0.99902777777777774</v>
      </c>
      <c r="FI116" s="283">
        <v>0.99958333333333327</v>
      </c>
      <c r="FJ116" s="283">
        <v>0.99888888888888883</v>
      </c>
      <c r="FK116" s="289">
        <v>0.99944444444444447</v>
      </c>
      <c r="FL116" s="214">
        <f t="shared" si="935"/>
        <v>-19</v>
      </c>
      <c r="FM116" s="238" t="s">
        <v>81</v>
      </c>
      <c r="FN116" s="222">
        <f>JN11</f>
        <v>0.99708333333333332</v>
      </c>
      <c r="FO116" s="221"/>
      <c r="FP116" s="221"/>
      <c r="FQ116" s="214"/>
      <c r="FR116" s="216"/>
      <c r="FS116" s="216"/>
      <c r="FT116" s="216"/>
      <c r="FU116" s="216"/>
      <c r="FV116" s="216"/>
      <c r="FW116" s="216"/>
      <c r="FX116" s="216"/>
      <c r="FY116" s="216"/>
      <c r="FZ116" s="216"/>
      <c r="GA116" s="216"/>
      <c r="GB116" s="216"/>
      <c r="GC116" s="216"/>
      <c r="GD116" s="216"/>
      <c r="GE116" s="216"/>
      <c r="GF116" s="216"/>
      <c r="GG116" s="216"/>
      <c r="GH116" s="216"/>
      <c r="GI116" s="216"/>
      <c r="GJ116" s="216"/>
      <c r="GK116" s="216"/>
      <c r="GL116" s="216"/>
      <c r="GM116" s="216"/>
      <c r="GN116" s="216"/>
      <c r="GO116" s="216"/>
      <c r="GP116" s="216"/>
      <c r="GQ116" s="216"/>
      <c r="GR116" s="216"/>
      <c r="GS116" s="216"/>
      <c r="GT116" s="216"/>
      <c r="GU116" s="216"/>
      <c r="GV116" s="216"/>
      <c r="GW116" s="216"/>
      <c r="GX116" s="216"/>
      <c r="GY116" s="216"/>
      <c r="GZ116" s="216"/>
      <c r="HA116" s="216"/>
      <c r="HB116" s="216"/>
      <c r="HC116" s="216"/>
      <c r="HD116" s="216"/>
      <c r="HE116" s="216"/>
      <c r="HF116" s="216"/>
      <c r="HG116" s="216"/>
      <c r="HH116" s="216"/>
      <c r="HI116" s="216"/>
      <c r="HJ116" s="216"/>
      <c r="HK116" s="216"/>
      <c r="HL116" s="216"/>
      <c r="HM116" s="216"/>
      <c r="HN116" s="216"/>
      <c r="HO116" s="216"/>
      <c r="HP116" s="216"/>
      <c r="HQ116" s="216"/>
      <c r="HR116" s="216"/>
      <c r="HS116" s="216"/>
      <c r="HT116" s="216"/>
      <c r="HU116" s="216"/>
      <c r="HV116" s="216"/>
      <c r="HW116" s="216"/>
      <c r="HX116" s="216"/>
      <c r="HY116" s="216"/>
      <c r="HZ116" s="216"/>
      <c r="IA116" s="216"/>
      <c r="IB116" s="216"/>
      <c r="IC116" s="216"/>
      <c r="ID116" s="216"/>
      <c r="IE116" s="216"/>
      <c r="IF116" s="216"/>
      <c r="IG116" s="216"/>
      <c r="IH116" s="216"/>
      <c r="II116" s="216"/>
      <c r="IJ116" s="216"/>
      <c r="IK116" s="216"/>
      <c r="IL116" s="216"/>
      <c r="IM116" s="216"/>
      <c r="IN116" s="216"/>
      <c r="IO116" s="216"/>
      <c r="IP116" s="216"/>
      <c r="IQ116" s="216"/>
      <c r="IR116" s="216"/>
      <c r="IS116" s="216"/>
      <c r="IT116" s="216"/>
      <c r="IU116" s="216"/>
      <c r="IV116" s="216"/>
      <c r="IW116" s="216"/>
      <c r="IX116" s="216"/>
      <c r="IY116" s="216"/>
      <c r="IZ116" s="216"/>
      <c r="JA116" s="216"/>
      <c r="JB116" s="216"/>
      <c r="JC116" s="216"/>
      <c r="JD116" s="216"/>
      <c r="JE116" s="216"/>
      <c r="JF116" s="216"/>
      <c r="JG116" s="216"/>
      <c r="JH116" s="216"/>
      <c r="JI116" s="216"/>
      <c r="JJ116" s="216"/>
      <c r="JK116" s="216"/>
      <c r="JL116" s="216"/>
      <c r="JM116" s="216"/>
      <c r="JN116" s="216"/>
      <c r="JO116" s="216"/>
      <c r="JP116" s="216"/>
      <c r="JQ116" s="216"/>
      <c r="JR116" s="216"/>
    </row>
    <row r="117" spans="1:278" ht="15.75" hidden="1" thickBot="1">
      <c r="A117" s="188"/>
      <c r="B117" s="185" t="str">
        <f t="shared" si="1331"/>
        <v/>
      </c>
      <c r="C117" s="323"/>
      <c r="D117" s="183"/>
      <c r="E117" s="323"/>
      <c r="F117" s="183"/>
      <c r="G117" s="314"/>
      <c r="H117" s="186"/>
      <c r="I117" s="187"/>
      <c r="J117" s="183"/>
      <c r="K117" s="183"/>
      <c r="L117" s="319"/>
      <c r="M117" s="321"/>
      <c r="N117" s="1"/>
      <c r="O117" s="1"/>
      <c r="P117" s="1"/>
      <c r="Q117" s="1"/>
      <c r="R117" s="1"/>
      <c r="S117" s="1"/>
      <c r="T117" s="1"/>
      <c r="U117" s="1"/>
      <c r="V117" s="1"/>
      <c r="W117" s="1"/>
      <c r="X117" s="1"/>
      <c r="Y117" s="1"/>
      <c r="Z117" s="1"/>
      <c r="AA117" s="1"/>
      <c r="AB117" s="1"/>
      <c r="AC117" s="1"/>
      <c r="AD117" s="1"/>
      <c r="AE117" s="1"/>
      <c r="AF117" s="1"/>
      <c r="AG117" s="1"/>
      <c r="AH117" s="10">
        <f t="shared" si="832"/>
        <v>0</v>
      </c>
      <c r="AI117" s="10">
        <f t="shared" si="1332"/>
        <v>0</v>
      </c>
      <c r="AJ117" s="44" t="e">
        <f t="shared" si="834"/>
        <v>#VALUE!</v>
      </c>
      <c r="AK117" s="19" t="e">
        <f t="shared" si="835"/>
        <v>#VALUE!</v>
      </c>
      <c r="AL117" s="19" t="e">
        <f t="shared" si="866"/>
        <v>#VALUE!</v>
      </c>
      <c r="AM117" s="19" t="e">
        <f t="shared" ca="1" si="1333"/>
        <v>#VALUE!</v>
      </c>
      <c r="AN117" s="45" t="e">
        <f t="shared" ca="1" si="837"/>
        <v>#VALUE!</v>
      </c>
      <c r="AO117" s="55" t="e">
        <f t="shared" ca="1" si="820"/>
        <v>#VALUE!</v>
      </c>
      <c r="AP117" s="46">
        <f t="shared" ca="1" si="838"/>
        <v>42407.722612215657</v>
      </c>
      <c r="AQ117" s="20">
        <f t="shared" ca="1" si="849"/>
        <v>42407.722612215657</v>
      </c>
      <c r="AR117" s="10">
        <f t="shared" ca="1" si="850"/>
        <v>15266780.140397636</v>
      </c>
      <c r="AT117" s="64">
        <v>108</v>
      </c>
      <c r="AU117" s="58" t="e">
        <f t="shared" si="851"/>
        <v>#VALUE!</v>
      </c>
      <c r="AV117" s="59" t="e">
        <f t="shared" si="839"/>
        <v>#VALUE!</v>
      </c>
      <c r="AW117" s="60" t="str">
        <f t="shared" si="840"/>
        <v/>
      </c>
      <c r="AX117" s="61" t="e">
        <f t="shared" si="821"/>
        <v>#VALUE!</v>
      </c>
      <c r="AY117" s="62" t="e">
        <f t="shared" si="852"/>
        <v>#VALUE!</v>
      </c>
      <c r="AZ117" s="61" t="str">
        <f t="shared" si="853"/>
        <v/>
      </c>
      <c r="BA117" s="58" t="e">
        <f t="shared" si="854"/>
        <v>#VALUE!</v>
      </c>
      <c r="BB117" s="58" t="e">
        <f t="shared" si="855"/>
        <v>#VALUE!</v>
      </c>
      <c r="BC117" s="58" t="e">
        <f t="shared" si="856"/>
        <v>#VALUE!</v>
      </c>
      <c r="BD117" s="58" t="e">
        <f t="shared" ca="1" si="857"/>
        <v>#VALUE!</v>
      </c>
      <c r="BE117" s="63" t="e">
        <f t="shared" si="822"/>
        <v>#VALUE!</v>
      </c>
      <c r="BF117" s="215">
        <v>-20</v>
      </c>
      <c r="BG117" s="214">
        <f t="shared" si="867"/>
        <v>-20</v>
      </c>
      <c r="BH117" s="258">
        <v>0.99791666666666667</v>
      </c>
      <c r="BI117" s="259">
        <v>0.99861111111111101</v>
      </c>
      <c r="BJ117" s="259">
        <v>0.99861111111111101</v>
      </c>
      <c r="BK117" s="259">
        <v>0.99861111111111101</v>
      </c>
      <c r="BL117" s="259">
        <v>0.99861111111111101</v>
      </c>
      <c r="BM117" s="259">
        <v>0.99861111111111101</v>
      </c>
      <c r="BN117" s="259">
        <v>0.99861111111111101</v>
      </c>
      <c r="BO117" s="259">
        <v>0.99861111111111101</v>
      </c>
      <c r="BP117" s="259">
        <v>0.99930555555555556</v>
      </c>
      <c r="BQ117" s="259">
        <v>6.9444444444444447E-4</v>
      </c>
      <c r="BR117" s="259">
        <v>6.9444444444444447E-4</v>
      </c>
      <c r="BS117" s="259">
        <v>0.99861111111111101</v>
      </c>
      <c r="BT117" s="259">
        <v>6.9444444444444447E-4</v>
      </c>
      <c r="BU117" s="259">
        <v>6.9444444444444447E-4</v>
      </c>
      <c r="BV117" s="259">
        <v>0.99930555555555556</v>
      </c>
      <c r="BW117" s="259">
        <v>0.99930555555555556</v>
      </c>
      <c r="BX117" s="259">
        <v>6.9444444444444447E-4</v>
      </c>
      <c r="BY117" s="259">
        <v>6.9444444444444447E-4</v>
      </c>
      <c r="BZ117" s="259">
        <v>1.3888888888888889E-3</v>
      </c>
      <c r="CA117" s="259">
        <v>0.99861111111111101</v>
      </c>
      <c r="CB117" s="259">
        <v>0</v>
      </c>
      <c r="CC117" s="259">
        <v>0.99930555555555556</v>
      </c>
      <c r="CD117" s="259">
        <v>0</v>
      </c>
      <c r="CE117" s="259">
        <v>2.0833333333333333E-3</v>
      </c>
      <c r="CF117" s="259">
        <v>2.0833333333333333E-3</v>
      </c>
      <c r="CG117" s="259">
        <v>1.3888888888888889E-3</v>
      </c>
      <c r="CH117" s="259">
        <v>1.3888888888888889E-3</v>
      </c>
      <c r="CI117" s="259">
        <v>3.472222222222222E-3</v>
      </c>
      <c r="CJ117" s="259">
        <v>2.0833333333333333E-3</v>
      </c>
      <c r="CK117" s="259">
        <v>3.472222222222222E-3</v>
      </c>
      <c r="CL117" s="259">
        <v>3.472222222222222E-3</v>
      </c>
      <c r="CM117" s="259">
        <v>5.5555555555555558E-3</v>
      </c>
      <c r="CN117" s="259">
        <v>7.6388888888888886E-3</v>
      </c>
      <c r="CO117" s="259">
        <v>8.3333333333333332E-3</v>
      </c>
      <c r="CP117" s="259">
        <v>9.0277777777777787E-3</v>
      </c>
      <c r="CQ117" s="259">
        <v>1.1111111111111112E-2</v>
      </c>
      <c r="CR117" s="259">
        <v>1.1111111111111112E-2</v>
      </c>
      <c r="CS117" s="259">
        <v>1.3194444444444444E-2</v>
      </c>
      <c r="CT117" s="259">
        <v>1.3194444444444444E-2</v>
      </c>
      <c r="CU117" s="259">
        <v>1.5277777777777777E-2</v>
      </c>
      <c r="CV117" s="259">
        <v>2.013888888888889E-2</v>
      </c>
      <c r="CW117" s="259">
        <v>2.1527777777777781E-2</v>
      </c>
      <c r="CX117" s="259">
        <v>2.0833333333333332E-2</v>
      </c>
      <c r="CY117" s="259">
        <v>2.0833333333333332E-2</v>
      </c>
      <c r="CZ117" s="259">
        <v>2.0833333333333332E-2</v>
      </c>
      <c r="DA117" s="259">
        <v>2.361111111111111E-2</v>
      </c>
      <c r="DB117" s="259">
        <v>2.4305555555555556E-2</v>
      </c>
      <c r="DC117" s="259">
        <v>3.125E-2</v>
      </c>
      <c r="DD117" s="259">
        <v>3.125E-2</v>
      </c>
      <c r="DE117" s="259">
        <v>3.6111111111111115E-2</v>
      </c>
      <c r="DF117" s="259">
        <v>4.3750000000000004E-2</v>
      </c>
      <c r="DG117" s="259">
        <v>4.7916666666666663E-2</v>
      </c>
      <c r="DH117" s="259">
        <v>5.347222222222222E-2</v>
      </c>
      <c r="DI117" s="259">
        <v>5.347222222222222E-2</v>
      </c>
      <c r="DJ117" s="259">
        <v>5.6250000000000001E-2</v>
      </c>
      <c r="DK117" s="259">
        <v>5.8333333333333327E-2</v>
      </c>
      <c r="DL117" s="259">
        <v>6.6666666666666666E-2</v>
      </c>
      <c r="DM117" s="259">
        <v>8.0555555555555561E-2</v>
      </c>
      <c r="DN117" s="259">
        <v>8.6111111111111124E-2</v>
      </c>
      <c r="DO117" s="259">
        <v>0.15486111111111112</v>
      </c>
      <c r="DP117" s="273">
        <v>0.16597222222222222</v>
      </c>
      <c r="DQ117" s="220">
        <f t="shared" si="1139"/>
        <v>-20</v>
      </c>
      <c r="DR117" s="258">
        <v>0.98472222222222217</v>
      </c>
      <c r="DS117" s="259">
        <v>0.98958333333333337</v>
      </c>
      <c r="DT117" s="259">
        <v>0.98888888888888893</v>
      </c>
      <c r="DU117" s="259">
        <v>0.98749999999999993</v>
      </c>
      <c r="DV117" s="259">
        <v>0.9902777777777777</v>
      </c>
      <c r="DW117" s="259">
        <v>0.99097222222222225</v>
      </c>
      <c r="DX117" s="259">
        <v>0.98888888888888893</v>
      </c>
      <c r="DY117" s="259">
        <v>0.9916666666666667</v>
      </c>
      <c r="DZ117" s="259">
        <v>0.99236111111111114</v>
      </c>
      <c r="EA117" s="259">
        <v>0.99305555555555547</v>
      </c>
      <c r="EB117" s="290">
        <v>0.99305555555555547</v>
      </c>
      <c r="EC117" s="259">
        <v>0.99375000000000002</v>
      </c>
      <c r="ED117" s="259">
        <v>0.99375000000000002</v>
      </c>
      <c r="EE117" s="259">
        <v>0.99444444444444446</v>
      </c>
      <c r="EF117" s="259">
        <v>0.99444444444444446</v>
      </c>
      <c r="EG117" s="259">
        <v>0.99375000000000002</v>
      </c>
      <c r="EH117" s="259">
        <v>0.99444444444444446</v>
      </c>
      <c r="EI117" s="259">
        <v>0.99583333333333324</v>
      </c>
      <c r="EJ117" s="259">
        <v>0.99444444444444446</v>
      </c>
      <c r="EK117" s="259">
        <v>0.99513888888888891</v>
      </c>
      <c r="EL117" s="259">
        <v>0.99583333333333324</v>
      </c>
      <c r="EM117" s="259">
        <v>0.99583333333333324</v>
      </c>
      <c r="EN117" s="259">
        <v>0.99652777777777779</v>
      </c>
      <c r="EO117" s="259">
        <v>0.99652777777777779</v>
      </c>
      <c r="EP117" s="259">
        <v>0.99652777777777779</v>
      </c>
      <c r="EQ117" s="259">
        <v>0.99722222222222223</v>
      </c>
      <c r="ER117" s="259">
        <v>0.99722222222222223</v>
      </c>
      <c r="ES117" s="259">
        <v>0.99791666666666667</v>
      </c>
      <c r="ET117" s="259">
        <v>0.99791666666666667</v>
      </c>
      <c r="EU117" s="259">
        <v>0.99791666666666667</v>
      </c>
      <c r="EV117" s="259">
        <v>0.99791666666666667</v>
      </c>
      <c r="EW117" s="259">
        <v>0.99930555555555556</v>
      </c>
      <c r="EX117" s="259">
        <v>0.99861111111111101</v>
      </c>
      <c r="EY117" s="259">
        <v>0.99930555555555556</v>
      </c>
      <c r="EZ117" s="259">
        <v>0.99722222222222223</v>
      </c>
      <c r="FA117" s="259">
        <v>0.99861111111111101</v>
      </c>
      <c r="FB117" s="259">
        <v>0.99930555555555556</v>
      </c>
      <c r="FC117" s="259">
        <v>0.99861111111111101</v>
      </c>
      <c r="FD117" s="259">
        <v>0.99861111111111101</v>
      </c>
      <c r="FE117" s="259">
        <v>0.99930555555555556</v>
      </c>
      <c r="FF117" s="259">
        <v>0.99861111111111101</v>
      </c>
      <c r="FG117" s="259">
        <v>0.99930555555555556</v>
      </c>
      <c r="FH117" s="259">
        <v>0.99861111111111101</v>
      </c>
      <c r="FI117" s="259">
        <v>0.99930555555555556</v>
      </c>
      <c r="FJ117" s="259">
        <v>0.99861111111111101</v>
      </c>
      <c r="FK117" s="273">
        <v>0.99930555555555556</v>
      </c>
      <c r="FL117" s="214">
        <f t="shared" si="935"/>
        <v>-20</v>
      </c>
      <c r="FM117" s="238" t="s">
        <v>79</v>
      </c>
      <c r="FN117" s="222">
        <f>JO11</f>
        <v>0.99708333333333332</v>
      </c>
      <c r="FO117" s="221"/>
      <c r="FP117" s="221"/>
      <c r="FQ117" s="214"/>
      <c r="FR117" s="216"/>
      <c r="FS117" s="216"/>
      <c r="FT117" s="216"/>
      <c r="FU117" s="216"/>
      <c r="FV117" s="216"/>
      <c r="FW117" s="216"/>
      <c r="FX117" s="216"/>
      <c r="FY117" s="216"/>
      <c r="FZ117" s="216"/>
      <c r="GA117" s="216"/>
      <c r="GB117" s="216"/>
      <c r="GC117" s="216"/>
      <c r="GD117" s="216"/>
      <c r="GE117" s="216"/>
      <c r="GF117" s="216"/>
      <c r="GG117" s="216"/>
      <c r="GH117" s="216"/>
      <c r="GI117" s="216"/>
      <c r="GJ117" s="216"/>
      <c r="GK117" s="216"/>
      <c r="GL117" s="216"/>
      <c r="GM117" s="216"/>
      <c r="GN117" s="216"/>
      <c r="GO117" s="216"/>
      <c r="GP117" s="216"/>
      <c r="GQ117" s="216"/>
      <c r="GR117" s="216"/>
      <c r="GS117" s="216"/>
      <c r="GT117" s="216"/>
      <c r="GU117" s="216"/>
      <c r="GV117" s="216"/>
      <c r="GW117" s="216"/>
      <c r="GX117" s="216"/>
      <c r="GY117" s="216"/>
      <c r="GZ117" s="216"/>
      <c r="HA117" s="216"/>
      <c r="HB117" s="216"/>
      <c r="HC117" s="216"/>
      <c r="HD117" s="216"/>
      <c r="HE117" s="216"/>
      <c r="HF117" s="216"/>
      <c r="HG117" s="216"/>
      <c r="HH117" s="216"/>
      <c r="HI117" s="216"/>
      <c r="HJ117" s="216"/>
      <c r="HK117" s="216"/>
      <c r="HL117" s="216"/>
      <c r="HM117" s="216"/>
      <c r="HN117" s="216"/>
      <c r="HO117" s="216"/>
      <c r="HP117" s="216"/>
      <c r="HQ117" s="216"/>
      <c r="HR117" s="216"/>
      <c r="HS117" s="216"/>
      <c r="HT117" s="216"/>
      <c r="HU117" s="216"/>
      <c r="HV117" s="216"/>
      <c r="HW117" s="216"/>
      <c r="HX117" s="216"/>
      <c r="HY117" s="216"/>
      <c r="HZ117" s="216"/>
      <c r="IA117" s="216"/>
      <c r="IB117" s="216"/>
      <c r="IC117" s="216"/>
      <c r="ID117" s="216"/>
      <c r="IE117" s="216"/>
      <c r="IF117" s="216"/>
      <c r="IG117" s="216"/>
      <c r="IH117" s="216"/>
      <c r="II117" s="216"/>
      <c r="IJ117" s="216"/>
      <c r="IK117" s="216"/>
      <c r="IL117" s="216"/>
      <c r="IM117" s="216"/>
      <c r="IN117" s="216"/>
      <c r="IO117" s="216"/>
      <c r="IP117" s="216"/>
      <c r="IQ117" s="216"/>
      <c r="IR117" s="216"/>
      <c r="IS117" s="216"/>
      <c r="IT117" s="216"/>
      <c r="IU117" s="216"/>
      <c r="IV117" s="216"/>
      <c r="IW117" s="216"/>
      <c r="IX117" s="216"/>
      <c r="IY117" s="216"/>
      <c r="IZ117" s="216"/>
      <c r="JA117" s="216"/>
      <c r="JB117" s="216"/>
      <c r="JC117" s="216"/>
      <c r="JD117" s="216"/>
      <c r="JE117" s="216"/>
      <c r="JF117" s="216"/>
      <c r="JG117" s="216"/>
      <c r="JH117" s="216"/>
      <c r="JI117" s="216"/>
      <c r="JJ117" s="216"/>
      <c r="JK117" s="216"/>
      <c r="JL117" s="216"/>
      <c r="JM117" s="216"/>
      <c r="JN117" s="216"/>
      <c r="JO117" s="216"/>
      <c r="JP117" s="216"/>
      <c r="JQ117" s="216"/>
      <c r="JR117" s="216"/>
    </row>
    <row r="118" spans="1:278" hidden="1">
      <c r="A118" s="188"/>
      <c r="B118" s="185" t="str">
        <f t="shared" si="1331"/>
        <v/>
      </c>
      <c r="C118" s="323"/>
      <c r="D118" s="183"/>
      <c r="E118" s="323"/>
      <c r="F118" s="185"/>
      <c r="G118" s="314"/>
      <c r="H118" s="186"/>
      <c r="I118" s="187"/>
      <c r="J118" s="185"/>
      <c r="K118" s="185"/>
      <c r="L118" s="319"/>
      <c r="M118" s="321"/>
      <c r="N118" s="1"/>
      <c r="O118" s="1"/>
      <c r="P118" s="1"/>
      <c r="Q118" s="1"/>
      <c r="R118" s="1"/>
      <c r="S118" s="1"/>
      <c r="T118" s="1"/>
      <c r="U118" s="1"/>
      <c r="V118" s="1"/>
      <c r="W118" s="1"/>
      <c r="X118" s="1"/>
      <c r="Y118" s="1"/>
      <c r="Z118" s="1"/>
      <c r="AA118" s="1"/>
      <c r="AB118" s="1"/>
      <c r="AC118" s="1"/>
      <c r="AD118" s="1"/>
      <c r="AE118" s="1"/>
      <c r="AF118" s="1"/>
      <c r="AG118" s="1"/>
      <c r="AH118" s="10">
        <f t="shared" si="832"/>
        <v>0</v>
      </c>
      <c r="AI118" s="10">
        <f t="shared" si="1332"/>
        <v>0</v>
      </c>
      <c r="AJ118" s="44" t="e">
        <f t="shared" si="834"/>
        <v>#VALUE!</v>
      </c>
      <c r="AK118" s="19" t="e">
        <f t="shared" si="835"/>
        <v>#VALUE!</v>
      </c>
      <c r="AL118" s="19" t="e">
        <f t="shared" si="866"/>
        <v>#VALUE!</v>
      </c>
      <c r="AM118" s="19" t="e">
        <f t="shared" ca="1" si="1333"/>
        <v>#VALUE!</v>
      </c>
      <c r="AN118" s="45" t="e">
        <f t="shared" ca="1" si="837"/>
        <v>#VALUE!</v>
      </c>
      <c r="AO118" s="55" t="e">
        <f t="shared" ca="1" si="820"/>
        <v>#VALUE!</v>
      </c>
      <c r="AP118" s="46">
        <f t="shared" ca="1" si="838"/>
        <v>42407.722612215657</v>
      </c>
      <c r="AQ118" s="20">
        <f t="shared" ca="1" si="849"/>
        <v>42407.722612215657</v>
      </c>
      <c r="AR118" s="10">
        <f t="shared" ca="1" si="850"/>
        <v>15266780.140397636</v>
      </c>
      <c r="AT118" s="64">
        <v>109</v>
      </c>
      <c r="AU118" s="58" t="e">
        <f t="shared" si="851"/>
        <v>#VALUE!</v>
      </c>
      <c r="AV118" s="59" t="e">
        <f t="shared" si="839"/>
        <v>#VALUE!</v>
      </c>
      <c r="AW118" s="60" t="str">
        <f t="shared" si="840"/>
        <v/>
      </c>
      <c r="AX118" s="61" t="e">
        <f t="shared" si="821"/>
        <v>#VALUE!</v>
      </c>
      <c r="AY118" s="62" t="e">
        <f t="shared" si="852"/>
        <v>#VALUE!</v>
      </c>
      <c r="AZ118" s="61" t="str">
        <f t="shared" si="853"/>
        <v/>
      </c>
      <c r="BA118" s="58" t="e">
        <f t="shared" si="854"/>
        <v>#VALUE!</v>
      </c>
      <c r="BB118" s="58" t="e">
        <f t="shared" si="855"/>
        <v>#VALUE!</v>
      </c>
      <c r="BC118" s="58" t="e">
        <f t="shared" si="856"/>
        <v>#VALUE!</v>
      </c>
      <c r="BD118" s="58" t="e">
        <f t="shared" ca="1" si="857"/>
        <v>#VALUE!</v>
      </c>
      <c r="BE118" s="63" t="e">
        <f t="shared" si="822"/>
        <v>#VALUE!</v>
      </c>
      <c r="BF118" s="215">
        <v>-21</v>
      </c>
      <c r="BG118" s="214">
        <f t="shared" si="867"/>
        <v>-21</v>
      </c>
      <c r="BH118" s="269">
        <f t="shared" ref="BH118" si="1464">IF(BH122&lt;BH117,(BH117-BH122)/5+BH119,(BH122-BH117)/5+BH117)</f>
        <v>0.99805555555555558</v>
      </c>
      <c r="BI118" s="270">
        <v>0.99888888888888883</v>
      </c>
      <c r="BJ118" s="270">
        <f t="shared" ref="BJ118:BO118" si="1465">IF(BJ122&lt;BJ117,(BJ117-BJ122)/5+BJ119,(BJ122-BJ117)/5+BJ117)</f>
        <v>0.99847222222222232</v>
      </c>
      <c r="BK118" s="270">
        <f t="shared" si="1465"/>
        <v>0.99847222222222232</v>
      </c>
      <c r="BL118" s="270">
        <f t="shared" si="1465"/>
        <v>0.99847222222222232</v>
      </c>
      <c r="BM118" s="270">
        <f t="shared" si="1465"/>
        <v>0.99861111111111101</v>
      </c>
      <c r="BN118" s="270">
        <f t="shared" si="1465"/>
        <v>0.99861111111111101</v>
      </c>
      <c r="BO118" s="270">
        <f t="shared" si="1465"/>
        <v>0.99861111111111101</v>
      </c>
      <c r="BP118" s="270">
        <v>0.99958333333333327</v>
      </c>
      <c r="BQ118" s="270">
        <v>2.7777777777777778E-4</v>
      </c>
      <c r="BR118" s="270">
        <v>2.7777777777777778E-4</v>
      </c>
      <c r="BS118" s="270">
        <f t="shared" ref="BS118" si="1466">IF(BS122&lt;BS117,(BS117-BS122)/5+BS119,(BS122-BS117)/5+BS117)</f>
        <v>0.99874999999999992</v>
      </c>
      <c r="BT118" s="270">
        <v>2.7777777777777778E-4</v>
      </c>
      <c r="BU118" s="270">
        <v>4.1666666666666669E-4</v>
      </c>
      <c r="BV118" s="270">
        <f t="shared" ref="BV118:BW118" si="1467">IF(BV122&lt;BV117,(BV117-BV122)/5+BV119,(BV122-BV117)/5+BV117)</f>
        <v>0.99916666666666665</v>
      </c>
      <c r="BW118" s="270">
        <f t="shared" si="1467"/>
        <v>0.99916666666666665</v>
      </c>
      <c r="BX118" s="270">
        <v>4.1666666666666669E-4</v>
      </c>
      <c r="BY118" s="270">
        <v>2.7777777777777778E-4</v>
      </c>
      <c r="BZ118" s="254">
        <v>9.7222222221882105E-4</v>
      </c>
      <c r="CA118" s="270">
        <f t="shared" ref="CA118:CC118" si="1468">IF(CA122&lt;CA117,(CA117-CA122)/5+CA119,(CA122-CA117)/5+CA117)</f>
        <v>0.99874999999999992</v>
      </c>
      <c r="CB118" s="270">
        <f t="shared" si="1468"/>
        <v>1.3888888888888889E-4</v>
      </c>
      <c r="CC118" s="270">
        <f t="shared" si="1468"/>
        <v>0.99930555555555556</v>
      </c>
      <c r="CD118" s="270">
        <f t="shared" ref="CD118:CH118" si="1469">IF(CD122&lt;CD117,(CD117-CD122)/5+CD119,(CD122-CD117)/5+CD117)</f>
        <v>0</v>
      </c>
      <c r="CE118" s="270">
        <f t="shared" si="1469"/>
        <v>1.6666666666666666E-3</v>
      </c>
      <c r="CF118" s="270">
        <f t="shared" si="1469"/>
        <v>2.2222222222222222E-3</v>
      </c>
      <c r="CG118" s="270">
        <f t="shared" si="1469"/>
        <v>1.3888888888888889E-3</v>
      </c>
      <c r="CH118" s="270">
        <f t="shared" si="1469"/>
        <v>1.3888888888888889E-3</v>
      </c>
      <c r="CI118" s="270">
        <f t="shared" ref="CI118:DP118" si="1470">IF(CI122&lt;CI117,(CI117-CI122)/5+CI119,(CI122-CI117)/5+CI117)</f>
        <v>3.3333333333333335E-3</v>
      </c>
      <c r="CJ118" s="270">
        <f t="shared" si="1470"/>
        <v>2.5000000000000001E-3</v>
      </c>
      <c r="CK118" s="270">
        <f t="shared" si="1470"/>
        <v>3.6111111111111109E-3</v>
      </c>
      <c r="CL118" s="270">
        <f t="shared" si="1470"/>
        <v>3.6111111111111109E-3</v>
      </c>
      <c r="CM118" s="270">
        <f t="shared" si="1470"/>
        <v>5.6944444444444447E-3</v>
      </c>
      <c r="CN118" s="270">
        <f t="shared" si="1470"/>
        <v>8.1944444444444434E-3</v>
      </c>
      <c r="CO118" s="270">
        <f t="shared" si="1470"/>
        <v>8.7499999999999991E-3</v>
      </c>
      <c r="CP118" s="270">
        <f t="shared" si="1470"/>
        <v>9.7222222222222224E-3</v>
      </c>
      <c r="CQ118" s="270">
        <f t="shared" si="1470"/>
        <v>1.1666666666666667E-2</v>
      </c>
      <c r="CR118" s="270">
        <f t="shared" si="1470"/>
        <v>1.1805555555555555E-2</v>
      </c>
      <c r="CS118" s="270">
        <f t="shared" si="1470"/>
        <v>1.3888888888888888E-2</v>
      </c>
      <c r="CT118" s="270">
        <f t="shared" si="1470"/>
        <v>1.4305555555555556E-2</v>
      </c>
      <c r="CU118" s="270">
        <f t="shared" si="1470"/>
        <v>1.6666666666666666E-2</v>
      </c>
      <c r="CV118" s="270">
        <f t="shared" si="1470"/>
        <v>2.1527777777777778E-2</v>
      </c>
      <c r="CW118" s="270">
        <f t="shared" si="1470"/>
        <v>2.2361111111111113E-2</v>
      </c>
      <c r="CX118" s="270">
        <f t="shared" si="1470"/>
        <v>2.222222222222222E-2</v>
      </c>
      <c r="CY118" s="270">
        <f t="shared" si="1470"/>
        <v>2.2361111111111109E-2</v>
      </c>
      <c r="CZ118" s="270">
        <f t="shared" si="1470"/>
        <v>2.222222222222222E-2</v>
      </c>
      <c r="DA118" s="270">
        <f t="shared" si="1470"/>
        <v>2.4999999999999998E-2</v>
      </c>
      <c r="DB118" s="270">
        <f t="shared" si="1470"/>
        <v>2.5972222222222223E-2</v>
      </c>
      <c r="DC118" s="270">
        <f t="shared" si="1470"/>
        <v>3.3194444444444443E-2</v>
      </c>
      <c r="DD118" s="270">
        <f t="shared" si="1470"/>
        <v>3.3333333333333333E-2</v>
      </c>
      <c r="DE118" s="270">
        <f t="shared" si="1470"/>
        <v>3.7638888888888895E-2</v>
      </c>
      <c r="DF118" s="270">
        <f t="shared" si="1470"/>
        <v>4.5416666666666668E-2</v>
      </c>
      <c r="DG118" s="270">
        <f t="shared" si="1470"/>
        <v>5.1388888888888887E-2</v>
      </c>
      <c r="DH118" s="270">
        <f t="shared" si="1470"/>
        <v>5.6805555555555554E-2</v>
      </c>
      <c r="DI118" s="270">
        <f t="shared" si="1470"/>
        <v>5.7499999999999996E-2</v>
      </c>
      <c r="DJ118" s="270">
        <f t="shared" si="1470"/>
        <v>6.0555555555555557E-2</v>
      </c>
      <c r="DK118" s="270">
        <f t="shared" si="1470"/>
        <v>6.222222222222222E-2</v>
      </c>
      <c r="DL118" s="270">
        <f t="shared" si="1470"/>
        <v>7.1527777777777773E-2</v>
      </c>
      <c r="DM118" s="270">
        <f t="shared" si="1470"/>
        <v>8.7083333333333332E-2</v>
      </c>
      <c r="DN118" s="270">
        <f t="shared" si="1470"/>
        <v>9.3472222222222234E-2</v>
      </c>
      <c r="DO118" s="270">
        <f t="shared" si="1470"/>
        <v>0.15486111111111112</v>
      </c>
      <c r="DP118" s="270">
        <f t="shared" si="1470"/>
        <v>0.16597222222222222</v>
      </c>
      <c r="DQ118" s="220">
        <f t="shared" si="1139"/>
        <v>-21</v>
      </c>
      <c r="DR118" s="270">
        <f t="shared" ref="DR118:DS118" si="1471">IF(DR122&lt;DR117,(DR117-DR122)/5+DR119,(DR122-DR117)/5+DR117)</f>
        <v>0.98402777777777783</v>
      </c>
      <c r="DS118" s="270">
        <f t="shared" si="1471"/>
        <v>0.98875000000000002</v>
      </c>
      <c r="DT118" s="270">
        <f t="shared" ref="DT118:EH118" si="1472">IF(DT122&lt;DT117,(DT117-DT122)/5+DT119,(DT122-DT117)/5+DT117)</f>
        <v>0.98819444444444438</v>
      </c>
      <c r="DU118" s="270">
        <f t="shared" si="1472"/>
        <v>0.98708333333333309</v>
      </c>
      <c r="DV118" s="270">
        <f t="shared" si="1472"/>
        <v>0.98972222222222206</v>
      </c>
      <c r="DW118" s="270">
        <f t="shared" si="1472"/>
        <v>0.9904166666666665</v>
      </c>
      <c r="DX118" s="270">
        <f t="shared" si="1472"/>
        <v>0.98875000000000002</v>
      </c>
      <c r="DY118" s="270">
        <f t="shared" si="1472"/>
        <v>0.99069444444444466</v>
      </c>
      <c r="DZ118" s="270">
        <f t="shared" si="1472"/>
        <v>0.9918055555555555</v>
      </c>
      <c r="EA118" s="270">
        <f t="shared" si="1472"/>
        <v>0.99291666666666678</v>
      </c>
      <c r="EB118" s="270">
        <f t="shared" si="1472"/>
        <v>0.99291666666666678</v>
      </c>
      <c r="EC118" s="270">
        <f t="shared" si="1472"/>
        <v>0.99361111111111111</v>
      </c>
      <c r="ED118" s="270">
        <f t="shared" si="1472"/>
        <v>0.99347222222222242</v>
      </c>
      <c r="EE118" s="270">
        <f t="shared" si="1472"/>
        <v>0.99430555555555566</v>
      </c>
      <c r="EF118" s="270">
        <f t="shared" si="1472"/>
        <v>0.99430555555555566</v>
      </c>
      <c r="EG118" s="270">
        <f t="shared" si="1472"/>
        <v>0.99347222222222242</v>
      </c>
      <c r="EH118" s="270">
        <f t="shared" si="1472"/>
        <v>0.99444444444444446</v>
      </c>
      <c r="EI118" s="270">
        <f t="shared" ref="EI118:EU118" si="1473">IF(EI122&lt;EI117,(EI117-EI122)/5+EI119,(EI122-EI117)/5+EI117)</f>
        <v>0.99527777777777759</v>
      </c>
      <c r="EJ118" s="270">
        <f t="shared" si="1473"/>
        <v>0.99458333333333337</v>
      </c>
      <c r="EK118" s="270">
        <f t="shared" si="1473"/>
        <v>0.99513888888888891</v>
      </c>
      <c r="EL118" s="270">
        <f t="shared" si="1473"/>
        <v>0.99569444444444455</v>
      </c>
      <c r="EM118" s="270">
        <f t="shared" si="1473"/>
        <v>0.9955555555555553</v>
      </c>
      <c r="EN118" s="270">
        <f t="shared" si="1473"/>
        <v>0.99652777777777779</v>
      </c>
      <c r="EO118" s="270">
        <f t="shared" si="1473"/>
        <v>0.9966666666666667</v>
      </c>
      <c r="EP118" s="270">
        <f t="shared" si="1473"/>
        <v>0.9966666666666667</v>
      </c>
      <c r="EQ118" s="270">
        <f t="shared" si="1473"/>
        <v>0.99722222222222223</v>
      </c>
      <c r="ER118" s="270">
        <f t="shared" si="1473"/>
        <v>0.99736111111111114</v>
      </c>
      <c r="ES118" s="270">
        <f t="shared" si="1473"/>
        <v>0.99805555555555558</v>
      </c>
      <c r="ET118" s="270">
        <f t="shared" si="1473"/>
        <v>0.99777777777777787</v>
      </c>
      <c r="EU118" s="270">
        <f t="shared" si="1473"/>
        <v>0.99777777777777787</v>
      </c>
      <c r="EV118" s="270">
        <f t="shared" ref="EV118:EZ118" si="1474">IF(EV122&lt;EV117,(EV117-EV122)/5+EV119,(EV122-EV117)/5+EV117)</f>
        <v>0.9981944444444445</v>
      </c>
      <c r="EW118" s="270">
        <f t="shared" si="1474"/>
        <v>0.99874999999999992</v>
      </c>
      <c r="EX118" s="270">
        <f t="shared" si="1474"/>
        <v>0.99874999999999992</v>
      </c>
      <c r="EY118" s="270">
        <f t="shared" si="1474"/>
        <v>0.99916666666666665</v>
      </c>
      <c r="EZ118" s="270">
        <f t="shared" si="1474"/>
        <v>0.99722222222222223</v>
      </c>
      <c r="FA118" s="270">
        <v>0.99888888888888883</v>
      </c>
      <c r="FB118" s="270">
        <f t="shared" ref="FB118:FF118" si="1475">IF(FB122&lt;FB117,(FB117-FB122)/5+FB119,(FB122-FB117)/5+FB117)</f>
        <v>0.99916666666666665</v>
      </c>
      <c r="FC118" s="270">
        <f t="shared" si="1475"/>
        <v>0.99874999999999992</v>
      </c>
      <c r="FD118" s="270">
        <f t="shared" si="1475"/>
        <v>0.99861111111111101</v>
      </c>
      <c r="FE118" s="270">
        <f t="shared" si="1475"/>
        <v>0.99930555555555556</v>
      </c>
      <c r="FF118" s="270">
        <f t="shared" si="1475"/>
        <v>0.99861111111111101</v>
      </c>
      <c r="FG118" s="270">
        <v>0.99944444444444447</v>
      </c>
      <c r="FH118" s="291">
        <v>0.99888888888888883</v>
      </c>
      <c r="FI118" s="270">
        <v>0.99944444444444447</v>
      </c>
      <c r="FJ118" s="270">
        <v>0.99888888888888883</v>
      </c>
      <c r="FK118" s="274">
        <f t="shared" ref="FK118" si="1476">IF(FK122&lt;FK117,(FK117-FK122)/5+FK119,(FK122-FK117)/5+FK117)</f>
        <v>0.99930555555555556</v>
      </c>
      <c r="FL118" s="214">
        <f t="shared" si="935"/>
        <v>-21</v>
      </c>
      <c r="FM118" s="238" t="s">
        <v>69</v>
      </c>
      <c r="FN118" s="222">
        <f>JP11</f>
        <v>0.99791666666666667</v>
      </c>
      <c r="FO118" s="221"/>
      <c r="FP118" s="221"/>
      <c r="FQ118" s="214"/>
      <c r="FR118" s="216"/>
      <c r="FS118" s="216"/>
      <c r="FT118" s="216"/>
      <c r="FU118" s="216"/>
      <c r="FV118" s="216"/>
      <c r="FW118" s="216"/>
      <c r="FX118" s="216"/>
      <c r="FY118" s="216"/>
      <c r="FZ118" s="216"/>
      <c r="GA118" s="216"/>
      <c r="GB118" s="216"/>
      <c r="GC118" s="216"/>
      <c r="GD118" s="216"/>
      <c r="GE118" s="216"/>
      <c r="GF118" s="216"/>
      <c r="GG118" s="216"/>
      <c r="GH118" s="216"/>
      <c r="GI118" s="216"/>
      <c r="GJ118" s="216"/>
      <c r="GK118" s="216"/>
      <c r="GL118" s="216"/>
      <c r="GM118" s="216"/>
      <c r="GN118" s="216"/>
      <c r="GO118" s="216"/>
      <c r="GP118" s="216"/>
      <c r="GQ118" s="216"/>
      <c r="GR118" s="216"/>
      <c r="GS118" s="216"/>
      <c r="GT118" s="216"/>
      <c r="GU118" s="216"/>
      <c r="GV118" s="216"/>
      <c r="GW118" s="216"/>
      <c r="GX118" s="216"/>
      <c r="GY118" s="216"/>
      <c r="GZ118" s="216"/>
      <c r="HA118" s="216"/>
      <c r="HB118" s="216"/>
      <c r="HC118" s="216"/>
      <c r="HD118" s="216"/>
      <c r="HE118" s="216"/>
      <c r="HF118" s="216"/>
      <c r="HG118" s="216"/>
      <c r="HH118" s="216"/>
      <c r="HI118" s="216"/>
      <c r="HJ118" s="216"/>
      <c r="HK118" s="216"/>
      <c r="HL118" s="216"/>
      <c r="HM118" s="216"/>
      <c r="HN118" s="216"/>
      <c r="HO118" s="216"/>
      <c r="HP118" s="216"/>
      <c r="HQ118" s="216"/>
      <c r="HR118" s="216"/>
      <c r="HS118" s="216"/>
      <c r="HT118" s="216"/>
      <c r="HU118" s="216"/>
      <c r="HV118" s="216"/>
      <c r="HW118" s="216"/>
      <c r="HX118" s="216"/>
      <c r="HY118" s="216"/>
      <c r="HZ118" s="216"/>
      <c r="IA118" s="216"/>
      <c r="IB118" s="216"/>
      <c r="IC118" s="216"/>
      <c r="ID118" s="216"/>
      <c r="IE118" s="216"/>
      <c r="IF118" s="216"/>
      <c r="IG118" s="216"/>
      <c r="IH118" s="216"/>
      <c r="II118" s="216"/>
      <c r="IJ118" s="216"/>
      <c r="IK118" s="216"/>
      <c r="IL118" s="216"/>
      <c r="IM118" s="216"/>
      <c r="IN118" s="216"/>
      <c r="IO118" s="216"/>
      <c r="IP118" s="216"/>
      <c r="IQ118" s="216"/>
      <c r="IR118" s="216"/>
      <c r="IS118" s="216"/>
      <c r="IT118" s="216"/>
      <c r="IU118" s="216"/>
      <c r="IV118" s="216"/>
      <c r="IW118" s="216"/>
      <c r="IX118" s="216"/>
      <c r="IY118" s="216"/>
      <c r="IZ118" s="216"/>
      <c r="JA118" s="216"/>
      <c r="JB118" s="216"/>
      <c r="JC118" s="216"/>
      <c r="JD118" s="216"/>
      <c r="JE118" s="216"/>
      <c r="JF118" s="216"/>
      <c r="JG118" s="216"/>
      <c r="JH118" s="216"/>
      <c r="JI118" s="216"/>
      <c r="JJ118" s="216"/>
      <c r="JK118" s="216"/>
      <c r="JL118" s="216"/>
      <c r="JM118" s="216"/>
      <c r="JN118" s="216"/>
      <c r="JO118" s="216"/>
      <c r="JP118" s="216"/>
      <c r="JQ118" s="216"/>
      <c r="JR118" s="216"/>
    </row>
    <row r="119" spans="1:278" ht="15.75" hidden="1" thickBot="1">
      <c r="A119" s="191"/>
      <c r="B119" s="192" t="str">
        <f t="shared" si="1331"/>
        <v/>
      </c>
      <c r="C119" s="325"/>
      <c r="D119" s="193"/>
      <c r="E119" s="325"/>
      <c r="F119" s="193"/>
      <c r="G119" s="315"/>
      <c r="H119" s="194"/>
      <c r="I119" s="195"/>
      <c r="J119" s="193"/>
      <c r="K119" s="193"/>
      <c r="L119" s="320"/>
      <c r="M119" s="322"/>
      <c r="N119" s="1"/>
      <c r="O119" s="1"/>
      <c r="P119" s="1"/>
      <c r="Q119" s="1"/>
      <c r="R119" s="1"/>
      <c r="S119" s="1"/>
      <c r="T119" s="1"/>
      <c r="U119" s="1"/>
      <c r="V119" s="1"/>
      <c r="W119" s="1"/>
      <c r="X119" s="1"/>
      <c r="Y119" s="1"/>
      <c r="Z119" s="1"/>
      <c r="AA119" s="1"/>
      <c r="AB119" s="1"/>
      <c r="AC119" s="1"/>
      <c r="AD119" s="1"/>
      <c r="AE119" s="1"/>
      <c r="AF119" s="1"/>
      <c r="AG119" s="1"/>
      <c r="AH119" s="10">
        <f t="shared" si="832"/>
        <v>0</v>
      </c>
      <c r="AI119" s="10">
        <f t="shared" si="1332"/>
        <v>0</v>
      </c>
      <c r="AJ119" s="44" t="e">
        <f t="shared" si="834"/>
        <v>#VALUE!</v>
      </c>
      <c r="AK119" s="19" t="e">
        <f t="shared" si="835"/>
        <v>#VALUE!</v>
      </c>
      <c r="AL119" s="19" t="e">
        <f t="shared" si="866"/>
        <v>#VALUE!</v>
      </c>
      <c r="AM119" s="19" t="e">
        <f t="shared" ca="1" si="1333"/>
        <v>#VALUE!</v>
      </c>
      <c r="AN119" s="45" t="e">
        <f t="shared" ca="1" si="837"/>
        <v>#VALUE!</v>
      </c>
      <c r="AO119" s="55" t="e">
        <f t="shared" ca="1" si="820"/>
        <v>#VALUE!</v>
      </c>
      <c r="AP119" s="46">
        <f t="shared" ca="1" si="838"/>
        <v>42407.722612215657</v>
      </c>
      <c r="AQ119" s="20">
        <f t="shared" ca="1" si="849"/>
        <v>42407.722612215657</v>
      </c>
      <c r="AR119" s="10">
        <f t="shared" ca="1" si="850"/>
        <v>15266780.140397636</v>
      </c>
      <c r="AT119" s="64">
        <v>110</v>
      </c>
      <c r="AU119" s="58" t="e">
        <f t="shared" si="851"/>
        <v>#VALUE!</v>
      </c>
      <c r="AV119" s="59" t="e">
        <f t="shared" si="839"/>
        <v>#VALUE!</v>
      </c>
      <c r="AW119" s="60" t="str">
        <f t="shared" si="840"/>
        <v/>
      </c>
      <c r="AX119" s="61" t="e">
        <f t="shared" si="821"/>
        <v>#VALUE!</v>
      </c>
      <c r="AY119" s="62" t="e">
        <f t="shared" si="852"/>
        <v>#VALUE!</v>
      </c>
      <c r="AZ119" s="61" t="str">
        <f t="shared" si="853"/>
        <v/>
      </c>
      <c r="BA119" s="58" t="e">
        <f t="shared" si="854"/>
        <v>#VALUE!</v>
      </c>
      <c r="BB119" s="58" t="e">
        <f t="shared" si="855"/>
        <v>#VALUE!</v>
      </c>
      <c r="BC119" s="58" t="e">
        <f t="shared" si="856"/>
        <v>#VALUE!</v>
      </c>
      <c r="BD119" s="58" t="e">
        <f t="shared" ca="1" si="857"/>
        <v>#VALUE!</v>
      </c>
      <c r="BE119" s="63" t="e">
        <f t="shared" si="822"/>
        <v>#VALUE!</v>
      </c>
      <c r="BF119" s="215">
        <v>-22</v>
      </c>
      <c r="BG119" s="214">
        <f t="shared" si="867"/>
        <v>-22</v>
      </c>
      <c r="BH119" s="257">
        <f t="shared" ref="BH119" si="1477">IF(BH122&lt;BH117,(BH117-BH122)/5+BH120,(BH122-BH117)/5+BH118)</f>
        <v>0.9981944444444445</v>
      </c>
      <c r="BI119" s="254">
        <v>0.99916666666666665</v>
      </c>
      <c r="BJ119" s="254">
        <f t="shared" ref="BJ119:BO119" si="1478">IF(BJ122&lt;BJ117,(BJ117-BJ122)/5+BJ120,(BJ122-BJ117)/5+BJ118)</f>
        <v>0.99833333333333341</v>
      </c>
      <c r="BK119" s="254">
        <f t="shared" si="1478"/>
        <v>0.99833333333333341</v>
      </c>
      <c r="BL119" s="254">
        <f t="shared" si="1478"/>
        <v>0.99833333333333341</v>
      </c>
      <c r="BM119" s="254">
        <f t="shared" si="1478"/>
        <v>0.99861111111111101</v>
      </c>
      <c r="BN119" s="254">
        <f t="shared" si="1478"/>
        <v>0.99861111111111101</v>
      </c>
      <c r="BO119" s="254">
        <f t="shared" si="1478"/>
        <v>0.99861111111111101</v>
      </c>
      <c r="BP119" s="254">
        <v>0.99986111111111109</v>
      </c>
      <c r="BQ119" s="254">
        <v>0.99986111111111109</v>
      </c>
      <c r="BR119" s="254">
        <v>0.99986111111111109</v>
      </c>
      <c r="BS119" s="254">
        <f t="shared" ref="BS119" si="1479">IF(BS122&lt;BS117,(BS117-BS122)/5+BS120,(BS122-BS117)/5+BS118)</f>
        <v>0.99888888888888883</v>
      </c>
      <c r="BT119" s="254">
        <v>0.99986111111111109</v>
      </c>
      <c r="BU119" s="254">
        <v>1.3888888888888889E-4</v>
      </c>
      <c r="BV119" s="254">
        <f t="shared" ref="BV119:BW119" si="1480">IF(BV122&lt;BV117,(BV117-BV122)/5+BV120,(BV122-BV117)/5+BV118)</f>
        <v>0.99902777777777774</v>
      </c>
      <c r="BW119" s="254">
        <f t="shared" si="1480"/>
        <v>0.99902777777777774</v>
      </c>
      <c r="BX119" s="254">
        <v>1.3888888888888889E-4</v>
      </c>
      <c r="BY119" s="254">
        <v>0.99986111111111109</v>
      </c>
      <c r="BZ119" s="254">
        <v>5.5555555555586401E-4</v>
      </c>
      <c r="CA119" s="254">
        <f t="shared" ref="CA119:CC119" si="1481">IF(CA122&lt;CA117,(CA117-CA122)/5+CA120,(CA122-CA117)/5+CA118)</f>
        <v>0.99888888888888883</v>
      </c>
      <c r="CB119" s="254">
        <f t="shared" si="1481"/>
        <v>2.7777777777777778E-4</v>
      </c>
      <c r="CC119" s="254">
        <f t="shared" si="1481"/>
        <v>0.99930555555555556</v>
      </c>
      <c r="CD119" s="254">
        <f t="shared" ref="CD119:CH119" si="1482">IF(CD122&lt;CD117,(CD117-CD122)/5+CD120,(CD122-CD117)/5+CD118)</f>
        <v>0</v>
      </c>
      <c r="CE119" s="254">
        <f t="shared" si="1482"/>
        <v>1.2499999999999998E-3</v>
      </c>
      <c r="CF119" s="254">
        <f t="shared" si="1482"/>
        <v>2.3611111111111111E-3</v>
      </c>
      <c r="CG119" s="254">
        <f t="shared" si="1482"/>
        <v>1.3888888888888889E-3</v>
      </c>
      <c r="CH119" s="254">
        <f t="shared" si="1482"/>
        <v>1.3888888888888889E-3</v>
      </c>
      <c r="CI119" s="254">
        <f t="shared" ref="CI119:DP119" si="1483">IF(CI122&lt;CI117,(CI117-CI122)/5+CI120,(CI122-CI117)/5+CI118)</f>
        <v>3.1944444444444446E-3</v>
      </c>
      <c r="CJ119" s="254">
        <f t="shared" si="1483"/>
        <v>2.9166666666666668E-3</v>
      </c>
      <c r="CK119" s="254">
        <f t="shared" si="1483"/>
        <v>3.7499999999999999E-3</v>
      </c>
      <c r="CL119" s="254">
        <f t="shared" si="1483"/>
        <v>3.7499999999999999E-3</v>
      </c>
      <c r="CM119" s="254">
        <f t="shared" si="1483"/>
        <v>5.8333333333333336E-3</v>
      </c>
      <c r="CN119" s="254">
        <f t="shared" si="1483"/>
        <v>8.7499999999999991E-3</v>
      </c>
      <c r="CO119" s="254">
        <f t="shared" si="1483"/>
        <v>9.166666666666665E-3</v>
      </c>
      <c r="CP119" s="254">
        <f t="shared" si="1483"/>
        <v>1.0416666666666666E-2</v>
      </c>
      <c r="CQ119" s="254">
        <f t="shared" si="1483"/>
        <v>1.2222222222222223E-2</v>
      </c>
      <c r="CR119" s="254">
        <f t="shared" si="1483"/>
        <v>1.2499999999999999E-2</v>
      </c>
      <c r="CS119" s="254">
        <f t="shared" si="1483"/>
        <v>1.4583333333333332E-2</v>
      </c>
      <c r="CT119" s="254">
        <f t="shared" si="1483"/>
        <v>1.5416666666666667E-2</v>
      </c>
      <c r="CU119" s="254">
        <f t="shared" si="1483"/>
        <v>1.8055555555555554E-2</v>
      </c>
      <c r="CV119" s="254">
        <f t="shared" si="1483"/>
        <v>2.2916666666666665E-2</v>
      </c>
      <c r="CW119" s="254">
        <f t="shared" si="1483"/>
        <v>2.3194444444444445E-2</v>
      </c>
      <c r="CX119" s="254">
        <f t="shared" si="1483"/>
        <v>2.3611111111111107E-2</v>
      </c>
      <c r="CY119" s="254">
        <f t="shared" si="1483"/>
        <v>2.3888888888888887E-2</v>
      </c>
      <c r="CZ119" s="254">
        <f t="shared" si="1483"/>
        <v>2.3611111111111107E-2</v>
      </c>
      <c r="DA119" s="254">
        <f t="shared" si="1483"/>
        <v>2.6388888888888885E-2</v>
      </c>
      <c r="DB119" s="254">
        <f t="shared" si="1483"/>
        <v>2.763888888888889E-2</v>
      </c>
      <c r="DC119" s="254">
        <f t="shared" si="1483"/>
        <v>3.5138888888888886E-2</v>
      </c>
      <c r="DD119" s="254">
        <f t="shared" si="1483"/>
        <v>3.5416666666666666E-2</v>
      </c>
      <c r="DE119" s="254">
        <f t="shared" si="1483"/>
        <v>3.9166666666666676E-2</v>
      </c>
      <c r="DF119" s="254">
        <f t="shared" si="1483"/>
        <v>4.7083333333333331E-2</v>
      </c>
      <c r="DG119" s="254">
        <f t="shared" si="1483"/>
        <v>5.486111111111111E-2</v>
      </c>
      <c r="DH119" s="254">
        <f t="shared" si="1483"/>
        <v>6.0138888888888888E-2</v>
      </c>
      <c r="DI119" s="254">
        <f t="shared" si="1483"/>
        <v>6.1527777777777772E-2</v>
      </c>
      <c r="DJ119" s="254">
        <f t="shared" si="1483"/>
        <v>6.4861111111111119E-2</v>
      </c>
      <c r="DK119" s="254">
        <f t="shared" si="1483"/>
        <v>6.6111111111111107E-2</v>
      </c>
      <c r="DL119" s="254">
        <f t="shared" si="1483"/>
        <v>7.6388888888888881E-2</v>
      </c>
      <c r="DM119" s="254">
        <f t="shared" si="1483"/>
        <v>9.3611111111111103E-2</v>
      </c>
      <c r="DN119" s="254">
        <f t="shared" si="1483"/>
        <v>0.10083333333333334</v>
      </c>
      <c r="DO119" s="254">
        <f t="shared" si="1483"/>
        <v>0.15486111111111112</v>
      </c>
      <c r="DP119" s="254">
        <f t="shared" si="1483"/>
        <v>0.16597222222222222</v>
      </c>
      <c r="DQ119" s="220">
        <f t="shared" si="1139"/>
        <v>-22</v>
      </c>
      <c r="DR119" s="254">
        <f t="shared" ref="DR119:DS119" si="1484">IF(DR122&lt;DR117,(DR117-DR122)/5+DR120,(DR122-DR117)/5+DR118)</f>
        <v>0.98333333333333339</v>
      </c>
      <c r="DS119" s="254">
        <f t="shared" si="1484"/>
        <v>0.98791666666666667</v>
      </c>
      <c r="DT119" s="254">
        <f t="shared" ref="DT119:EH119" si="1485">IF(DT122&lt;DT117,(DT117-DT122)/5+DT120,(DT122-DT117)/5+DT118)</f>
        <v>0.98749999999999993</v>
      </c>
      <c r="DU119" s="254">
        <f t="shared" si="1485"/>
        <v>0.98666666666666647</v>
      </c>
      <c r="DV119" s="254">
        <f t="shared" si="1485"/>
        <v>0.98916666666666653</v>
      </c>
      <c r="DW119" s="254">
        <f t="shared" si="1485"/>
        <v>0.98986111111111097</v>
      </c>
      <c r="DX119" s="254">
        <f t="shared" si="1485"/>
        <v>0.98861111111111111</v>
      </c>
      <c r="DY119" s="254">
        <f t="shared" si="1485"/>
        <v>0.98972222222222239</v>
      </c>
      <c r="DZ119" s="254">
        <f t="shared" si="1485"/>
        <v>0.99124999999999996</v>
      </c>
      <c r="EA119" s="254">
        <f t="shared" si="1485"/>
        <v>0.99277777777777787</v>
      </c>
      <c r="EB119" s="254">
        <f t="shared" si="1485"/>
        <v>0.99277777777777787</v>
      </c>
      <c r="EC119" s="254">
        <f t="shared" si="1485"/>
        <v>0.9934722222222222</v>
      </c>
      <c r="ED119" s="254">
        <f t="shared" si="1485"/>
        <v>0.9931944444444446</v>
      </c>
      <c r="EE119" s="254">
        <f t="shared" si="1485"/>
        <v>0.99416666666666675</v>
      </c>
      <c r="EF119" s="254">
        <f t="shared" si="1485"/>
        <v>0.99416666666666675</v>
      </c>
      <c r="EG119" s="254">
        <f t="shared" si="1485"/>
        <v>0.9931944444444446</v>
      </c>
      <c r="EH119" s="254">
        <f t="shared" si="1485"/>
        <v>0.99444444444444446</v>
      </c>
      <c r="EI119" s="254">
        <f t="shared" ref="EI119:EU119" si="1486">IF(EI122&lt;EI117,(EI117-EI122)/5+EI120,(EI122-EI117)/5+EI118)</f>
        <v>0.99472222222222206</v>
      </c>
      <c r="EJ119" s="254">
        <f t="shared" si="1486"/>
        <v>0.99472222222222229</v>
      </c>
      <c r="EK119" s="254">
        <f t="shared" si="1486"/>
        <v>0.99513888888888891</v>
      </c>
      <c r="EL119" s="254">
        <f t="shared" si="1486"/>
        <v>0.99555555555555564</v>
      </c>
      <c r="EM119" s="254">
        <f t="shared" si="1486"/>
        <v>0.99527777777777759</v>
      </c>
      <c r="EN119" s="254">
        <f t="shared" si="1486"/>
        <v>0.99652777777777779</v>
      </c>
      <c r="EO119" s="254">
        <f t="shared" si="1486"/>
        <v>0.99680555555555561</v>
      </c>
      <c r="EP119" s="254">
        <f t="shared" si="1486"/>
        <v>0.99680555555555561</v>
      </c>
      <c r="EQ119" s="254">
        <f t="shared" si="1486"/>
        <v>0.99722222222222223</v>
      </c>
      <c r="ER119" s="254">
        <f t="shared" si="1486"/>
        <v>0.99750000000000005</v>
      </c>
      <c r="ES119" s="254">
        <f t="shared" si="1486"/>
        <v>0.9981944444444445</v>
      </c>
      <c r="ET119" s="254">
        <f t="shared" si="1486"/>
        <v>0.99763888888888896</v>
      </c>
      <c r="EU119" s="254">
        <f t="shared" si="1486"/>
        <v>0.99763888888888896</v>
      </c>
      <c r="EV119" s="254">
        <f t="shared" ref="EV119:EZ119" si="1487">IF(EV122&lt;EV117,(EV117-EV122)/5+EV120,(EV122-EV117)/5+EV118)</f>
        <v>0.99847222222222232</v>
      </c>
      <c r="EW119" s="254">
        <f t="shared" si="1487"/>
        <v>0.99819444444444438</v>
      </c>
      <c r="EX119" s="254">
        <f t="shared" si="1487"/>
        <v>0.99888888888888883</v>
      </c>
      <c r="EY119" s="254">
        <f t="shared" si="1487"/>
        <v>0.99902777777777774</v>
      </c>
      <c r="EZ119" s="254">
        <f t="shared" si="1487"/>
        <v>0.99722222222222223</v>
      </c>
      <c r="FA119" s="254">
        <v>0.99916666666666665</v>
      </c>
      <c r="FB119" s="254">
        <f t="shared" ref="FB119:FF119" si="1488">IF(FB122&lt;FB117,(FB117-FB122)/5+FB120,(FB122-FB117)/5+FB118)</f>
        <v>0.99902777777777774</v>
      </c>
      <c r="FC119" s="254">
        <f t="shared" si="1488"/>
        <v>0.99888888888888883</v>
      </c>
      <c r="FD119" s="254">
        <f t="shared" si="1488"/>
        <v>0.99861111111111101</v>
      </c>
      <c r="FE119" s="254">
        <f t="shared" si="1488"/>
        <v>0.99930555555555556</v>
      </c>
      <c r="FF119" s="254">
        <f t="shared" si="1488"/>
        <v>0.99861111111111101</v>
      </c>
      <c r="FG119" s="254">
        <v>0.99958333333333327</v>
      </c>
      <c r="FH119" s="292">
        <v>0.99916666666666665</v>
      </c>
      <c r="FI119" s="254">
        <v>0.99958333333333327</v>
      </c>
      <c r="FJ119" s="254">
        <v>0.99916666666666665</v>
      </c>
      <c r="FK119" s="255">
        <f>IF(FK122&lt;FK117,(FK117-FK122)/5+FK120,(FK122-FK117)/5+FK118)</f>
        <v>0.99930555555555556</v>
      </c>
      <c r="FL119" s="214">
        <f t="shared" si="935"/>
        <v>-22</v>
      </c>
      <c r="FM119" s="238" t="s">
        <v>143</v>
      </c>
      <c r="FN119" s="222">
        <f>JQ11</f>
        <v>0.99736111111111114</v>
      </c>
      <c r="FO119" s="221"/>
      <c r="FP119" s="221"/>
      <c r="FQ119" s="214"/>
      <c r="FR119" s="216"/>
      <c r="FS119" s="216"/>
      <c r="FT119" s="216"/>
      <c r="FU119" s="216"/>
      <c r="FV119" s="216"/>
      <c r="FW119" s="216"/>
      <c r="FX119" s="216"/>
      <c r="FY119" s="216"/>
      <c r="FZ119" s="216"/>
      <c r="GA119" s="216"/>
      <c r="GB119" s="216"/>
      <c r="GC119" s="216"/>
      <c r="GD119" s="216"/>
      <c r="GE119" s="216"/>
      <c r="GF119" s="216"/>
      <c r="GG119" s="216"/>
      <c r="GH119" s="216"/>
      <c r="GI119" s="216"/>
      <c r="GJ119" s="216"/>
      <c r="GK119" s="216"/>
      <c r="GL119" s="216"/>
      <c r="GM119" s="216"/>
      <c r="GN119" s="216"/>
      <c r="GO119" s="216"/>
      <c r="GP119" s="216"/>
      <c r="GQ119" s="216"/>
      <c r="GR119" s="216"/>
      <c r="GS119" s="216"/>
      <c r="GT119" s="216"/>
      <c r="GU119" s="216"/>
      <c r="GV119" s="216"/>
      <c r="GW119" s="216"/>
      <c r="GX119" s="216"/>
      <c r="GY119" s="216"/>
      <c r="GZ119" s="216"/>
      <c r="HA119" s="216"/>
      <c r="HB119" s="216"/>
      <c r="HC119" s="216"/>
      <c r="HD119" s="216"/>
      <c r="HE119" s="216"/>
      <c r="HF119" s="216"/>
      <c r="HG119" s="216"/>
      <c r="HH119" s="216"/>
      <c r="HI119" s="216"/>
      <c r="HJ119" s="216"/>
      <c r="HK119" s="216"/>
      <c r="HL119" s="216"/>
      <c r="HM119" s="216"/>
      <c r="HN119" s="216"/>
      <c r="HO119" s="216"/>
      <c r="HP119" s="216"/>
      <c r="HQ119" s="216"/>
      <c r="HR119" s="216"/>
      <c r="HS119" s="216"/>
      <c r="HT119" s="216"/>
      <c r="HU119" s="216"/>
      <c r="HV119" s="216"/>
      <c r="HW119" s="216"/>
      <c r="HX119" s="216"/>
      <c r="HY119" s="216"/>
      <c r="HZ119" s="216"/>
      <c r="IA119" s="216"/>
      <c r="IB119" s="216"/>
      <c r="IC119" s="216"/>
      <c r="ID119" s="216"/>
      <c r="IE119" s="216"/>
      <c r="IF119" s="216"/>
      <c r="IG119" s="216"/>
      <c r="IH119" s="216"/>
      <c r="II119" s="216"/>
      <c r="IJ119" s="216"/>
      <c r="IK119" s="216"/>
      <c r="IL119" s="216"/>
      <c r="IM119" s="216"/>
      <c r="IN119" s="216"/>
      <c r="IO119" s="216"/>
      <c r="IP119" s="216"/>
      <c r="IQ119" s="216"/>
      <c r="IR119" s="216"/>
      <c r="IS119" s="216"/>
      <c r="IT119" s="216"/>
      <c r="IU119" s="216"/>
      <c r="IV119" s="216"/>
      <c r="IW119" s="216"/>
      <c r="IX119" s="216"/>
      <c r="IY119" s="216"/>
      <c r="IZ119" s="216"/>
      <c r="JA119" s="216"/>
      <c r="JB119" s="216"/>
      <c r="JC119" s="216"/>
      <c r="JD119" s="216"/>
      <c r="JE119" s="216"/>
      <c r="JF119" s="216"/>
      <c r="JG119" s="216"/>
      <c r="JH119" s="216"/>
      <c r="JI119" s="216"/>
      <c r="JJ119" s="216"/>
      <c r="JK119" s="216"/>
      <c r="JL119" s="216"/>
      <c r="JM119" s="216"/>
      <c r="JN119" s="216"/>
      <c r="JO119" s="216"/>
      <c r="JP119" s="216"/>
      <c r="JQ119" s="216"/>
      <c r="JR119" s="216"/>
    </row>
    <row r="120" spans="1:278" ht="15.75" hidden="1" thickTop="1">
      <c r="G120" s="189"/>
      <c r="H120" s="190"/>
      <c r="BE120" s="209"/>
      <c r="BF120" s="215">
        <v>-23</v>
      </c>
      <c r="BG120" s="214">
        <f t="shared" si="867"/>
        <v>-23</v>
      </c>
      <c r="BH120" s="257">
        <f t="shared" ref="BH120" si="1489">IF(BH122&lt;BH117,(BH117-BH122)/5+BH121,(BH122-BH117)/5+BH119)</f>
        <v>0.99833333333333341</v>
      </c>
      <c r="BI120" s="254">
        <v>0.99944444444444447</v>
      </c>
      <c r="BJ120" s="254">
        <f t="shared" ref="BJ120:BO120" si="1490">IF(BJ122&lt;BJ117,(BJ117-BJ122)/5+BJ121,(BJ122-BJ117)/5+BJ119)</f>
        <v>0.9981944444444445</v>
      </c>
      <c r="BK120" s="254">
        <f t="shared" si="1490"/>
        <v>0.9981944444444445</v>
      </c>
      <c r="BL120" s="254">
        <f t="shared" si="1490"/>
        <v>0.9981944444444445</v>
      </c>
      <c r="BM120" s="254">
        <f t="shared" si="1490"/>
        <v>0.99861111111111101</v>
      </c>
      <c r="BN120" s="254">
        <f t="shared" si="1490"/>
        <v>0.99861111111111101</v>
      </c>
      <c r="BO120" s="254">
        <f t="shared" si="1490"/>
        <v>0.99861111111111101</v>
      </c>
      <c r="BP120" s="254">
        <v>1.3888888888888889E-4</v>
      </c>
      <c r="BQ120" s="254">
        <v>0.99944444444444447</v>
      </c>
      <c r="BR120" s="254">
        <v>0.99944444444444447</v>
      </c>
      <c r="BS120" s="254">
        <f t="shared" ref="BS120" si="1491">IF(BS122&lt;BS117,(BS117-BS122)/5+BS121,(BS122-BS117)/5+BS119)</f>
        <v>0.99902777777777774</v>
      </c>
      <c r="BT120" s="254">
        <v>0.99944444444444447</v>
      </c>
      <c r="BU120" s="254">
        <v>0.99986111111111109</v>
      </c>
      <c r="BV120" s="254">
        <f t="shared" ref="BV120:BW120" si="1492">IF(BV122&lt;BV117,(BV117-BV122)/5+BV121,(BV122-BV117)/5+BV119)</f>
        <v>0.99888888888888883</v>
      </c>
      <c r="BW120" s="254">
        <f t="shared" si="1492"/>
        <v>0.99888888888888883</v>
      </c>
      <c r="BX120" s="254">
        <v>0.99986111111111109</v>
      </c>
      <c r="BY120" s="254">
        <v>0.99944444444444447</v>
      </c>
      <c r="BZ120" s="254">
        <v>1.3888888888888889E-4</v>
      </c>
      <c r="CA120" s="254">
        <f t="shared" ref="CA120:CC120" si="1493">IF(CA122&lt;CA117,(CA117-CA122)/5+CA121,(CA122-CA117)/5+CA119)</f>
        <v>0.99902777777777774</v>
      </c>
      <c r="CB120" s="254">
        <f t="shared" si="1493"/>
        <v>4.1666666666666664E-4</v>
      </c>
      <c r="CC120" s="254">
        <f t="shared" si="1493"/>
        <v>0.99930555555555556</v>
      </c>
      <c r="CD120" s="254">
        <f t="shared" ref="CD120:CH120" si="1494">IF(CD122&lt;CD117,(CD117-CD122)/5+CD121,(CD122-CD117)/5+CD119)</f>
        <v>0</v>
      </c>
      <c r="CE120" s="254">
        <f t="shared" si="1494"/>
        <v>8.3333333333333328E-4</v>
      </c>
      <c r="CF120" s="254">
        <f t="shared" si="1494"/>
        <v>2.5000000000000001E-3</v>
      </c>
      <c r="CG120" s="254">
        <f t="shared" si="1494"/>
        <v>1.3888888888888889E-3</v>
      </c>
      <c r="CH120" s="254">
        <f t="shared" si="1494"/>
        <v>1.3888888888888889E-3</v>
      </c>
      <c r="CI120" s="254">
        <f t="shared" ref="CI120:DP120" si="1495">IF(CI122&lt;CI117,(CI117-CI122)/5+CI121,(CI122-CI117)/5+CI119)</f>
        <v>3.0555555555555557E-3</v>
      </c>
      <c r="CJ120" s="254">
        <f t="shared" si="1495"/>
        <v>3.3333333333333335E-3</v>
      </c>
      <c r="CK120" s="254">
        <f t="shared" si="1495"/>
        <v>3.8888888888888888E-3</v>
      </c>
      <c r="CL120" s="254">
        <f t="shared" si="1495"/>
        <v>3.8888888888888888E-3</v>
      </c>
      <c r="CM120" s="254">
        <f t="shared" si="1495"/>
        <v>5.9722222222222225E-3</v>
      </c>
      <c r="CN120" s="254">
        <f t="shared" si="1495"/>
        <v>9.3055555555555548E-3</v>
      </c>
      <c r="CO120" s="254">
        <f t="shared" si="1495"/>
        <v>9.5833333333333309E-3</v>
      </c>
      <c r="CP120" s="254">
        <f t="shared" si="1495"/>
        <v>1.111111111111111E-2</v>
      </c>
      <c r="CQ120" s="254">
        <f t="shared" si="1495"/>
        <v>1.2777777777777779E-2</v>
      </c>
      <c r="CR120" s="254">
        <f t="shared" si="1495"/>
        <v>1.3194444444444443E-2</v>
      </c>
      <c r="CS120" s="254">
        <f t="shared" si="1495"/>
        <v>1.5277777777777776E-2</v>
      </c>
      <c r="CT120" s="254">
        <f t="shared" si="1495"/>
        <v>1.6527777777777777E-2</v>
      </c>
      <c r="CU120" s="254">
        <f t="shared" si="1495"/>
        <v>1.9444444444444445E-2</v>
      </c>
      <c r="CV120" s="254">
        <f t="shared" si="1495"/>
        <v>2.4305555555555552E-2</v>
      </c>
      <c r="CW120" s="254">
        <f t="shared" si="1495"/>
        <v>2.4027777777777776E-2</v>
      </c>
      <c r="CX120" s="254">
        <f t="shared" si="1495"/>
        <v>2.4999999999999994E-2</v>
      </c>
      <c r="CY120" s="254">
        <f t="shared" si="1495"/>
        <v>2.5416666666666664E-2</v>
      </c>
      <c r="CZ120" s="254">
        <f t="shared" si="1495"/>
        <v>2.4999999999999994E-2</v>
      </c>
      <c r="DA120" s="254">
        <f t="shared" si="1495"/>
        <v>2.7777777777777773E-2</v>
      </c>
      <c r="DB120" s="254">
        <f t="shared" si="1495"/>
        <v>2.9305555555555557E-2</v>
      </c>
      <c r="DC120" s="254">
        <f t="shared" si="1495"/>
        <v>3.7083333333333329E-2</v>
      </c>
      <c r="DD120" s="254">
        <f t="shared" si="1495"/>
        <v>3.7499999999999999E-2</v>
      </c>
      <c r="DE120" s="254">
        <f t="shared" si="1495"/>
        <v>4.0694444444444457E-2</v>
      </c>
      <c r="DF120" s="254">
        <f t="shared" si="1495"/>
        <v>4.8749999999999995E-2</v>
      </c>
      <c r="DG120" s="254">
        <f t="shared" si="1495"/>
        <v>5.8333333333333334E-2</v>
      </c>
      <c r="DH120" s="254">
        <f t="shared" si="1495"/>
        <v>6.3472222222222222E-2</v>
      </c>
      <c r="DI120" s="254">
        <f t="shared" si="1495"/>
        <v>6.5555555555555547E-2</v>
      </c>
      <c r="DJ120" s="254">
        <f t="shared" si="1495"/>
        <v>6.9166666666666682E-2</v>
      </c>
      <c r="DK120" s="254">
        <f t="shared" si="1495"/>
        <v>6.9999999999999993E-2</v>
      </c>
      <c r="DL120" s="254">
        <f t="shared" si="1495"/>
        <v>8.1249999999999989E-2</v>
      </c>
      <c r="DM120" s="254">
        <f t="shared" si="1495"/>
        <v>0.10013888888888887</v>
      </c>
      <c r="DN120" s="254">
        <f t="shared" si="1495"/>
        <v>0.10819444444444445</v>
      </c>
      <c r="DO120" s="254">
        <f t="shared" si="1495"/>
        <v>0.15486111111111112</v>
      </c>
      <c r="DP120" s="254">
        <f t="shared" si="1495"/>
        <v>0.16597222222222222</v>
      </c>
      <c r="DQ120" s="220">
        <f t="shared" si="1139"/>
        <v>-23</v>
      </c>
      <c r="DR120" s="254">
        <f t="shared" ref="DR120:DS120" si="1496">IF(DR122&lt;DR117,(DR117-DR122)/5+DR121,(DR122-DR117)/5+DR119)</f>
        <v>0.98263888888888895</v>
      </c>
      <c r="DS120" s="254">
        <f t="shared" si="1496"/>
        <v>0.98708333333333331</v>
      </c>
      <c r="DT120" s="254">
        <f t="shared" ref="DT120:EH120" si="1497">IF(DT122&lt;DT117,(DT117-DT122)/5+DT121,(DT122-DT117)/5+DT119)</f>
        <v>0.98680555555555549</v>
      </c>
      <c r="DU120" s="254">
        <f t="shared" si="1497"/>
        <v>0.98624999999999985</v>
      </c>
      <c r="DV120" s="254">
        <f t="shared" si="1497"/>
        <v>0.988611111111111</v>
      </c>
      <c r="DW120" s="254">
        <f t="shared" si="1497"/>
        <v>0.98930555555555544</v>
      </c>
      <c r="DX120" s="254">
        <f t="shared" si="1497"/>
        <v>0.9884722222222222</v>
      </c>
      <c r="DY120" s="254">
        <f t="shared" si="1497"/>
        <v>0.98875000000000013</v>
      </c>
      <c r="DZ120" s="254">
        <f t="shared" si="1497"/>
        <v>0.99069444444444443</v>
      </c>
      <c r="EA120" s="254">
        <f t="shared" si="1497"/>
        <v>0.99263888888888896</v>
      </c>
      <c r="EB120" s="254">
        <f t="shared" si="1497"/>
        <v>0.99263888888888896</v>
      </c>
      <c r="EC120" s="254">
        <f t="shared" si="1497"/>
        <v>0.99333333333333329</v>
      </c>
      <c r="ED120" s="254">
        <f t="shared" si="1497"/>
        <v>0.99291666666666678</v>
      </c>
      <c r="EE120" s="254">
        <f t="shared" si="1497"/>
        <v>0.99402777777777784</v>
      </c>
      <c r="EF120" s="254">
        <f t="shared" si="1497"/>
        <v>0.99402777777777784</v>
      </c>
      <c r="EG120" s="254">
        <f t="shared" si="1497"/>
        <v>0.99291666666666678</v>
      </c>
      <c r="EH120" s="254">
        <f t="shared" si="1497"/>
        <v>0.99444444444444446</v>
      </c>
      <c r="EI120" s="254">
        <f t="shared" ref="EI120:EU120" si="1498">IF(EI122&lt;EI117,(EI117-EI122)/5+EI121,(EI122-EI117)/5+EI119)</f>
        <v>0.99416666666666653</v>
      </c>
      <c r="EJ120" s="254">
        <f t="shared" si="1498"/>
        <v>0.9948611111111112</v>
      </c>
      <c r="EK120" s="254">
        <f t="shared" si="1498"/>
        <v>0.99513888888888891</v>
      </c>
      <c r="EL120" s="254">
        <f t="shared" si="1498"/>
        <v>0.99541666666666673</v>
      </c>
      <c r="EM120" s="254">
        <f t="shared" si="1498"/>
        <v>0.99499999999999988</v>
      </c>
      <c r="EN120" s="254">
        <f t="shared" si="1498"/>
        <v>0.99652777777777779</v>
      </c>
      <c r="EO120" s="254">
        <f t="shared" si="1498"/>
        <v>0.99694444444444452</v>
      </c>
      <c r="EP120" s="254">
        <f t="shared" si="1498"/>
        <v>0.99694444444444452</v>
      </c>
      <c r="EQ120" s="254">
        <f t="shared" si="1498"/>
        <v>0.99722222222222223</v>
      </c>
      <c r="ER120" s="254">
        <f t="shared" si="1498"/>
        <v>0.99763888888888896</v>
      </c>
      <c r="ES120" s="254">
        <f t="shared" si="1498"/>
        <v>0.99833333333333341</v>
      </c>
      <c r="ET120" s="254">
        <f t="shared" si="1498"/>
        <v>0.99750000000000005</v>
      </c>
      <c r="EU120" s="254">
        <f t="shared" si="1498"/>
        <v>0.99750000000000005</v>
      </c>
      <c r="EV120" s="254">
        <f t="shared" ref="EV120:EZ120" si="1499">IF(EV122&lt;EV117,(EV117-EV122)/5+EV121,(EV122-EV117)/5+EV119)</f>
        <v>0.99875000000000014</v>
      </c>
      <c r="EW120" s="254">
        <f t="shared" si="1499"/>
        <v>0.99763888888888885</v>
      </c>
      <c r="EX120" s="254">
        <f t="shared" si="1499"/>
        <v>0.99902777777777774</v>
      </c>
      <c r="EY120" s="254">
        <f t="shared" si="1499"/>
        <v>0.99888888888888883</v>
      </c>
      <c r="EZ120" s="254">
        <f t="shared" si="1499"/>
        <v>0.99722222222222223</v>
      </c>
      <c r="FA120" s="254">
        <v>0.99944444444444447</v>
      </c>
      <c r="FB120" s="254">
        <f t="shared" ref="FB120:FF120" si="1500">IF(FB122&lt;FB117,(FB117-FB122)/5+FB121,(FB122-FB117)/5+FB119)</f>
        <v>0.99888888888888883</v>
      </c>
      <c r="FC120" s="254">
        <f t="shared" si="1500"/>
        <v>0.99902777777777774</v>
      </c>
      <c r="FD120" s="254">
        <f t="shared" si="1500"/>
        <v>0.99861111111111101</v>
      </c>
      <c r="FE120" s="254">
        <f t="shared" si="1500"/>
        <v>0.99930555555555556</v>
      </c>
      <c r="FF120" s="254">
        <f t="shared" si="1500"/>
        <v>0.99861111111111101</v>
      </c>
      <c r="FG120" s="254">
        <v>0.99972222222222218</v>
      </c>
      <c r="FH120" s="292">
        <v>0.99944444444444447</v>
      </c>
      <c r="FI120" s="254">
        <v>0.99972222222222218</v>
      </c>
      <c r="FJ120" s="254">
        <v>0.99944444444444447</v>
      </c>
      <c r="FK120" s="255">
        <f t="shared" ref="FK120" si="1501">IF(FK122&lt;FK117,(FK117-FK122)/5+FK121,(FK122-FK117)/5+FK119)</f>
        <v>0.99930555555555556</v>
      </c>
      <c r="FL120" s="214">
        <f t="shared" si="935"/>
        <v>-23</v>
      </c>
      <c r="FM120" s="238"/>
      <c r="FN120" s="222"/>
      <c r="FO120" s="221"/>
      <c r="FP120" s="221"/>
      <c r="FQ120" s="214"/>
      <c r="FR120" s="216"/>
      <c r="FS120" s="216"/>
      <c r="FT120" s="216"/>
      <c r="FU120" s="216"/>
      <c r="FV120" s="216"/>
      <c r="FW120" s="216"/>
      <c r="FX120" s="216"/>
      <c r="FY120" s="216"/>
      <c r="FZ120" s="216"/>
      <c r="GA120" s="216"/>
      <c r="GB120" s="216"/>
      <c r="GC120" s="216"/>
      <c r="GD120" s="216"/>
      <c r="GE120" s="216"/>
      <c r="GF120" s="216"/>
      <c r="GG120" s="216"/>
      <c r="GH120" s="216"/>
      <c r="GI120" s="216"/>
      <c r="GJ120" s="216"/>
      <c r="GK120" s="216"/>
      <c r="GL120" s="216"/>
      <c r="GM120" s="216"/>
      <c r="GN120" s="216"/>
      <c r="GO120" s="216"/>
      <c r="GP120" s="216"/>
      <c r="GQ120" s="216"/>
      <c r="GR120" s="216"/>
      <c r="GS120" s="216"/>
      <c r="GT120" s="216"/>
      <c r="GU120" s="216"/>
      <c r="GV120" s="216"/>
      <c r="GW120" s="216"/>
      <c r="GX120" s="216"/>
      <c r="GY120" s="216"/>
      <c r="GZ120" s="216"/>
      <c r="HA120" s="216"/>
      <c r="HB120" s="216"/>
      <c r="HC120" s="216"/>
      <c r="HD120" s="216"/>
      <c r="HE120" s="216"/>
      <c r="HF120" s="216"/>
      <c r="HG120" s="216"/>
      <c r="HH120" s="216"/>
      <c r="HI120" s="216"/>
      <c r="HJ120" s="216"/>
      <c r="HK120" s="216"/>
      <c r="HL120" s="216"/>
      <c r="HM120" s="216"/>
      <c r="HN120" s="216"/>
      <c r="HO120" s="216"/>
      <c r="HP120" s="216"/>
      <c r="HQ120" s="216"/>
      <c r="HR120" s="216"/>
      <c r="HS120" s="216"/>
      <c r="HT120" s="216"/>
      <c r="HU120" s="216"/>
      <c r="HV120" s="216"/>
      <c r="HW120" s="216"/>
      <c r="HX120" s="216"/>
      <c r="HY120" s="216"/>
      <c r="HZ120" s="216"/>
      <c r="IA120" s="216"/>
      <c r="IB120" s="216"/>
      <c r="IC120" s="216"/>
      <c r="ID120" s="216"/>
      <c r="IE120" s="216"/>
      <c r="IF120" s="216"/>
      <c r="IG120" s="216"/>
      <c r="IH120" s="216"/>
      <c r="II120" s="216"/>
      <c r="IJ120" s="216"/>
      <c r="IK120" s="216"/>
      <c r="IL120" s="216"/>
      <c r="IM120" s="216"/>
      <c r="IN120" s="216"/>
      <c r="IO120" s="216"/>
      <c r="IP120" s="216"/>
      <c r="IQ120" s="216"/>
      <c r="IR120" s="216"/>
      <c r="IS120" s="216"/>
      <c r="IT120" s="216"/>
      <c r="IU120" s="216"/>
      <c r="IV120" s="216"/>
      <c r="IW120" s="216"/>
      <c r="IX120" s="216"/>
      <c r="IY120" s="216"/>
      <c r="IZ120" s="216"/>
      <c r="JA120" s="216"/>
      <c r="JB120" s="216"/>
      <c r="JC120" s="216"/>
      <c r="JD120" s="216"/>
      <c r="JE120" s="216"/>
      <c r="JF120" s="216"/>
      <c r="JG120" s="216"/>
      <c r="JH120" s="216"/>
      <c r="JI120" s="216"/>
      <c r="JJ120" s="216"/>
      <c r="JK120" s="216"/>
      <c r="JL120" s="216"/>
      <c r="JM120" s="216"/>
      <c r="JN120" s="216"/>
      <c r="JO120" s="216"/>
      <c r="JP120" s="216"/>
      <c r="JQ120" s="216"/>
      <c r="JR120" s="216"/>
    </row>
    <row r="121" spans="1:278" ht="15.75" hidden="1" thickBot="1">
      <c r="AH121" s="21"/>
      <c r="AI121" s="21"/>
      <c r="AJ121" s="21"/>
      <c r="AK121" s="21"/>
      <c r="AT121" s="10"/>
      <c r="AU121" s="10"/>
      <c r="AV121" s="10"/>
      <c r="BE121" s="30"/>
      <c r="BF121" s="215">
        <v>-24</v>
      </c>
      <c r="BG121" s="214">
        <f t="shared" si="867"/>
        <v>-24</v>
      </c>
      <c r="BH121" s="286">
        <f>IF(BH122&lt;BH117,(BH117-BH122)/5+BH122,(BH122-BH117)/5+BH120)</f>
        <v>0.99847222222222232</v>
      </c>
      <c r="BI121" s="283">
        <v>0.99972222222222218</v>
      </c>
      <c r="BJ121" s="283">
        <f t="shared" ref="BJ121" si="1502">IF(BJ122&lt;BJ117,(BJ117-BJ122)/5+BJ122,(BJ122-BJ117)/5+BJ120)</f>
        <v>0.99805555555555558</v>
      </c>
      <c r="BK121" s="283">
        <f t="shared" ref="BK121" si="1503">IF(BK122&lt;BK117,(BK117-BK122)/5+BK122,(BK122-BK117)/5+BK120)</f>
        <v>0.99805555555555558</v>
      </c>
      <c r="BL121" s="283">
        <f t="shared" ref="BL121" si="1504">IF(BL122&lt;BL117,(BL117-BL122)/5+BL122,(BL122-BL117)/5+BL120)</f>
        <v>0.99805555555555558</v>
      </c>
      <c r="BM121" s="283">
        <f t="shared" ref="BM121" si="1505">IF(BM122&lt;BM117,(BM117-BM122)/5+BM122,(BM122-BM117)/5+BM120)</f>
        <v>0.99861111111111101</v>
      </c>
      <c r="BN121" s="283">
        <f t="shared" ref="BN121" si="1506">IF(BN122&lt;BN117,(BN117-BN122)/5+BN122,(BN122-BN117)/5+BN120)</f>
        <v>0.99861111111111101</v>
      </c>
      <c r="BO121" s="283">
        <f t="shared" ref="BO121" si="1507">IF(BO122&lt;BO117,(BO117-BO122)/5+BO122,(BO122-BO117)/5+BO120)</f>
        <v>0.99861111111111101</v>
      </c>
      <c r="BP121" s="283">
        <v>4.1666666666666669E-4</v>
      </c>
      <c r="BQ121" s="283">
        <v>0.99902777777777774</v>
      </c>
      <c r="BR121" s="283">
        <v>0.99902777777777774</v>
      </c>
      <c r="BS121" s="283">
        <f t="shared" ref="BS121" si="1508">IF(BS122&lt;BS117,(BS117-BS122)/5+BS122,(BS122-BS117)/5+BS120)</f>
        <v>0.99916666666666665</v>
      </c>
      <c r="BT121" s="283">
        <v>0.99902777777777774</v>
      </c>
      <c r="BU121" s="283">
        <v>0.99958333333333327</v>
      </c>
      <c r="BV121" s="283">
        <f t="shared" ref="BV121:BW121" si="1509">IF(BV122&lt;BV117,(BV117-BV122)/5+BV122,(BV122-BV117)/5+BV120)</f>
        <v>0.99874999999999992</v>
      </c>
      <c r="BW121" s="283">
        <f t="shared" si="1509"/>
        <v>0.99874999999999992</v>
      </c>
      <c r="BX121" s="283">
        <v>0.99958333333333327</v>
      </c>
      <c r="BY121" s="283">
        <v>0.99902777777777774</v>
      </c>
      <c r="BZ121" s="283">
        <v>0.99972222222222218</v>
      </c>
      <c r="CA121" s="283">
        <f t="shared" ref="CA121:CC121" si="1510">IF(CA122&lt;CA117,(CA117-CA122)/5+CA122,(CA122-CA117)/5+CA120)</f>
        <v>0.99916666666666665</v>
      </c>
      <c r="CB121" s="283">
        <f t="shared" si="1510"/>
        <v>5.5555555555555556E-4</v>
      </c>
      <c r="CC121" s="283">
        <f t="shared" si="1510"/>
        <v>0.99930555555555556</v>
      </c>
      <c r="CD121" s="283">
        <f t="shared" ref="CD121:CH121" si="1511">IF(CD122&lt;CD117,(CD117-CD122)/5+CD122,(CD122-CD117)/5+CD120)</f>
        <v>0</v>
      </c>
      <c r="CE121" s="283">
        <f t="shared" si="1511"/>
        <v>4.1666666666666664E-4</v>
      </c>
      <c r="CF121" s="283">
        <f t="shared" si="1511"/>
        <v>2.638888888888889E-3</v>
      </c>
      <c r="CG121" s="283">
        <f t="shared" si="1511"/>
        <v>1.3888888888888889E-3</v>
      </c>
      <c r="CH121" s="283">
        <f t="shared" si="1511"/>
        <v>1.3888888888888889E-3</v>
      </c>
      <c r="CI121" s="283">
        <f t="shared" ref="CI121:DP121" si="1512">IF(CI122&lt;CI117,(CI117-CI122)/5+CI122,(CI122-CI117)/5+CI120)</f>
        <v>2.9166666666666668E-3</v>
      </c>
      <c r="CJ121" s="283">
        <f t="shared" si="1512"/>
        <v>3.7500000000000003E-3</v>
      </c>
      <c r="CK121" s="283">
        <f t="shared" si="1512"/>
        <v>4.0277777777777777E-3</v>
      </c>
      <c r="CL121" s="283">
        <f t="shared" si="1512"/>
        <v>4.0277777777777777E-3</v>
      </c>
      <c r="CM121" s="283">
        <f t="shared" si="1512"/>
        <v>6.1111111111111114E-3</v>
      </c>
      <c r="CN121" s="283">
        <f t="shared" si="1512"/>
        <v>9.8611111111111104E-3</v>
      </c>
      <c r="CO121" s="283">
        <f t="shared" si="1512"/>
        <v>9.9999999999999967E-3</v>
      </c>
      <c r="CP121" s="283">
        <f t="shared" si="1512"/>
        <v>1.1805555555555554E-2</v>
      </c>
      <c r="CQ121" s="283">
        <f t="shared" si="1512"/>
        <v>1.3333333333333334E-2</v>
      </c>
      <c r="CR121" s="283">
        <f t="shared" si="1512"/>
        <v>1.3888888888888886E-2</v>
      </c>
      <c r="CS121" s="283">
        <f t="shared" si="1512"/>
        <v>1.5972222222222221E-2</v>
      </c>
      <c r="CT121" s="283">
        <f t="shared" si="1512"/>
        <v>1.7638888888888888E-2</v>
      </c>
      <c r="CU121" s="283">
        <f t="shared" si="1512"/>
        <v>2.0833333333333336E-2</v>
      </c>
      <c r="CV121" s="283">
        <f t="shared" si="1512"/>
        <v>2.569444444444444E-2</v>
      </c>
      <c r="CW121" s="283">
        <f t="shared" si="1512"/>
        <v>2.4861111111111108E-2</v>
      </c>
      <c r="CX121" s="283">
        <f t="shared" si="1512"/>
        <v>2.6388888888888882E-2</v>
      </c>
      <c r="CY121" s="283">
        <f t="shared" si="1512"/>
        <v>2.6944444444444441E-2</v>
      </c>
      <c r="CZ121" s="283">
        <f t="shared" si="1512"/>
        <v>2.6388888888888882E-2</v>
      </c>
      <c r="DA121" s="283">
        <f t="shared" si="1512"/>
        <v>2.916666666666666E-2</v>
      </c>
      <c r="DB121" s="283">
        <f t="shared" si="1512"/>
        <v>3.0972222222222224E-2</v>
      </c>
      <c r="DC121" s="283">
        <f t="shared" si="1512"/>
        <v>3.9027777777777772E-2</v>
      </c>
      <c r="DD121" s="283">
        <f t="shared" si="1512"/>
        <v>3.9583333333333331E-2</v>
      </c>
      <c r="DE121" s="283">
        <f t="shared" si="1512"/>
        <v>4.2222222222222237E-2</v>
      </c>
      <c r="DF121" s="283">
        <f t="shared" si="1512"/>
        <v>5.0416666666666658E-2</v>
      </c>
      <c r="DG121" s="283">
        <f t="shared" si="1512"/>
        <v>6.1805555555555558E-2</v>
      </c>
      <c r="DH121" s="283">
        <f t="shared" si="1512"/>
        <v>6.6805555555555562E-2</v>
      </c>
      <c r="DI121" s="283">
        <f t="shared" si="1512"/>
        <v>6.958333333333333E-2</v>
      </c>
      <c r="DJ121" s="283">
        <f t="shared" si="1512"/>
        <v>7.3472222222222244E-2</v>
      </c>
      <c r="DK121" s="283">
        <f t="shared" si="1512"/>
        <v>7.3888888888888879E-2</v>
      </c>
      <c r="DL121" s="283">
        <f t="shared" si="1512"/>
        <v>8.6111111111111097E-2</v>
      </c>
      <c r="DM121" s="283">
        <f t="shared" si="1512"/>
        <v>0.10666666666666665</v>
      </c>
      <c r="DN121" s="283">
        <f t="shared" si="1512"/>
        <v>0.11555555555555556</v>
      </c>
      <c r="DO121" s="283">
        <f t="shared" si="1512"/>
        <v>0.15486111111111112</v>
      </c>
      <c r="DP121" s="283">
        <f t="shared" si="1512"/>
        <v>0.16597222222222222</v>
      </c>
      <c r="DQ121" s="220">
        <f t="shared" si="1139"/>
        <v>-24</v>
      </c>
      <c r="DR121" s="272">
        <f t="shared" ref="DR121:DS121" si="1513">IF(DR122&lt;DR117,(DR117-DR122)/5+DR122,(DR122-DR117)/5+DR120)</f>
        <v>0.98194444444444451</v>
      </c>
      <c r="DS121" s="272">
        <f t="shared" si="1513"/>
        <v>0.98624999999999996</v>
      </c>
      <c r="DT121" s="272">
        <f t="shared" ref="DT121:EH121" si="1514">IF(DT122&lt;DT117,(DT117-DT122)/5+DT122,(DT122-DT117)/5+DT120)</f>
        <v>0.98611111111111105</v>
      </c>
      <c r="DU121" s="272">
        <f t="shared" si="1514"/>
        <v>0.98583333333333323</v>
      </c>
      <c r="DV121" s="272">
        <f t="shared" si="1514"/>
        <v>0.98805555555555546</v>
      </c>
      <c r="DW121" s="272">
        <f t="shared" si="1514"/>
        <v>0.98874999999999991</v>
      </c>
      <c r="DX121" s="272">
        <f t="shared" si="1514"/>
        <v>0.98833333333333329</v>
      </c>
      <c r="DY121" s="272">
        <f t="shared" si="1514"/>
        <v>0.98777777777777787</v>
      </c>
      <c r="DZ121" s="272">
        <f t="shared" si="1514"/>
        <v>0.9901388888888889</v>
      </c>
      <c r="EA121" s="272">
        <f t="shared" si="1514"/>
        <v>0.99250000000000005</v>
      </c>
      <c r="EB121" s="272">
        <f t="shared" si="1514"/>
        <v>0.99250000000000005</v>
      </c>
      <c r="EC121" s="272">
        <f t="shared" si="1514"/>
        <v>0.99319444444444438</v>
      </c>
      <c r="ED121" s="272">
        <f t="shared" si="1514"/>
        <v>0.99263888888888896</v>
      </c>
      <c r="EE121" s="272">
        <f t="shared" si="1514"/>
        <v>0.99388888888888893</v>
      </c>
      <c r="EF121" s="272">
        <f t="shared" si="1514"/>
        <v>0.99388888888888893</v>
      </c>
      <c r="EG121" s="272">
        <f t="shared" si="1514"/>
        <v>0.99263888888888896</v>
      </c>
      <c r="EH121" s="272">
        <f t="shared" si="1514"/>
        <v>0.99444444444444446</v>
      </c>
      <c r="EI121" s="272">
        <f t="shared" ref="EI121:EU121" si="1515">IF(EI122&lt;EI117,(EI117-EI122)/5+EI122,(EI122-EI117)/5+EI120)</f>
        <v>0.993611111111111</v>
      </c>
      <c r="EJ121" s="272">
        <f t="shared" si="1515"/>
        <v>0.99500000000000011</v>
      </c>
      <c r="EK121" s="272">
        <f t="shared" si="1515"/>
        <v>0.99513888888888891</v>
      </c>
      <c r="EL121" s="272">
        <f t="shared" si="1515"/>
        <v>0.99527777777777782</v>
      </c>
      <c r="EM121" s="272">
        <f t="shared" si="1515"/>
        <v>0.99472222222222217</v>
      </c>
      <c r="EN121" s="272">
        <f t="shared" si="1515"/>
        <v>0.99652777777777779</v>
      </c>
      <c r="EO121" s="272">
        <f t="shared" si="1515"/>
        <v>0.99708333333333343</v>
      </c>
      <c r="EP121" s="272">
        <f t="shared" si="1515"/>
        <v>0.99708333333333343</v>
      </c>
      <c r="EQ121" s="272">
        <f t="shared" si="1515"/>
        <v>0.99722222222222223</v>
      </c>
      <c r="ER121" s="272">
        <f t="shared" si="1515"/>
        <v>0.99777777777777787</v>
      </c>
      <c r="ES121" s="272">
        <f t="shared" si="1515"/>
        <v>0.99847222222222232</v>
      </c>
      <c r="ET121" s="272">
        <f t="shared" si="1515"/>
        <v>0.99736111111111114</v>
      </c>
      <c r="EU121" s="272">
        <f t="shared" si="1515"/>
        <v>0.99736111111111114</v>
      </c>
      <c r="EV121" s="272">
        <f t="shared" ref="EV121:EZ121" si="1516">IF(EV122&lt;EV117,(EV117-EV122)/5+EV122,(EV122-EV117)/5+EV120)</f>
        <v>0.99902777777777796</v>
      </c>
      <c r="EW121" s="272">
        <f t="shared" si="1516"/>
        <v>0.99708333333333332</v>
      </c>
      <c r="EX121" s="272">
        <f t="shared" si="1516"/>
        <v>0.99916666666666665</v>
      </c>
      <c r="EY121" s="272">
        <f t="shared" si="1516"/>
        <v>0.99874999999999992</v>
      </c>
      <c r="EZ121" s="272">
        <f t="shared" si="1516"/>
        <v>0.99722222222222223</v>
      </c>
      <c r="FA121" s="283">
        <v>0.99972222222222218</v>
      </c>
      <c r="FB121" s="272">
        <f t="shared" ref="FB121:FF121" si="1517">IF(FB122&lt;FB117,(FB117-FB122)/5+FB122,(FB122-FB117)/5+FB120)</f>
        <v>0.99874999999999992</v>
      </c>
      <c r="FC121" s="272">
        <f t="shared" si="1517"/>
        <v>0.99916666666666665</v>
      </c>
      <c r="FD121" s="272">
        <f t="shared" si="1517"/>
        <v>0.99861111111111101</v>
      </c>
      <c r="FE121" s="272">
        <f t="shared" si="1517"/>
        <v>0.99930555555555556</v>
      </c>
      <c r="FF121" s="272">
        <f t="shared" si="1517"/>
        <v>0.99861111111111101</v>
      </c>
      <c r="FG121" s="283">
        <v>0.99986111111111109</v>
      </c>
      <c r="FH121" s="293">
        <v>0.99972222222222218</v>
      </c>
      <c r="FI121" s="283">
        <v>0.99986111111111109</v>
      </c>
      <c r="FJ121" s="283">
        <v>0.99972222222222218</v>
      </c>
      <c r="FK121" s="275">
        <f t="shared" ref="FK121" si="1518">IF(FK122&lt;FK117,(FK117-FK122)/5+FK122,(FK122-FK117)/5+FK120)</f>
        <v>0.99930555555555556</v>
      </c>
      <c r="FL121" s="214">
        <f t="shared" si="935"/>
        <v>-24</v>
      </c>
      <c r="FM121" s="214"/>
      <c r="FN121" s="214"/>
      <c r="FO121" s="221"/>
      <c r="FP121" s="221"/>
      <c r="FQ121" s="214"/>
      <c r="FR121" s="216"/>
      <c r="FS121" s="216"/>
      <c r="FT121" s="216"/>
      <c r="FU121" s="216"/>
      <c r="FV121" s="216"/>
      <c r="FW121" s="216"/>
      <c r="FX121" s="216"/>
      <c r="FY121" s="216"/>
      <c r="FZ121" s="216"/>
      <c r="GA121" s="216"/>
      <c r="GB121" s="216"/>
      <c r="GC121" s="216"/>
      <c r="GD121" s="216"/>
      <c r="GE121" s="216"/>
      <c r="GF121" s="216"/>
      <c r="GG121" s="216"/>
      <c r="GH121" s="216"/>
      <c r="GI121" s="216"/>
      <c r="GJ121" s="216"/>
      <c r="GK121" s="216"/>
      <c r="GL121" s="216"/>
      <c r="GM121" s="216"/>
      <c r="GN121" s="216"/>
      <c r="GO121" s="216"/>
      <c r="GP121" s="216"/>
      <c r="GQ121" s="216"/>
      <c r="GR121" s="216"/>
      <c r="GS121" s="216"/>
      <c r="GT121" s="216"/>
      <c r="GU121" s="216"/>
      <c r="GV121" s="216"/>
      <c r="GW121" s="216"/>
      <c r="GX121" s="216"/>
      <c r="GY121" s="216"/>
      <c r="GZ121" s="216"/>
      <c r="HA121" s="216"/>
      <c r="HB121" s="216"/>
      <c r="HC121" s="216"/>
      <c r="HD121" s="216"/>
      <c r="HE121" s="216"/>
      <c r="HF121" s="216"/>
      <c r="HG121" s="216"/>
      <c r="HH121" s="216"/>
      <c r="HI121" s="216"/>
      <c r="HJ121" s="216"/>
      <c r="HK121" s="216"/>
      <c r="HL121" s="216"/>
      <c r="HM121" s="216"/>
      <c r="HN121" s="216"/>
      <c r="HO121" s="216"/>
      <c r="HP121" s="216"/>
      <c r="HQ121" s="216"/>
      <c r="HR121" s="216"/>
      <c r="HS121" s="216"/>
      <c r="HT121" s="216"/>
      <c r="HU121" s="216"/>
      <c r="HV121" s="216"/>
      <c r="HW121" s="216"/>
      <c r="HX121" s="216"/>
      <c r="HY121" s="216"/>
      <c r="HZ121" s="216"/>
      <c r="IA121" s="216"/>
      <c r="IB121" s="216"/>
      <c r="IC121" s="216"/>
      <c r="ID121" s="216"/>
      <c r="IE121" s="216"/>
      <c r="IF121" s="216"/>
      <c r="IG121" s="216"/>
      <c r="IH121" s="216"/>
      <c r="II121" s="216"/>
      <c r="IJ121" s="216"/>
      <c r="IK121" s="216"/>
      <c r="IL121" s="216"/>
      <c r="IM121" s="216"/>
      <c r="IN121" s="216"/>
      <c r="IO121" s="216"/>
      <c r="IP121" s="216"/>
      <c r="IQ121" s="216"/>
      <c r="IR121" s="216"/>
      <c r="IS121" s="216"/>
      <c r="IT121" s="216"/>
      <c r="IU121" s="216"/>
      <c r="IV121" s="216"/>
      <c r="IW121" s="216"/>
      <c r="IX121" s="216"/>
      <c r="IY121" s="216"/>
      <c r="IZ121" s="216"/>
      <c r="JA121" s="216"/>
      <c r="JB121" s="216"/>
      <c r="JC121" s="216"/>
      <c r="JD121" s="216"/>
      <c r="JE121" s="216"/>
      <c r="JF121" s="216"/>
      <c r="JG121" s="216"/>
      <c r="JH121" s="216"/>
      <c r="JI121" s="216"/>
      <c r="JJ121" s="216"/>
      <c r="JK121" s="216"/>
      <c r="JL121" s="216"/>
      <c r="JM121" s="216"/>
      <c r="JN121" s="216"/>
      <c r="JO121" s="216"/>
      <c r="JP121" s="216"/>
      <c r="JQ121" s="216"/>
      <c r="JR121" s="216"/>
    </row>
    <row r="122" spans="1:278" ht="15.75" hidden="1" thickBot="1">
      <c r="F122" s="76" t="s">
        <v>39</v>
      </c>
      <c r="AH122" s="21"/>
      <c r="AI122" s="20"/>
      <c r="AJ122" s="20"/>
      <c r="AK122" s="20"/>
      <c r="AL122" s="20"/>
      <c r="AM122" s="20"/>
      <c r="AN122" s="20"/>
      <c r="AO122" s="20"/>
      <c r="AP122" s="20"/>
      <c r="AQ122" s="20"/>
      <c r="AR122" s="20"/>
      <c r="AS122" s="20"/>
      <c r="AT122" s="20"/>
      <c r="AU122" s="20"/>
      <c r="AV122" s="20"/>
      <c r="AW122" s="20"/>
      <c r="BF122" s="215">
        <v>-25</v>
      </c>
      <c r="BG122" s="214">
        <f t="shared" si="867"/>
        <v>-25</v>
      </c>
      <c r="BH122" s="258">
        <v>0.99861111111111101</v>
      </c>
      <c r="BI122" s="259">
        <v>0</v>
      </c>
      <c r="BJ122" s="259">
        <v>0.99791666666666667</v>
      </c>
      <c r="BK122" s="259">
        <v>0.99791666666666667</v>
      </c>
      <c r="BL122" s="259">
        <v>0.99791666666666667</v>
      </c>
      <c r="BM122" s="259">
        <v>0.99861111111111101</v>
      </c>
      <c r="BN122" s="259">
        <v>0.99861111111111101</v>
      </c>
      <c r="BO122" s="259">
        <v>0.99861111111111101</v>
      </c>
      <c r="BP122" s="259">
        <v>6.9444444444444447E-4</v>
      </c>
      <c r="BQ122" s="259">
        <v>0.99861111111111101</v>
      </c>
      <c r="BR122" s="259">
        <v>0.99861111111111101</v>
      </c>
      <c r="BS122" s="259">
        <v>0.99930555555555556</v>
      </c>
      <c r="BT122" s="259">
        <v>0.99861111111111101</v>
      </c>
      <c r="BU122" s="259">
        <v>0.99930555555555556</v>
      </c>
      <c r="BV122" s="259">
        <v>0.99861111111111101</v>
      </c>
      <c r="BW122" s="259">
        <v>0.99861111111111101</v>
      </c>
      <c r="BX122" s="259">
        <v>0.99930555555555556</v>
      </c>
      <c r="BY122" s="259">
        <v>0.99861111111111101</v>
      </c>
      <c r="BZ122" s="259">
        <v>0.99930555555555556</v>
      </c>
      <c r="CA122" s="259">
        <v>0.99930555555555556</v>
      </c>
      <c r="CB122" s="259">
        <v>6.9444444444444447E-4</v>
      </c>
      <c r="CC122" s="259">
        <v>0.99930555555555556</v>
      </c>
      <c r="CD122" s="259">
        <v>0</v>
      </c>
      <c r="CE122" s="259">
        <v>0</v>
      </c>
      <c r="CF122" s="259">
        <v>2.7777777777777779E-3</v>
      </c>
      <c r="CG122" s="259">
        <v>1.3888888888888889E-3</v>
      </c>
      <c r="CH122" s="259">
        <v>1.3888888888888889E-3</v>
      </c>
      <c r="CI122" s="259">
        <v>2.7777777777777779E-3</v>
      </c>
      <c r="CJ122" s="259">
        <v>4.1666666666666666E-3</v>
      </c>
      <c r="CK122" s="259">
        <v>4.1666666666666666E-3</v>
      </c>
      <c r="CL122" s="259">
        <v>4.1666666666666666E-3</v>
      </c>
      <c r="CM122" s="259">
        <v>6.2499999999999995E-3</v>
      </c>
      <c r="CN122" s="259">
        <v>1.0416666666666666E-2</v>
      </c>
      <c r="CO122" s="259">
        <v>1.0416666666666666E-2</v>
      </c>
      <c r="CP122" s="259">
        <v>1.2499999999999999E-2</v>
      </c>
      <c r="CQ122" s="259">
        <v>1.3888888888888888E-2</v>
      </c>
      <c r="CR122" s="259">
        <v>1.4583333333333332E-2</v>
      </c>
      <c r="CS122" s="259">
        <v>1.6666666666666666E-2</v>
      </c>
      <c r="CT122" s="259">
        <v>1.8749999999999999E-2</v>
      </c>
      <c r="CU122" s="259">
        <v>2.2222222222222223E-2</v>
      </c>
      <c r="CV122" s="259">
        <v>2.7083333333333334E-2</v>
      </c>
      <c r="CW122" s="259">
        <v>2.5694444444444447E-2</v>
      </c>
      <c r="CX122" s="259">
        <v>2.7777777777777776E-2</v>
      </c>
      <c r="CY122" s="259">
        <v>2.8472222222222222E-2</v>
      </c>
      <c r="CZ122" s="259">
        <v>2.7777777777777776E-2</v>
      </c>
      <c r="DA122" s="259">
        <v>3.0555555555555555E-2</v>
      </c>
      <c r="DB122" s="259">
        <v>3.2638888888888891E-2</v>
      </c>
      <c r="DC122" s="259">
        <v>4.0972222222222222E-2</v>
      </c>
      <c r="DD122" s="259">
        <v>4.1666666666666664E-2</v>
      </c>
      <c r="DE122" s="259">
        <v>4.3750000000000004E-2</v>
      </c>
      <c r="DF122" s="259">
        <v>5.2083333333333336E-2</v>
      </c>
      <c r="DG122" s="259">
        <v>6.5277777777777782E-2</v>
      </c>
      <c r="DH122" s="259">
        <v>7.013888888888889E-2</v>
      </c>
      <c r="DI122" s="259">
        <v>7.3611111111111113E-2</v>
      </c>
      <c r="DJ122" s="259">
        <v>7.7777777777777779E-2</v>
      </c>
      <c r="DK122" s="259">
        <v>7.7777777777777779E-2</v>
      </c>
      <c r="DL122" s="259">
        <v>9.0972222222222218E-2</v>
      </c>
      <c r="DM122" s="259">
        <v>0.11319444444444444</v>
      </c>
      <c r="DN122" s="259">
        <v>0.12291666666666667</v>
      </c>
      <c r="DO122" s="259">
        <v>0.15486111111111112</v>
      </c>
      <c r="DP122" s="273">
        <v>0.16597222222222222</v>
      </c>
      <c r="DQ122" s="220">
        <f t="shared" si="1139"/>
        <v>-25</v>
      </c>
      <c r="DR122" s="258">
        <v>0.98125000000000007</v>
      </c>
      <c r="DS122" s="259">
        <v>0.98541666666666661</v>
      </c>
      <c r="DT122" s="259">
        <v>0.98541666666666661</v>
      </c>
      <c r="DU122" s="259">
        <v>0.98541666666666661</v>
      </c>
      <c r="DV122" s="259">
        <v>0.98749999999999993</v>
      </c>
      <c r="DW122" s="259">
        <v>0.98819444444444438</v>
      </c>
      <c r="DX122" s="259">
        <v>0.98819444444444438</v>
      </c>
      <c r="DY122" s="259">
        <v>0.9868055555555556</v>
      </c>
      <c r="DZ122" s="259">
        <v>0.98958333333333337</v>
      </c>
      <c r="EA122" s="259">
        <v>0.99236111111111114</v>
      </c>
      <c r="EB122" s="290">
        <v>0.99236111111111114</v>
      </c>
      <c r="EC122" s="259">
        <v>0.99305555555555547</v>
      </c>
      <c r="ED122" s="259">
        <v>0.99236111111111114</v>
      </c>
      <c r="EE122" s="259">
        <v>0.99375000000000002</v>
      </c>
      <c r="EF122" s="259">
        <v>0.99375000000000002</v>
      </c>
      <c r="EG122" s="259">
        <v>0.99236111111111114</v>
      </c>
      <c r="EH122" s="259">
        <v>0.99444444444444446</v>
      </c>
      <c r="EI122" s="259">
        <v>0.99305555555555547</v>
      </c>
      <c r="EJ122" s="259">
        <v>0.99513888888888891</v>
      </c>
      <c r="EK122" s="259">
        <v>0.99513888888888891</v>
      </c>
      <c r="EL122" s="259">
        <v>0.99513888888888891</v>
      </c>
      <c r="EM122" s="259">
        <v>0.99444444444444446</v>
      </c>
      <c r="EN122" s="259">
        <v>0.99652777777777779</v>
      </c>
      <c r="EO122" s="259">
        <v>0.99722222222222223</v>
      </c>
      <c r="EP122" s="259">
        <v>0.99722222222222223</v>
      </c>
      <c r="EQ122" s="259">
        <v>0.99722222222222223</v>
      </c>
      <c r="ER122" s="259">
        <v>0.99791666666666667</v>
      </c>
      <c r="ES122" s="259">
        <v>0.99861111111111101</v>
      </c>
      <c r="ET122" s="259">
        <v>0.99722222222222223</v>
      </c>
      <c r="EU122" s="259">
        <v>0.99722222222222223</v>
      </c>
      <c r="EV122" s="259">
        <v>0.99930555555555556</v>
      </c>
      <c r="EW122" s="259">
        <v>0.99652777777777779</v>
      </c>
      <c r="EX122" s="259">
        <v>0.99930555555555556</v>
      </c>
      <c r="EY122" s="259">
        <v>0.99861111111111101</v>
      </c>
      <c r="EZ122" s="259">
        <v>0.99722222222222223</v>
      </c>
      <c r="FA122" s="259">
        <v>0</v>
      </c>
      <c r="FB122" s="259">
        <v>0.99861111111111101</v>
      </c>
      <c r="FC122" s="259">
        <v>0.99930555555555556</v>
      </c>
      <c r="FD122" s="259">
        <v>0.99861111111111101</v>
      </c>
      <c r="FE122" s="259">
        <v>0.99930555555555556</v>
      </c>
      <c r="FF122" s="259">
        <v>0.99861111111111101</v>
      </c>
      <c r="FG122" s="259">
        <v>0</v>
      </c>
      <c r="FH122" s="259">
        <v>0</v>
      </c>
      <c r="FI122" s="259">
        <v>0</v>
      </c>
      <c r="FJ122" s="259">
        <v>0</v>
      </c>
      <c r="FK122" s="273">
        <v>0.99930555555555556</v>
      </c>
      <c r="FL122" s="214">
        <f t="shared" si="935"/>
        <v>-25</v>
      </c>
      <c r="FM122" s="214"/>
      <c r="FN122" s="214"/>
      <c r="FO122" s="221"/>
      <c r="FP122" s="221"/>
      <c r="FQ122" s="214"/>
      <c r="FR122" s="216"/>
      <c r="FS122" s="216"/>
      <c r="FT122" s="216"/>
      <c r="FU122" s="216"/>
      <c r="FV122" s="216"/>
      <c r="FW122" s="216"/>
      <c r="FX122" s="216"/>
      <c r="FY122" s="216"/>
      <c r="FZ122" s="216"/>
      <c r="GA122" s="216"/>
      <c r="GB122" s="216"/>
      <c r="GC122" s="216"/>
      <c r="GD122" s="216"/>
      <c r="GE122" s="216"/>
      <c r="GF122" s="216"/>
      <c r="GG122" s="216"/>
      <c r="GH122" s="216"/>
      <c r="GI122" s="216"/>
      <c r="GJ122" s="216"/>
      <c r="GK122" s="216"/>
      <c r="GL122" s="216"/>
      <c r="GM122" s="216"/>
      <c r="GN122" s="216"/>
      <c r="GO122" s="216"/>
      <c r="GP122" s="216"/>
      <c r="GQ122" s="216"/>
      <c r="GR122" s="216"/>
      <c r="GS122" s="216"/>
      <c r="GT122" s="216"/>
      <c r="GU122" s="216"/>
      <c r="GV122" s="216"/>
      <c r="GW122" s="216"/>
      <c r="GX122" s="216"/>
      <c r="GY122" s="216"/>
      <c r="GZ122" s="216"/>
      <c r="HA122" s="216"/>
      <c r="HB122" s="216"/>
      <c r="HC122" s="216"/>
      <c r="HD122" s="216"/>
      <c r="HE122" s="216"/>
      <c r="HF122" s="216"/>
      <c r="HG122" s="216"/>
      <c r="HH122" s="216"/>
      <c r="HI122" s="216"/>
      <c r="HJ122" s="216"/>
      <c r="HK122" s="216"/>
      <c r="HL122" s="216"/>
      <c r="HM122" s="216"/>
      <c r="HN122" s="216"/>
      <c r="HO122" s="216"/>
      <c r="HP122" s="216"/>
      <c r="HQ122" s="216"/>
      <c r="HR122" s="216"/>
      <c r="HS122" s="216"/>
      <c r="HT122" s="216"/>
      <c r="HU122" s="216"/>
      <c r="HV122" s="216"/>
      <c r="HW122" s="216"/>
      <c r="HX122" s="216"/>
      <c r="HY122" s="216"/>
      <c r="HZ122" s="216"/>
      <c r="IA122" s="216"/>
      <c r="IB122" s="216"/>
      <c r="IC122" s="216"/>
      <c r="ID122" s="216"/>
      <c r="IE122" s="216"/>
      <c r="IF122" s="216"/>
      <c r="IG122" s="216"/>
      <c r="IH122" s="216"/>
      <c r="II122" s="216"/>
      <c r="IJ122" s="216"/>
      <c r="IK122" s="216"/>
      <c r="IL122" s="216"/>
      <c r="IM122" s="216"/>
      <c r="IN122" s="216"/>
      <c r="IO122" s="216"/>
      <c r="IP122" s="216"/>
      <c r="IQ122" s="216"/>
      <c r="IR122" s="216"/>
      <c r="IS122" s="216"/>
      <c r="IT122" s="216"/>
      <c r="IU122" s="216"/>
      <c r="IV122" s="216"/>
      <c r="IW122" s="216"/>
      <c r="IX122" s="216"/>
      <c r="IY122" s="216"/>
      <c r="IZ122" s="216"/>
      <c r="JA122" s="216"/>
      <c r="JB122" s="216"/>
      <c r="JC122" s="216"/>
      <c r="JD122" s="216"/>
      <c r="JE122" s="216"/>
      <c r="JF122" s="216"/>
      <c r="JG122" s="216"/>
      <c r="JH122" s="216"/>
      <c r="JI122" s="216"/>
      <c r="JJ122" s="216"/>
      <c r="JK122" s="216"/>
      <c r="JL122" s="216"/>
      <c r="JM122" s="216"/>
      <c r="JN122" s="216"/>
      <c r="JO122" s="216"/>
      <c r="JP122" s="216"/>
      <c r="JQ122" s="216"/>
      <c r="JR122" s="216"/>
    </row>
    <row r="123" spans="1:278" ht="15.75" hidden="1" thickTop="1">
      <c r="H123" s="77">
        <v>366.24218999999999</v>
      </c>
      <c r="I123" s="78">
        <f ca="1">$B$3</f>
        <v>42291.632766435185</v>
      </c>
      <c r="J123" s="79">
        <f ca="1">$I$123*$H$125</f>
        <v>42407.423422400847</v>
      </c>
      <c r="K123" s="80" t="s">
        <v>40</v>
      </c>
      <c r="L123" s="201">
        <f ca="1">DATE(YEAR(B4),3,31)-(WEEKDAY(DATE(YEAR(B4),3,31))-1)</f>
        <v>42092</v>
      </c>
      <c r="M123" s="81">
        <f>IF($L$2="Ö",$M$2/15,$M$137/15)</f>
        <v>2.6785493827160493E-2</v>
      </c>
      <c r="AG123" s="154"/>
      <c r="AH123" s="196"/>
      <c r="AI123" s="19"/>
      <c r="AJ123" s="19"/>
      <c r="AK123" s="20"/>
      <c r="AL123" s="19"/>
      <c r="AM123" s="19"/>
      <c r="AN123" s="20"/>
      <c r="AO123" s="20"/>
      <c r="AP123" s="20"/>
      <c r="AQ123" s="20"/>
      <c r="AR123" s="20"/>
      <c r="AS123" s="20"/>
      <c r="AT123" s="20"/>
      <c r="AU123" s="20"/>
      <c r="AV123" s="20"/>
      <c r="AW123" s="20"/>
      <c r="BF123" s="215">
        <v>-26</v>
      </c>
      <c r="BG123" s="214">
        <f t="shared" si="867"/>
        <v>-26</v>
      </c>
      <c r="BH123" s="287">
        <f t="shared" ref="BH123" si="1519">IF(BH127&lt;BH122,(BH122-BH127)/5+BH124,(BH127-BH122)/5+BH122)</f>
        <v>0.99861111111111101</v>
      </c>
      <c r="BI123" s="288">
        <v>0.99958333333333305</v>
      </c>
      <c r="BJ123" s="270">
        <f t="shared" ref="BJ123:BV123" si="1520">IF(BJ127&lt;BJ122,(BJ122-BJ127)/5+BJ124,(BJ127-BJ122)/5+BJ122)</f>
        <v>0.99791666666666667</v>
      </c>
      <c r="BK123" s="270">
        <f t="shared" si="1520"/>
        <v>0.99791666666666667</v>
      </c>
      <c r="BL123" s="270">
        <f t="shared" si="1520"/>
        <v>0.99791666666666667</v>
      </c>
      <c r="BM123" s="270">
        <f t="shared" si="1520"/>
        <v>0.99861111111111101</v>
      </c>
      <c r="BN123" s="270">
        <f t="shared" si="1520"/>
        <v>0.99861111111111101</v>
      </c>
      <c r="BO123" s="270">
        <f t="shared" si="1520"/>
        <v>0.99861111111111101</v>
      </c>
      <c r="BP123" s="270">
        <f t="shared" si="1520"/>
        <v>6.9444444444444447E-4</v>
      </c>
      <c r="BQ123" s="270">
        <f t="shared" si="1520"/>
        <v>0.99874999999999992</v>
      </c>
      <c r="BR123" s="270">
        <f t="shared" si="1520"/>
        <v>0.99861111111111101</v>
      </c>
      <c r="BS123" s="270">
        <f t="shared" si="1520"/>
        <v>0.99916666666666665</v>
      </c>
      <c r="BT123" s="270">
        <f t="shared" si="1520"/>
        <v>0.99861111111111101</v>
      </c>
      <c r="BU123" s="270">
        <f t="shared" si="1520"/>
        <v>0.99916666666666665</v>
      </c>
      <c r="BV123" s="270">
        <f t="shared" si="1520"/>
        <v>0.99874999999999992</v>
      </c>
      <c r="BW123" s="270">
        <f t="shared" ref="BW123:BZ123" si="1521">IF(BW127&lt;BW122,(BW122-BW127)/5+BW124,(BW127-BW122)/5+BW122)</f>
        <v>0.99874999999999992</v>
      </c>
      <c r="BX123" s="270">
        <f t="shared" si="1521"/>
        <v>0.99916666666666665</v>
      </c>
      <c r="BY123" s="270">
        <f t="shared" si="1521"/>
        <v>0.99874999999999992</v>
      </c>
      <c r="BZ123" s="270">
        <f t="shared" si="1521"/>
        <v>0.99930555555555556</v>
      </c>
      <c r="CA123" s="288">
        <v>0.99944444444444447</v>
      </c>
      <c r="CB123" s="270">
        <f t="shared" ref="CB123" si="1522">IF(CB127&lt;CB122,(CB122-CB127)/5+CB124,(CB127-CB122)/5+CB122)</f>
        <v>8.3333333333333339E-4</v>
      </c>
      <c r="CC123" s="288">
        <v>0.99944444444444447</v>
      </c>
      <c r="CD123" s="270">
        <f t="shared" ref="CD123:CF123" si="1523">IF(CD127&lt;CD122,(CD122-CD127)/5+CD124,(CD127-CD122)/5+CD122)</f>
        <v>1.3888888888888889E-4</v>
      </c>
      <c r="CE123" s="270">
        <f t="shared" si="1523"/>
        <v>1.3888888888888889E-4</v>
      </c>
      <c r="CF123" s="270">
        <f t="shared" si="1523"/>
        <v>2.7777777777777779E-3</v>
      </c>
      <c r="CG123" s="270">
        <f t="shared" ref="CG123:DP123" si="1524">IF(CG127&lt;CG122,(CG122-CG127)/5+CG124,(CG127-CG122)/5+CG122)</f>
        <v>1.5277777777777779E-3</v>
      </c>
      <c r="CH123" s="270">
        <f t="shared" si="1524"/>
        <v>1.6666666666666668E-3</v>
      </c>
      <c r="CI123" s="270">
        <f t="shared" si="1524"/>
        <v>2.9166666666666668E-3</v>
      </c>
      <c r="CJ123" s="270">
        <f t="shared" si="1524"/>
        <v>4.3055555555555555E-3</v>
      </c>
      <c r="CK123" s="270">
        <f t="shared" si="1524"/>
        <v>4.4444444444444444E-3</v>
      </c>
      <c r="CL123" s="270">
        <f t="shared" si="1524"/>
        <v>4.4444444444444444E-3</v>
      </c>
      <c r="CM123" s="270">
        <f t="shared" si="1524"/>
        <v>6.6666666666666662E-3</v>
      </c>
      <c r="CN123" s="270">
        <f t="shared" si="1524"/>
        <v>1.0833333333333332E-2</v>
      </c>
      <c r="CO123" s="270">
        <f t="shared" si="1524"/>
        <v>1.0972222222222222E-2</v>
      </c>
      <c r="CP123" s="270">
        <f t="shared" si="1524"/>
        <v>1.3055555555555555E-2</v>
      </c>
      <c r="CQ123" s="270">
        <f t="shared" si="1524"/>
        <v>1.4583333333333334E-2</v>
      </c>
      <c r="CR123" s="270">
        <f t="shared" si="1524"/>
        <v>1.5416666666666665E-2</v>
      </c>
      <c r="CS123" s="270">
        <f t="shared" si="1524"/>
        <v>1.7777777777777778E-2</v>
      </c>
      <c r="CT123" s="270">
        <f t="shared" si="1524"/>
        <v>1.9305555555555555E-2</v>
      </c>
      <c r="CU123" s="270">
        <f t="shared" si="1524"/>
        <v>2.3472222222222224E-2</v>
      </c>
      <c r="CV123" s="270">
        <f t="shared" si="1524"/>
        <v>2.8611111111111111E-2</v>
      </c>
      <c r="CW123" s="270">
        <f t="shared" si="1524"/>
        <v>2.7222222222222224E-2</v>
      </c>
      <c r="CX123" s="270">
        <f t="shared" si="1524"/>
        <v>2.9305555555555553E-2</v>
      </c>
      <c r="CY123" s="270">
        <f t="shared" si="1524"/>
        <v>3.0138888888888889E-2</v>
      </c>
      <c r="CZ123" s="270">
        <f t="shared" si="1524"/>
        <v>2.9444444444444443E-2</v>
      </c>
      <c r="DA123" s="270">
        <f t="shared" si="1524"/>
        <v>3.2500000000000001E-2</v>
      </c>
      <c r="DB123" s="270">
        <f t="shared" si="1524"/>
        <v>3.3888888888888892E-2</v>
      </c>
      <c r="DC123" s="270">
        <f t="shared" si="1524"/>
        <v>4.3611111111111114E-2</v>
      </c>
      <c r="DD123" s="270">
        <f t="shared" si="1524"/>
        <v>4.4444444444444439E-2</v>
      </c>
      <c r="DE123" s="270">
        <f t="shared" si="1524"/>
        <v>4.7500000000000001E-2</v>
      </c>
      <c r="DF123" s="270">
        <f t="shared" si="1524"/>
        <v>5.7500000000000002E-2</v>
      </c>
      <c r="DG123" s="270">
        <f t="shared" si="1524"/>
        <v>6.986111111111111E-2</v>
      </c>
      <c r="DH123" s="270">
        <f t="shared" si="1524"/>
        <v>7.5138888888888894E-2</v>
      </c>
      <c r="DI123" s="270">
        <f t="shared" si="1524"/>
        <v>7.902777777777778E-2</v>
      </c>
      <c r="DJ123" s="270">
        <f t="shared" si="1524"/>
        <v>8.3472222222222225E-2</v>
      </c>
      <c r="DK123" s="270">
        <f t="shared" si="1524"/>
        <v>8.3472222222222225E-2</v>
      </c>
      <c r="DL123" s="270">
        <f t="shared" si="1524"/>
        <v>9.8750000000000004E-2</v>
      </c>
      <c r="DM123" s="270">
        <f t="shared" si="1524"/>
        <v>0.11319444444444444</v>
      </c>
      <c r="DN123" s="270">
        <f t="shared" si="1524"/>
        <v>0.12291666666666667</v>
      </c>
      <c r="DO123" s="270">
        <f t="shared" si="1524"/>
        <v>0.1238888888888889</v>
      </c>
      <c r="DP123" s="270">
        <f t="shared" si="1524"/>
        <v>0.13277777777777777</v>
      </c>
      <c r="DQ123" s="220">
        <f t="shared" si="1139"/>
        <v>-26</v>
      </c>
      <c r="DR123" s="270">
        <f t="shared" ref="DR123:DS123" si="1525">IF(DR127&lt;DR122,(DR122-DR127)/5+DR124,(DR127-DR122)/5+DR122)</f>
        <v>0.97986111111111107</v>
      </c>
      <c r="DS123" s="270">
        <f t="shared" si="1525"/>
        <v>0.98458333333333348</v>
      </c>
      <c r="DT123" s="270">
        <f t="shared" ref="DT123:ED123" si="1526">IF(DT127&lt;DT122,(DT122-DT127)/5+DT124,(DT127-DT122)/5+DT122)</f>
        <v>0.98458333333333348</v>
      </c>
      <c r="DU123" s="270">
        <f t="shared" si="1526"/>
        <v>0.98416666666666652</v>
      </c>
      <c r="DV123" s="270">
        <f t="shared" si="1526"/>
        <v>0.9868055555555556</v>
      </c>
      <c r="DW123" s="270">
        <f t="shared" si="1526"/>
        <v>0.98749999999999993</v>
      </c>
      <c r="DX123" s="270">
        <f t="shared" si="1526"/>
        <v>0.98708333333333309</v>
      </c>
      <c r="DY123" s="270">
        <f t="shared" si="1526"/>
        <v>0.98611111111111116</v>
      </c>
      <c r="DZ123" s="270">
        <f t="shared" si="1526"/>
        <v>0.98916666666666686</v>
      </c>
      <c r="EA123" s="270">
        <f t="shared" si="1526"/>
        <v>0.99138888888888899</v>
      </c>
      <c r="EB123" s="270">
        <f t="shared" si="1526"/>
        <v>0.99152777777777779</v>
      </c>
      <c r="EC123" s="270">
        <f t="shared" si="1526"/>
        <v>0.99291666666666678</v>
      </c>
      <c r="ED123" s="270">
        <f t="shared" si="1526"/>
        <v>0.99208333333333354</v>
      </c>
      <c r="EE123" s="270">
        <f t="shared" ref="EE123:EP123" si="1527">IF(EE127&lt;EE122,(EE122-EE127)/5+EE124,(EE127-EE122)/5+EE122)</f>
        <v>0.99347222222222242</v>
      </c>
      <c r="EF123" s="270">
        <f t="shared" si="1527"/>
        <v>0.99361111111111111</v>
      </c>
      <c r="EG123" s="270">
        <f t="shared" si="1527"/>
        <v>0.99208333333333354</v>
      </c>
      <c r="EH123" s="270">
        <f t="shared" si="1527"/>
        <v>0.99416666666666675</v>
      </c>
      <c r="EI123" s="270">
        <f t="shared" si="1527"/>
        <v>0.99263888888888874</v>
      </c>
      <c r="EJ123" s="270">
        <f t="shared" si="1527"/>
        <v>0.99444444444444446</v>
      </c>
      <c r="EK123" s="270">
        <f t="shared" si="1527"/>
        <v>0.99444444444444446</v>
      </c>
      <c r="EL123" s="270">
        <f t="shared" si="1527"/>
        <v>0.99500000000000011</v>
      </c>
      <c r="EM123" s="270">
        <f t="shared" si="1527"/>
        <v>0.99430555555555566</v>
      </c>
      <c r="EN123" s="270">
        <f t="shared" si="1527"/>
        <v>0.99652777777777779</v>
      </c>
      <c r="EO123" s="270">
        <f t="shared" si="1527"/>
        <v>0.99652777777777779</v>
      </c>
      <c r="EP123" s="270">
        <f t="shared" si="1527"/>
        <v>0.99666666666666659</v>
      </c>
      <c r="EQ123" s="270">
        <f t="shared" ref="EQ123:EZ123" si="1528">IF(EQ127&lt;EQ122,(EQ122-EQ127)/5+EQ124,(EQ127-EQ122)/5+EQ122)</f>
        <v>0.99666666666666659</v>
      </c>
      <c r="ER123" s="270">
        <f t="shared" si="1528"/>
        <v>0.99791666666666667</v>
      </c>
      <c r="ES123" s="270">
        <f t="shared" si="1528"/>
        <v>0.99847222222222232</v>
      </c>
      <c r="ET123" s="270">
        <f t="shared" si="1528"/>
        <v>0.99708333333333343</v>
      </c>
      <c r="EU123" s="270">
        <f t="shared" si="1528"/>
        <v>0.99722222222222223</v>
      </c>
      <c r="EV123" s="270">
        <f t="shared" si="1528"/>
        <v>0.99916666666666665</v>
      </c>
      <c r="EW123" s="270">
        <f t="shared" si="1528"/>
        <v>0.99652777777777779</v>
      </c>
      <c r="EX123" s="270">
        <f t="shared" si="1528"/>
        <v>0.99930555555555556</v>
      </c>
      <c r="EY123" s="270">
        <f t="shared" si="1528"/>
        <v>0.99874999999999992</v>
      </c>
      <c r="EZ123" s="270">
        <f t="shared" si="1528"/>
        <v>0.99736111111111114</v>
      </c>
      <c r="FA123" s="288">
        <v>0.99986111111111098</v>
      </c>
      <c r="FB123" s="270">
        <f t="shared" ref="FB123" si="1529">IF(FB127&lt;FB122,(FB122-FB127)/5+FB124,(FB127-FB122)/5+FB122)</f>
        <v>0.99861111111111101</v>
      </c>
      <c r="FC123" s="288">
        <v>0.99944444444444447</v>
      </c>
      <c r="FD123" s="270">
        <f t="shared" ref="FD123:FF123" si="1530">IF(FD127&lt;FD122,(FD122-FD127)/5+FD124,(FD127-FD122)/5+FD122)</f>
        <v>0.99861111111111101</v>
      </c>
      <c r="FE123" s="270">
        <f t="shared" si="1530"/>
        <v>0.99916666666666665</v>
      </c>
      <c r="FF123" s="270">
        <f t="shared" si="1530"/>
        <v>0.99861111111111101</v>
      </c>
      <c r="FG123" s="288">
        <v>0.99958333333333305</v>
      </c>
      <c r="FH123" s="288">
        <v>0.99944444444444502</v>
      </c>
      <c r="FI123" s="288">
        <v>0.99958333333333305</v>
      </c>
      <c r="FJ123" s="270">
        <f t="shared" ref="FJ123" si="1531">IF(FJ127&lt;FJ122,(FJ122-FJ127)/5+FJ124,(FJ127-FJ122)/5+FJ122)</f>
        <v>0</v>
      </c>
      <c r="FK123" s="274">
        <f t="shared" ref="FK123" si="1532">IF(FK127&lt;FK122,(FK122-FK127)/5+FK124,(FK127-FK122)/5+FK122)</f>
        <v>0.99930555555555556</v>
      </c>
      <c r="FL123" s="214">
        <f t="shared" si="935"/>
        <v>-26</v>
      </c>
      <c r="FM123" s="214"/>
      <c r="FN123" s="214"/>
      <c r="FO123" s="221"/>
      <c r="FP123" s="221"/>
      <c r="FQ123" s="214"/>
      <c r="FR123" s="216"/>
      <c r="FS123" s="216"/>
      <c r="FT123" s="216"/>
      <c r="FU123" s="216"/>
      <c r="FV123" s="216"/>
      <c r="FW123" s="216"/>
      <c r="FX123" s="216"/>
      <c r="FY123" s="216"/>
      <c r="FZ123" s="216"/>
      <c r="GA123" s="216"/>
      <c r="GB123" s="216"/>
      <c r="GC123" s="216"/>
      <c r="GD123" s="216"/>
      <c r="GE123" s="216"/>
      <c r="GF123" s="216"/>
      <c r="GG123" s="216"/>
      <c r="GH123" s="216"/>
      <c r="GI123" s="216"/>
      <c r="GJ123" s="216"/>
      <c r="GK123" s="216"/>
      <c r="GL123" s="216"/>
      <c r="GM123" s="216"/>
      <c r="GN123" s="216"/>
      <c r="GO123" s="216"/>
      <c r="GP123" s="216"/>
      <c r="GQ123" s="216"/>
      <c r="GR123" s="216"/>
      <c r="GS123" s="216"/>
      <c r="GT123" s="216"/>
      <c r="GU123" s="216"/>
      <c r="GV123" s="216"/>
      <c r="GW123" s="216"/>
      <c r="GX123" s="216"/>
      <c r="GY123" s="216"/>
      <c r="GZ123" s="216"/>
      <c r="HA123" s="216"/>
      <c r="HB123" s="216"/>
      <c r="HC123" s="216"/>
      <c r="HD123" s="216"/>
      <c r="HE123" s="216"/>
      <c r="HF123" s="216"/>
      <c r="HG123" s="216"/>
      <c r="HH123" s="216"/>
      <c r="HI123" s="216"/>
      <c r="HJ123" s="216"/>
      <c r="HK123" s="216"/>
      <c r="HL123" s="216"/>
      <c r="HM123" s="216"/>
      <c r="HN123" s="216"/>
      <c r="HO123" s="216"/>
      <c r="HP123" s="216"/>
      <c r="HQ123" s="216"/>
      <c r="HR123" s="216"/>
      <c r="HS123" s="216"/>
      <c r="HT123" s="216"/>
      <c r="HU123" s="216"/>
      <c r="HV123" s="216"/>
      <c r="HW123" s="216"/>
      <c r="HX123" s="216"/>
      <c r="HY123" s="216"/>
      <c r="HZ123" s="216"/>
      <c r="IA123" s="216"/>
      <c r="IB123" s="216"/>
      <c r="IC123" s="216"/>
      <c r="ID123" s="216"/>
      <c r="IE123" s="216"/>
      <c r="IF123" s="216"/>
      <c r="IG123" s="216"/>
      <c r="IH123" s="216"/>
      <c r="II123" s="216"/>
      <c r="IJ123" s="216"/>
      <c r="IK123" s="216"/>
      <c r="IL123" s="216"/>
      <c r="IM123" s="216"/>
      <c r="IN123" s="216"/>
      <c r="IO123" s="216"/>
      <c r="IP123" s="216"/>
      <c r="IQ123" s="216"/>
      <c r="IR123" s="216"/>
      <c r="IS123" s="216"/>
      <c r="IT123" s="216"/>
      <c r="IU123" s="216"/>
      <c r="IV123" s="216"/>
      <c r="IW123" s="216"/>
      <c r="IX123" s="216"/>
      <c r="IY123" s="216"/>
      <c r="IZ123" s="216"/>
      <c r="JA123" s="216"/>
      <c r="JB123" s="216"/>
      <c r="JC123" s="216"/>
      <c r="JD123" s="216"/>
      <c r="JE123" s="216"/>
      <c r="JF123" s="216"/>
      <c r="JG123" s="216"/>
      <c r="JH123" s="216"/>
      <c r="JI123" s="216"/>
      <c r="JJ123" s="216"/>
      <c r="JK123" s="216"/>
      <c r="JL123" s="216"/>
      <c r="JM123" s="216"/>
      <c r="JN123" s="216"/>
      <c r="JO123" s="216"/>
      <c r="JP123" s="216"/>
      <c r="JQ123" s="216"/>
      <c r="JR123" s="216"/>
    </row>
    <row r="124" spans="1:278" ht="15.75" hidden="1" thickBot="1">
      <c r="H124" s="82">
        <v>365.24218999999999</v>
      </c>
      <c r="I124" s="83"/>
      <c r="J124" s="84">
        <v>0.25752314814814814</v>
      </c>
      <c r="K124" s="85" t="s">
        <v>41</v>
      </c>
      <c r="L124" s="200">
        <f ca="1">DATE(YEAR(B4),10,31)-(WEEKDAY(DATE(YEAR(B4),10,31))-1)</f>
        <v>42302</v>
      </c>
      <c r="M124" s="86">
        <f ca="1">IF($M$2&gt;$AH$124,$L$125+$M$123,IF($J$126&lt;$L$123,$L$125+$M$123,IF($J$126&gt;$L$124,$L$125+$M$123,$L$125+$M$123+$L$127)))</f>
        <v>42291.659551929013</v>
      </c>
      <c r="AG124" s="154"/>
      <c r="AH124" s="30"/>
      <c r="AI124" s="19"/>
      <c r="AJ124" s="20"/>
      <c r="AK124" s="19"/>
      <c r="AL124" s="19"/>
      <c r="AM124" s="87"/>
      <c r="AN124" s="20"/>
      <c r="AO124" s="88"/>
      <c r="AP124" s="20"/>
      <c r="AQ124" s="20"/>
      <c r="AR124" s="20"/>
      <c r="AS124" s="20"/>
      <c r="AT124" s="20"/>
      <c r="AU124" s="20"/>
      <c r="AV124" s="20"/>
      <c r="AW124" s="20"/>
      <c r="BF124" s="215">
        <v>-27</v>
      </c>
      <c r="BG124" s="214">
        <f t="shared" si="867"/>
        <v>-27</v>
      </c>
      <c r="BH124" s="257">
        <f t="shared" ref="BH124" si="1533">IF(BH127&lt;BH122,(BH122-BH127)/5+BH125,(BH127-BH122)/5+BH123)</f>
        <v>0.99861111111111101</v>
      </c>
      <c r="BI124" s="254">
        <v>0.99916666666666598</v>
      </c>
      <c r="BJ124" s="254">
        <f t="shared" ref="BJ124:BV124" si="1534">IF(BJ127&lt;BJ122,(BJ122-BJ127)/5+BJ125,(BJ127-BJ122)/5+BJ123)</f>
        <v>0.99791666666666667</v>
      </c>
      <c r="BK124" s="254">
        <f t="shared" si="1534"/>
        <v>0.99791666666666667</v>
      </c>
      <c r="BL124" s="254">
        <f t="shared" si="1534"/>
        <v>0.99791666666666667</v>
      </c>
      <c r="BM124" s="254">
        <f t="shared" si="1534"/>
        <v>0.99861111111111101</v>
      </c>
      <c r="BN124" s="254">
        <f t="shared" si="1534"/>
        <v>0.99861111111111101</v>
      </c>
      <c r="BO124" s="254">
        <f t="shared" si="1534"/>
        <v>0.99861111111111101</v>
      </c>
      <c r="BP124" s="254">
        <f t="shared" si="1534"/>
        <v>6.9444444444444447E-4</v>
      </c>
      <c r="BQ124" s="254">
        <f t="shared" si="1534"/>
        <v>0.99888888888888883</v>
      </c>
      <c r="BR124" s="254">
        <f t="shared" si="1534"/>
        <v>0.99861111111111101</v>
      </c>
      <c r="BS124" s="254">
        <f t="shared" si="1534"/>
        <v>0.99902777777777774</v>
      </c>
      <c r="BT124" s="254">
        <f t="shared" si="1534"/>
        <v>0.99861111111111101</v>
      </c>
      <c r="BU124" s="254">
        <f t="shared" si="1534"/>
        <v>0.99902777777777774</v>
      </c>
      <c r="BV124" s="254">
        <f t="shared" si="1534"/>
        <v>0.99888888888888883</v>
      </c>
      <c r="BW124" s="254">
        <f t="shared" ref="BW124:BZ124" si="1535">IF(BW127&lt;BW122,(BW122-BW127)/5+BW125,(BW127-BW122)/5+BW123)</f>
        <v>0.99888888888888883</v>
      </c>
      <c r="BX124" s="254">
        <f t="shared" si="1535"/>
        <v>0.99902777777777774</v>
      </c>
      <c r="BY124" s="254">
        <f t="shared" si="1535"/>
        <v>0.99888888888888883</v>
      </c>
      <c r="BZ124" s="254">
        <f t="shared" si="1535"/>
        <v>0.99930555555555556</v>
      </c>
      <c r="CA124" s="254">
        <v>0.99958333333333327</v>
      </c>
      <c r="CB124" s="254">
        <f t="shared" ref="CB124" si="1536">IF(CB127&lt;CB122,(CB122-CB127)/5+CB125,(CB127-CB122)/5+CB123)</f>
        <v>9.722222222222223E-4</v>
      </c>
      <c r="CC124" s="254">
        <v>0.99958333333333327</v>
      </c>
      <c r="CD124" s="254">
        <f t="shared" ref="CD124:CF124" si="1537">IF(CD127&lt;CD122,(CD122-CD127)/5+CD125,(CD127-CD122)/5+CD123)</f>
        <v>2.7777777777777778E-4</v>
      </c>
      <c r="CE124" s="254">
        <f t="shared" si="1537"/>
        <v>2.7777777777777778E-4</v>
      </c>
      <c r="CF124" s="254">
        <f t="shared" si="1537"/>
        <v>2.7777777777777779E-3</v>
      </c>
      <c r="CG124" s="254">
        <f t="shared" ref="CG124:DP124" si="1538">IF(CG127&lt;CG122,(CG122-CG127)/5+CG125,(CG127-CG122)/5+CG123)</f>
        <v>1.6666666666666668E-3</v>
      </c>
      <c r="CH124" s="254">
        <f t="shared" si="1538"/>
        <v>1.9444444444444446E-3</v>
      </c>
      <c r="CI124" s="254">
        <f t="shared" si="1538"/>
        <v>3.0555555555555557E-3</v>
      </c>
      <c r="CJ124" s="254">
        <f t="shared" si="1538"/>
        <v>4.4444444444444444E-3</v>
      </c>
      <c r="CK124" s="254">
        <f t="shared" si="1538"/>
        <v>4.7222222222222223E-3</v>
      </c>
      <c r="CL124" s="254">
        <f t="shared" si="1538"/>
        <v>4.7222222222222223E-3</v>
      </c>
      <c r="CM124" s="254">
        <f t="shared" si="1538"/>
        <v>7.083333333333333E-3</v>
      </c>
      <c r="CN124" s="254">
        <f t="shared" si="1538"/>
        <v>1.1249999999999998E-2</v>
      </c>
      <c r="CO124" s="254">
        <f t="shared" si="1538"/>
        <v>1.1527777777777777E-2</v>
      </c>
      <c r="CP124" s="254">
        <f t="shared" si="1538"/>
        <v>1.361111111111111E-2</v>
      </c>
      <c r="CQ124" s="254">
        <f t="shared" si="1538"/>
        <v>1.5277777777777779E-2</v>
      </c>
      <c r="CR124" s="254">
        <f t="shared" si="1538"/>
        <v>1.6250000000000001E-2</v>
      </c>
      <c r="CS124" s="254">
        <f t="shared" si="1538"/>
        <v>1.8888888888888889E-2</v>
      </c>
      <c r="CT124" s="254">
        <f t="shared" si="1538"/>
        <v>1.9861111111111111E-2</v>
      </c>
      <c r="CU124" s="254">
        <f t="shared" si="1538"/>
        <v>2.4722222222222225E-2</v>
      </c>
      <c r="CV124" s="254">
        <f t="shared" si="1538"/>
        <v>3.0138888888888889E-2</v>
      </c>
      <c r="CW124" s="254">
        <f t="shared" si="1538"/>
        <v>2.8750000000000001E-2</v>
      </c>
      <c r="CX124" s="254">
        <f t="shared" si="1538"/>
        <v>3.0833333333333331E-2</v>
      </c>
      <c r="CY124" s="254">
        <f t="shared" si="1538"/>
        <v>3.1805555555555559E-2</v>
      </c>
      <c r="CZ124" s="254">
        <f t="shared" si="1538"/>
        <v>3.111111111111111E-2</v>
      </c>
      <c r="DA124" s="254">
        <f t="shared" si="1538"/>
        <v>3.4444444444444444E-2</v>
      </c>
      <c r="DB124" s="254">
        <f t="shared" si="1538"/>
        <v>3.5138888888888893E-2</v>
      </c>
      <c r="DC124" s="254">
        <f t="shared" si="1538"/>
        <v>4.6250000000000006E-2</v>
      </c>
      <c r="DD124" s="254">
        <f t="shared" si="1538"/>
        <v>4.7222222222222214E-2</v>
      </c>
      <c r="DE124" s="254">
        <f t="shared" si="1538"/>
        <v>5.1249999999999997E-2</v>
      </c>
      <c r="DF124" s="254">
        <f t="shared" si="1538"/>
        <v>6.2916666666666662E-2</v>
      </c>
      <c r="DG124" s="254">
        <f t="shared" si="1538"/>
        <v>7.4444444444444438E-2</v>
      </c>
      <c r="DH124" s="254">
        <f t="shared" si="1538"/>
        <v>8.0138888888888898E-2</v>
      </c>
      <c r="DI124" s="254">
        <f t="shared" si="1538"/>
        <v>8.4444444444444447E-2</v>
      </c>
      <c r="DJ124" s="254">
        <f t="shared" si="1538"/>
        <v>8.9166666666666672E-2</v>
      </c>
      <c r="DK124" s="254">
        <f t="shared" si="1538"/>
        <v>8.9166666666666672E-2</v>
      </c>
      <c r="DL124" s="254">
        <f t="shared" si="1538"/>
        <v>0.10652777777777779</v>
      </c>
      <c r="DM124" s="254">
        <f t="shared" si="1538"/>
        <v>0.11319444444444444</v>
      </c>
      <c r="DN124" s="254">
        <f t="shared" si="1538"/>
        <v>0.12291666666666667</v>
      </c>
      <c r="DO124" s="254">
        <f t="shared" si="1538"/>
        <v>9.2916666666666675E-2</v>
      </c>
      <c r="DP124" s="254">
        <f t="shared" si="1538"/>
        <v>9.9583333333333329E-2</v>
      </c>
      <c r="DQ124" s="220">
        <f t="shared" si="1139"/>
        <v>-27</v>
      </c>
      <c r="DR124" s="254">
        <f t="shared" ref="DR124:DS124" si="1539">IF(DR127&lt;DR122,(DR122-DR127)/5+DR125,(DR127-DR122)/5+DR123)</f>
        <v>0.97847222222222219</v>
      </c>
      <c r="DS124" s="254">
        <f t="shared" si="1539"/>
        <v>0.98375000000000012</v>
      </c>
      <c r="DT124" s="254">
        <f t="shared" ref="DT124:ED124" si="1540">IF(DT127&lt;DT122,(DT122-DT127)/5+DT125,(DT127-DT122)/5+DT123)</f>
        <v>0.98375000000000012</v>
      </c>
      <c r="DU124" s="254">
        <f t="shared" si="1540"/>
        <v>0.98291666666666655</v>
      </c>
      <c r="DV124" s="254">
        <f t="shared" si="1540"/>
        <v>0.98611111111111116</v>
      </c>
      <c r="DW124" s="254">
        <f t="shared" si="1540"/>
        <v>0.98680555555555549</v>
      </c>
      <c r="DX124" s="254">
        <f t="shared" si="1540"/>
        <v>0.98597222222222203</v>
      </c>
      <c r="DY124" s="254">
        <f t="shared" si="1540"/>
        <v>0.98541666666666672</v>
      </c>
      <c r="DZ124" s="254">
        <f t="shared" si="1540"/>
        <v>0.98875000000000013</v>
      </c>
      <c r="EA124" s="254">
        <f t="shared" si="1540"/>
        <v>0.99041666666666672</v>
      </c>
      <c r="EB124" s="254">
        <f t="shared" si="1540"/>
        <v>0.99069444444444443</v>
      </c>
      <c r="EC124" s="254">
        <f t="shared" si="1540"/>
        <v>0.99277777777777787</v>
      </c>
      <c r="ED124" s="254">
        <f t="shared" si="1540"/>
        <v>0.99180555555555572</v>
      </c>
      <c r="EE124" s="254">
        <f t="shared" ref="EE124:EP124" si="1541">IF(EE127&lt;EE122,(EE122-EE127)/5+EE125,(EE127-EE122)/5+EE123)</f>
        <v>0.9931944444444446</v>
      </c>
      <c r="EF124" s="254">
        <f t="shared" si="1541"/>
        <v>0.9934722222222222</v>
      </c>
      <c r="EG124" s="254">
        <f t="shared" si="1541"/>
        <v>0.99180555555555572</v>
      </c>
      <c r="EH124" s="254">
        <f t="shared" si="1541"/>
        <v>0.99388888888888893</v>
      </c>
      <c r="EI124" s="254">
        <f t="shared" si="1541"/>
        <v>0.99222222222222212</v>
      </c>
      <c r="EJ124" s="254">
        <f t="shared" si="1541"/>
        <v>0.99375000000000002</v>
      </c>
      <c r="EK124" s="254">
        <f t="shared" si="1541"/>
        <v>0.99375000000000002</v>
      </c>
      <c r="EL124" s="254">
        <f t="shared" si="1541"/>
        <v>0.9948611111111112</v>
      </c>
      <c r="EM124" s="254">
        <f t="shared" si="1541"/>
        <v>0.99416666666666675</v>
      </c>
      <c r="EN124" s="254">
        <f t="shared" si="1541"/>
        <v>0.99652777777777779</v>
      </c>
      <c r="EO124" s="254">
        <f t="shared" si="1541"/>
        <v>0.99583333333333335</v>
      </c>
      <c r="EP124" s="254">
        <f t="shared" si="1541"/>
        <v>0.99611111111111106</v>
      </c>
      <c r="EQ124" s="254">
        <f t="shared" ref="EQ124:EZ124" si="1542">IF(EQ127&lt;EQ122,(EQ122-EQ127)/5+EQ125,(EQ127-EQ122)/5+EQ123)</f>
        <v>0.99611111111111106</v>
      </c>
      <c r="ER124" s="254">
        <f t="shared" si="1542"/>
        <v>0.99791666666666667</v>
      </c>
      <c r="ES124" s="254">
        <f t="shared" si="1542"/>
        <v>0.99833333333333341</v>
      </c>
      <c r="ET124" s="254">
        <f t="shared" si="1542"/>
        <v>0.99694444444444452</v>
      </c>
      <c r="EU124" s="254">
        <f t="shared" si="1542"/>
        <v>0.99722222222222223</v>
      </c>
      <c r="EV124" s="254">
        <f t="shared" si="1542"/>
        <v>0.99902777777777774</v>
      </c>
      <c r="EW124" s="254">
        <f t="shared" si="1542"/>
        <v>0.99652777777777779</v>
      </c>
      <c r="EX124" s="254">
        <f t="shared" si="1542"/>
        <v>0.99930555555555556</v>
      </c>
      <c r="EY124" s="254">
        <f t="shared" si="1542"/>
        <v>0.99888888888888883</v>
      </c>
      <c r="EZ124" s="254">
        <f t="shared" si="1542"/>
        <v>0.99750000000000005</v>
      </c>
      <c r="FA124" s="254">
        <v>0.99972222222222196</v>
      </c>
      <c r="FB124" s="254">
        <f t="shared" ref="FB124" si="1543">IF(FB127&lt;FB122,(FB122-FB127)/5+FB125,(FB127-FB122)/5+FB123)</f>
        <v>0.99861111111111101</v>
      </c>
      <c r="FC124" s="254">
        <v>0.99958333333333327</v>
      </c>
      <c r="FD124" s="254">
        <f t="shared" ref="FD124:FF124" si="1544">IF(FD127&lt;FD122,(FD122-FD127)/5+FD125,(FD127-FD122)/5+FD123)</f>
        <v>0.99861111111111101</v>
      </c>
      <c r="FE124" s="254">
        <f t="shared" si="1544"/>
        <v>0.99902777777777774</v>
      </c>
      <c r="FF124" s="254">
        <f t="shared" si="1544"/>
        <v>0.99861111111111101</v>
      </c>
      <c r="FG124" s="254">
        <v>0.99916666666666598</v>
      </c>
      <c r="FH124" s="254">
        <v>0.99888888888888905</v>
      </c>
      <c r="FI124" s="254">
        <v>0.99916666666666598</v>
      </c>
      <c r="FJ124" s="254">
        <f t="shared" ref="FJ124" si="1545">IF(FJ127&lt;FJ122,(FJ122-FJ127)/5+FJ125,(FJ127-FJ122)/5+FJ123)</f>
        <v>0</v>
      </c>
      <c r="FK124" s="255">
        <f>IF(FK127&lt;FK122,(FK122-FK127)/5+FK125,(FK127-FK122)/5+FK123)</f>
        <v>0.99930555555555556</v>
      </c>
      <c r="FL124" s="214">
        <f t="shared" si="935"/>
        <v>-27</v>
      </c>
      <c r="FM124" s="214"/>
      <c r="FN124" s="214"/>
      <c r="FO124" s="221"/>
      <c r="FP124" s="221"/>
      <c r="FQ124" s="214"/>
      <c r="FR124" s="216"/>
      <c r="FS124" s="216"/>
      <c r="FT124" s="216"/>
      <c r="FU124" s="216"/>
      <c r="FV124" s="216"/>
      <c r="FW124" s="216"/>
      <c r="FX124" s="216"/>
      <c r="FY124" s="216"/>
      <c r="FZ124" s="216"/>
      <c r="GA124" s="216"/>
      <c r="GB124" s="216"/>
      <c r="GC124" s="216"/>
      <c r="GD124" s="216"/>
      <c r="GE124" s="216"/>
      <c r="GF124" s="216"/>
      <c r="GG124" s="216"/>
      <c r="GH124" s="216"/>
      <c r="GI124" s="216"/>
      <c r="GJ124" s="216"/>
      <c r="GK124" s="216"/>
      <c r="GL124" s="216"/>
      <c r="GM124" s="216"/>
      <c r="GN124" s="216"/>
      <c r="GO124" s="216"/>
      <c r="GP124" s="216"/>
      <c r="GQ124" s="216"/>
      <c r="GR124" s="216"/>
      <c r="GS124" s="216"/>
      <c r="GT124" s="216"/>
      <c r="GU124" s="216"/>
      <c r="GV124" s="216"/>
      <c r="GW124" s="216"/>
      <c r="GX124" s="216"/>
      <c r="GY124" s="216"/>
      <c r="GZ124" s="216"/>
      <c r="HA124" s="216"/>
      <c r="HB124" s="216"/>
      <c r="HC124" s="216"/>
      <c r="HD124" s="216"/>
      <c r="HE124" s="216"/>
      <c r="HF124" s="216"/>
      <c r="HG124" s="216"/>
      <c r="HH124" s="216"/>
      <c r="HI124" s="216"/>
      <c r="HJ124" s="216"/>
      <c r="HK124" s="216"/>
      <c r="HL124" s="216"/>
      <c r="HM124" s="216"/>
      <c r="HN124" s="216"/>
      <c r="HO124" s="216"/>
      <c r="HP124" s="216"/>
      <c r="HQ124" s="216"/>
      <c r="HR124" s="216"/>
      <c r="HS124" s="216"/>
      <c r="HT124" s="216"/>
      <c r="HU124" s="216"/>
      <c r="HV124" s="216"/>
      <c r="HW124" s="216"/>
      <c r="HX124" s="216"/>
      <c r="HY124" s="216"/>
      <c r="HZ124" s="216"/>
      <c r="IA124" s="216"/>
      <c r="IB124" s="216"/>
      <c r="IC124" s="216"/>
      <c r="ID124" s="216"/>
      <c r="IE124" s="216"/>
      <c r="IF124" s="216"/>
      <c r="IG124" s="216"/>
      <c r="IH124" s="216"/>
      <c r="II124" s="216"/>
      <c r="IJ124" s="216"/>
      <c r="IK124" s="216"/>
      <c r="IL124" s="216"/>
      <c r="IM124" s="216"/>
      <c r="IN124" s="216"/>
      <c r="IO124" s="216"/>
      <c r="IP124" s="216"/>
      <c r="IQ124" s="216"/>
      <c r="IR124" s="216"/>
      <c r="IS124" s="216"/>
      <c r="IT124" s="216"/>
      <c r="IU124" s="216"/>
      <c r="IV124" s="216"/>
      <c r="IW124" s="216"/>
      <c r="IX124" s="216"/>
      <c r="IY124" s="216"/>
      <c r="IZ124" s="216"/>
      <c r="JA124" s="216"/>
      <c r="JB124" s="216"/>
      <c r="JC124" s="216"/>
      <c r="JD124" s="216"/>
      <c r="JE124" s="216"/>
      <c r="JF124" s="216"/>
      <c r="JG124" s="216"/>
      <c r="JH124" s="216"/>
      <c r="JI124" s="216"/>
      <c r="JJ124" s="216"/>
      <c r="JK124" s="216"/>
      <c r="JL124" s="216"/>
      <c r="JM124" s="216"/>
      <c r="JN124" s="216"/>
      <c r="JO124" s="216"/>
      <c r="JP124" s="216"/>
      <c r="JQ124" s="216"/>
      <c r="JR124" s="216"/>
    </row>
    <row r="125" spans="1:278" ht="16.5" hidden="1" thickTop="1" thickBot="1">
      <c r="H125" s="82">
        <f>$H$123/$H$124</f>
        <v>1.0027379093307922</v>
      </c>
      <c r="I125" s="83"/>
      <c r="J125" s="89">
        <f ca="1">J123+J124+L126</f>
        <v>42407.722612215657</v>
      </c>
      <c r="K125" s="80" t="s">
        <v>3</v>
      </c>
      <c r="L125" s="90">
        <f ca="1">IF(J126&lt;L123,$J$126-L126,IF(J126&gt;L124,J126-L126,J126-L127))</f>
        <v>42291.632766435185</v>
      </c>
      <c r="M125" s="86">
        <f ca="1">IF($L$2="W","",IF($J$126&lt;$L$123,$L$125+$M$123,IF($J$126&gt;$L$124,$L$125+$M$123,$L$125+$M$123+$L$127)))</f>
        <v>42291.742885262349</v>
      </c>
      <c r="AG125" s="154"/>
      <c r="AH125" s="30"/>
      <c r="AI125" s="20"/>
      <c r="AJ125" s="91"/>
      <c r="AK125" s="19"/>
      <c r="AL125" s="20"/>
      <c r="AM125" s="20"/>
      <c r="AN125" s="19"/>
      <c r="AO125" s="19"/>
      <c r="AP125" s="19"/>
      <c r="AQ125" s="20"/>
      <c r="AR125" s="20"/>
      <c r="AS125" s="20"/>
      <c r="AT125" s="20"/>
      <c r="AU125" s="20"/>
      <c r="AV125" s="20"/>
      <c r="AW125" s="20"/>
      <c r="BF125" s="215">
        <v>-28</v>
      </c>
      <c r="BG125" s="214">
        <f t="shared" si="867"/>
        <v>-28</v>
      </c>
      <c r="BH125" s="257">
        <f t="shared" ref="BH125" si="1546">IF(BH127&lt;BH122,(BH122-BH127)/5+BH126,(BH127-BH122)/5+BH124)</f>
        <v>0.99861111111111101</v>
      </c>
      <c r="BI125" s="254">
        <v>0.99874999999999992</v>
      </c>
      <c r="BJ125" s="254">
        <f t="shared" ref="BJ125:BV125" si="1547">IF(BJ127&lt;BJ122,(BJ122-BJ127)/5+BJ126,(BJ127-BJ122)/5+BJ124)</f>
        <v>0.99791666666666667</v>
      </c>
      <c r="BK125" s="254">
        <f t="shared" si="1547"/>
        <v>0.99791666666666667</v>
      </c>
      <c r="BL125" s="254">
        <f t="shared" si="1547"/>
        <v>0.99791666666666667</v>
      </c>
      <c r="BM125" s="254">
        <f t="shared" si="1547"/>
        <v>0.99861111111111101</v>
      </c>
      <c r="BN125" s="254">
        <f t="shared" si="1547"/>
        <v>0.99861111111111101</v>
      </c>
      <c r="BO125" s="254">
        <f t="shared" si="1547"/>
        <v>0.99861111111111101</v>
      </c>
      <c r="BP125" s="254">
        <f t="shared" si="1547"/>
        <v>6.9444444444444447E-4</v>
      </c>
      <c r="BQ125" s="254">
        <f t="shared" si="1547"/>
        <v>0.99902777777777774</v>
      </c>
      <c r="BR125" s="254">
        <f t="shared" si="1547"/>
        <v>0.99861111111111101</v>
      </c>
      <c r="BS125" s="254">
        <f t="shared" si="1547"/>
        <v>0.99888888888888883</v>
      </c>
      <c r="BT125" s="254">
        <f t="shared" si="1547"/>
        <v>0.99861111111111101</v>
      </c>
      <c r="BU125" s="254">
        <f t="shared" si="1547"/>
        <v>0.99888888888888883</v>
      </c>
      <c r="BV125" s="254">
        <f t="shared" si="1547"/>
        <v>0.99902777777777774</v>
      </c>
      <c r="BW125" s="254">
        <f t="shared" ref="BW125:BZ125" si="1548">IF(BW127&lt;BW122,(BW122-BW127)/5+BW126,(BW127-BW122)/5+BW124)</f>
        <v>0.99902777777777774</v>
      </c>
      <c r="BX125" s="254">
        <f t="shared" si="1548"/>
        <v>0.99888888888888883</v>
      </c>
      <c r="BY125" s="254">
        <f t="shared" si="1548"/>
        <v>0.99902777777777774</v>
      </c>
      <c r="BZ125" s="254">
        <f t="shared" si="1548"/>
        <v>0.99930555555555556</v>
      </c>
      <c r="CA125" s="254">
        <v>0.99972222222222218</v>
      </c>
      <c r="CB125" s="254">
        <f t="shared" ref="CB125" si="1549">IF(CB127&lt;CB122,(CB122-CB127)/5+CB126,(CB127-CB122)/5+CB124)</f>
        <v>1.1111111111111111E-3</v>
      </c>
      <c r="CC125" s="254">
        <v>0.99972222222222218</v>
      </c>
      <c r="CD125" s="254">
        <f t="shared" ref="CD125:CF125" si="1550">IF(CD127&lt;CD122,(CD122-CD127)/5+CD126,(CD127-CD122)/5+CD124)</f>
        <v>4.1666666666666664E-4</v>
      </c>
      <c r="CE125" s="254">
        <f t="shared" si="1550"/>
        <v>4.1666666666666664E-4</v>
      </c>
      <c r="CF125" s="254">
        <f t="shared" si="1550"/>
        <v>2.7777777777777779E-3</v>
      </c>
      <c r="CG125" s="254">
        <f t="shared" ref="CG125:DP125" si="1551">IF(CG127&lt;CG122,(CG122-CG127)/5+CG126,(CG127-CG122)/5+CG124)</f>
        <v>1.8055555555555557E-3</v>
      </c>
      <c r="CH125" s="254">
        <f t="shared" si="1551"/>
        <v>2.2222222222222222E-3</v>
      </c>
      <c r="CI125" s="254">
        <f t="shared" si="1551"/>
        <v>3.1944444444444446E-3</v>
      </c>
      <c r="CJ125" s="254">
        <f t="shared" si="1551"/>
        <v>4.5833333333333334E-3</v>
      </c>
      <c r="CK125" s="254">
        <f t="shared" si="1551"/>
        <v>5.0000000000000001E-3</v>
      </c>
      <c r="CL125" s="254">
        <f t="shared" si="1551"/>
        <v>5.0000000000000001E-3</v>
      </c>
      <c r="CM125" s="254">
        <f t="shared" si="1551"/>
        <v>7.4999999999999997E-3</v>
      </c>
      <c r="CN125" s="254">
        <f t="shared" si="1551"/>
        <v>1.1666666666666664E-2</v>
      </c>
      <c r="CO125" s="254">
        <f t="shared" si="1551"/>
        <v>1.2083333333333333E-2</v>
      </c>
      <c r="CP125" s="254">
        <f t="shared" si="1551"/>
        <v>1.4166666666666666E-2</v>
      </c>
      <c r="CQ125" s="254">
        <f t="shared" si="1551"/>
        <v>1.5972222222222224E-2</v>
      </c>
      <c r="CR125" s="254">
        <f t="shared" si="1551"/>
        <v>1.7083333333333332E-2</v>
      </c>
      <c r="CS125" s="254">
        <f t="shared" si="1551"/>
        <v>0.02</v>
      </c>
      <c r="CT125" s="254">
        <f t="shared" si="1551"/>
        <v>2.0416666666666666E-2</v>
      </c>
      <c r="CU125" s="254">
        <f t="shared" si="1551"/>
        <v>2.5972222222222226E-2</v>
      </c>
      <c r="CV125" s="254">
        <f t="shared" si="1551"/>
        <v>3.1666666666666669E-2</v>
      </c>
      <c r="CW125" s="254">
        <f t="shared" si="1551"/>
        <v>3.0277777777777778E-2</v>
      </c>
      <c r="CX125" s="254">
        <f t="shared" si="1551"/>
        <v>3.2361111111111111E-2</v>
      </c>
      <c r="CY125" s="254">
        <f t="shared" si="1551"/>
        <v>3.3472222222222223E-2</v>
      </c>
      <c r="CZ125" s="254">
        <f t="shared" si="1551"/>
        <v>3.2777777777777781E-2</v>
      </c>
      <c r="DA125" s="254">
        <f t="shared" si="1551"/>
        <v>3.6388888888888887E-2</v>
      </c>
      <c r="DB125" s="254">
        <f t="shared" si="1551"/>
        <v>3.6388888888888894E-2</v>
      </c>
      <c r="DC125" s="254">
        <f t="shared" si="1551"/>
        <v>4.8888888888888898E-2</v>
      </c>
      <c r="DD125" s="254">
        <f t="shared" si="1551"/>
        <v>4.9999999999999989E-2</v>
      </c>
      <c r="DE125" s="254">
        <f t="shared" si="1551"/>
        <v>5.4999999999999993E-2</v>
      </c>
      <c r="DF125" s="254">
        <f t="shared" si="1551"/>
        <v>6.8333333333333329E-2</v>
      </c>
      <c r="DG125" s="254">
        <f t="shared" si="1551"/>
        <v>7.9027777777777766E-2</v>
      </c>
      <c r="DH125" s="254">
        <f t="shared" si="1551"/>
        <v>8.5138888888888903E-2</v>
      </c>
      <c r="DI125" s="254">
        <f t="shared" si="1551"/>
        <v>8.9861111111111114E-2</v>
      </c>
      <c r="DJ125" s="254">
        <f t="shared" si="1551"/>
        <v>9.4861111111111118E-2</v>
      </c>
      <c r="DK125" s="254">
        <f t="shared" si="1551"/>
        <v>9.4861111111111118E-2</v>
      </c>
      <c r="DL125" s="254">
        <f t="shared" si="1551"/>
        <v>0.11430555555555558</v>
      </c>
      <c r="DM125" s="254">
        <f t="shared" si="1551"/>
        <v>0.11319444444444444</v>
      </c>
      <c r="DN125" s="254">
        <f t="shared" si="1551"/>
        <v>0.12291666666666667</v>
      </c>
      <c r="DO125" s="254">
        <f t="shared" si="1551"/>
        <v>6.1944444444444448E-2</v>
      </c>
      <c r="DP125" s="254">
        <f t="shared" si="1551"/>
        <v>6.6388888888888886E-2</v>
      </c>
      <c r="DQ125" s="220">
        <f t="shared" si="1139"/>
        <v>-28</v>
      </c>
      <c r="DR125" s="254">
        <f t="shared" ref="DR125:DS125" si="1552">IF(DR127&lt;DR122,(DR122-DR127)/5+DR126,(DR127-DR122)/5+DR124)</f>
        <v>0.9770833333333333</v>
      </c>
      <c r="DS125" s="254">
        <f t="shared" si="1552"/>
        <v>0.98291666666666677</v>
      </c>
      <c r="DT125" s="254">
        <f t="shared" ref="DT125:ED125" si="1553">IF(DT127&lt;DT122,(DT122-DT127)/5+DT126,(DT127-DT122)/5+DT124)</f>
        <v>0.98291666666666677</v>
      </c>
      <c r="DU125" s="254">
        <f t="shared" si="1553"/>
        <v>0.98166666666666658</v>
      </c>
      <c r="DV125" s="254">
        <f t="shared" si="1553"/>
        <v>0.98541666666666672</v>
      </c>
      <c r="DW125" s="254">
        <f t="shared" si="1553"/>
        <v>0.98611111111111105</v>
      </c>
      <c r="DX125" s="254">
        <f t="shared" si="1553"/>
        <v>0.98486111111111097</v>
      </c>
      <c r="DY125" s="254">
        <f t="shared" si="1553"/>
        <v>0.98472222222222228</v>
      </c>
      <c r="DZ125" s="254">
        <f t="shared" si="1553"/>
        <v>0.9883333333333334</v>
      </c>
      <c r="EA125" s="254">
        <f t="shared" si="1553"/>
        <v>0.98944444444444446</v>
      </c>
      <c r="EB125" s="254">
        <f t="shared" si="1553"/>
        <v>0.98986111111111108</v>
      </c>
      <c r="EC125" s="254">
        <f t="shared" si="1553"/>
        <v>0.99263888888888896</v>
      </c>
      <c r="ED125" s="254">
        <f t="shared" si="1553"/>
        <v>0.9915277777777779</v>
      </c>
      <c r="EE125" s="254">
        <f t="shared" ref="EE125:EP125" si="1554">IF(EE127&lt;EE122,(EE122-EE127)/5+EE126,(EE127-EE122)/5+EE124)</f>
        <v>0.99291666666666678</v>
      </c>
      <c r="EF125" s="254">
        <f t="shared" si="1554"/>
        <v>0.99333333333333329</v>
      </c>
      <c r="EG125" s="254">
        <f t="shared" si="1554"/>
        <v>0.9915277777777779</v>
      </c>
      <c r="EH125" s="254">
        <f t="shared" si="1554"/>
        <v>0.99361111111111111</v>
      </c>
      <c r="EI125" s="254">
        <f t="shared" si="1554"/>
        <v>0.9918055555555555</v>
      </c>
      <c r="EJ125" s="254">
        <f t="shared" si="1554"/>
        <v>0.99305555555555558</v>
      </c>
      <c r="EK125" s="254">
        <f t="shared" si="1554"/>
        <v>0.99305555555555558</v>
      </c>
      <c r="EL125" s="254">
        <f t="shared" si="1554"/>
        <v>0.99472222222222229</v>
      </c>
      <c r="EM125" s="254">
        <f t="shared" si="1554"/>
        <v>0.99402777777777784</v>
      </c>
      <c r="EN125" s="254">
        <f t="shared" si="1554"/>
        <v>0.99652777777777779</v>
      </c>
      <c r="EO125" s="254">
        <f t="shared" si="1554"/>
        <v>0.99513888888888891</v>
      </c>
      <c r="EP125" s="254">
        <f t="shared" si="1554"/>
        <v>0.99555555555555553</v>
      </c>
      <c r="EQ125" s="254">
        <f t="shared" ref="EQ125:EZ125" si="1555">IF(EQ127&lt;EQ122,(EQ122-EQ127)/5+EQ126,(EQ127-EQ122)/5+EQ124)</f>
        <v>0.99555555555555553</v>
      </c>
      <c r="ER125" s="254">
        <f t="shared" si="1555"/>
        <v>0.99791666666666667</v>
      </c>
      <c r="ES125" s="254">
        <f t="shared" si="1555"/>
        <v>0.9981944444444445</v>
      </c>
      <c r="ET125" s="254">
        <f t="shared" si="1555"/>
        <v>0.99680555555555561</v>
      </c>
      <c r="EU125" s="254">
        <f t="shared" si="1555"/>
        <v>0.99722222222222223</v>
      </c>
      <c r="EV125" s="254">
        <f t="shared" si="1555"/>
        <v>0.99888888888888883</v>
      </c>
      <c r="EW125" s="254">
        <f t="shared" si="1555"/>
        <v>0.99652777777777779</v>
      </c>
      <c r="EX125" s="254">
        <f t="shared" si="1555"/>
        <v>0.99930555555555556</v>
      </c>
      <c r="EY125" s="254">
        <f t="shared" si="1555"/>
        <v>0.99902777777777774</v>
      </c>
      <c r="EZ125" s="254">
        <f t="shared" si="1555"/>
        <v>0.99763888888888896</v>
      </c>
      <c r="FA125" s="254">
        <v>0.99958333333333327</v>
      </c>
      <c r="FB125" s="254">
        <f t="shared" ref="FB125" si="1556">IF(FB127&lt;FB122,(FB122-FB127)/5+FB126,(FB127-FB122)/5+FB124)</f>
        <v>0.99861111111111101</v>
      </c>
      <c r="FC125" s="254">
        <v>0.99972222222222218</v>
      </c>
      <c r="FD125" s="254">
        <f t="shared" ref="FD125:FF125" si="1557">IF(FD127&lt;FD122,(FD122-FD127)/5+FD126,(FD127-FD122)/5+FD124)</f>
        <v>0.99861111111111101</v>
      </c>
      <c r="FE125" s="254">
        <f t="shared" si="1557"/>
        <v>0.99888888888888883</v>
      </c>
      <c r="FF125" s="254">
        <f t="shared" si="1557"/>
        <v>0.99861111111111101</v>
      </c>
      <c r="FG125" s="254">
        <v>0.99874999999999992</v>
      </c>
      <c r="FH125" s="254">
        <v>0.99833333333333341</v>
      </c>
      <c r="FI125" s="254">
        <v>0.99874999999999992</v>
      </c>
      <c r="FJ125" s="254">
        <f t="shared" ref="FJ125" si="1558">IF(FJ127&lt;FJ122,(FJ122-FJ127)/5+FJ126,(FJ127-FJ122)/5+FJ124)</f>
        <v>0</v>
      </c>
      <c r="FK125" s="255">
        <f t="shared" ref="FK125" si="1559">IF(FK127&lt;FK122,(FK122-FK127)/5+FK126,(FK127-FK122)/5+FK124)</f>
        <v>0.99930555555555556</v>
      </c>
      <c r="FL125" s="214">
        <f t="shared" si="935"/>
        <v>-28</v>
      </c>
      <c r="FM125" s="214"/>
      <c r="FN125" s="214"/>
      <c r="FO125" s="221"/>
      <c r="FP125" s="221"/>
      <c r="FQ125" s="214"/>
      <c r="FR125" s="216"/>
      <c r="FS125" s="216"/>
      <c r="FT125" s="216"/>
      <c r="FU125" s="216"/>
      <c r="FV125" s="216"/>
      <c r="FW125" s="216"/>
      <c r="FX125" s="216"/>
      <c r="FY125" s="216"/>
      <c r="FZ125" s="216"/>
      <c r="GA125" s="216"/>
      <c r="GB125" s="216"/>
      <c r="GC125" s="216"/>
      <c r="GD125" s="216"/>
      <c r="GE125" s="216"/>
      <c r="GF125" s="216"/>
      <c r="GG125" s="216"/>
      <c r="GH125" s="216"/>
      <c r="GI125" s="216"/>
      <c r="GJ125" s="216"/>
      <c r="GK125" s="216"/>
      <c r="GL125" s="216"/>
      <c r="GM125" s="216"/>
      <c r="GN125" s="216"/>
      <c r="GO125" s="216"/>
      <c r="GP125" s="216"/>
      <c r="GQ125" s="216"/>
      <c r="GR125" s="216"/>
      <c r="GS125" s="216"/>
      <c r="GT125" s="216"/>
      <c r="GU125" s="216"/>
      <c r="GV125" s="216"/>
      <c r="GW125" s="216"/>
      <c r="GX125" s="216"/>
      <c r="GY125" s="216"/>
      <c r="GZ125" s="216"/>
      <c r="HA125" s="216"/>
      <c r="HB125" s="216"/>
      <c r="HC125" s="216"/>
      <c r="HD125" s="216"/>
      <c r="HE125" s="216"/>
      <c r="HF125" s="216"/>
      <c r="HG125" s="216"/>
      <c r="HH125" s="216"/>
      <c r="HI125" s="216"/>
      <c r="HJ125" s="216"/>
      <c r="HK125" s="216"/>
      <c r="HL125" s="216"/>
      <c r="HM125" s="216"/>
      <c r="HN125" s="216"/>
      <c r="HO125" s="216"/>
      <c r="HP125" s="216"/>
      <c r="HQ125" s="216"/>
      <c r="HR125" s="216"/>
      <c r="HS125" s="216"/>
      <c r="HT125" s="216"/>
      <c r="HU125" s="216"/>
      <c r="HV125" s="216"/>
      <c r="HW125" s="216"/>
      <c r="HX125" s="216"/>
      <c r="HY125" s="216"/>
      <c r="HZ125" s="216"/>
      <c r="IA125" s="216"/>
      <c r="IB125" s="216"/>
      <c r="IC125" s="216"/>
      <c r="ID125" s="216"/>
      <c r="IE125" s="216"/>
      <c r="IF125" s="216"/>
      <c r="IG125" s="216"/>
      <c r="IH125" s="216"/>
      <c r="II125" s="216"/>
      <c r="IJ125" s="216"/>
      <c r="IK125" s="216"/>
      <c r="IL125" s="216"/>
      <c r="IM125" s="216"/>
      <c r="IN125" s="216"/>
      <c r="IO125" s="216"/>
      <c r="IP125" s="216"/>
      <c r="IQ125" s="216"/>
      <c r="IR125" s="216"/>
      <c r="IS125" s="216"/>
      <c r="IT125" s="216"/>
      <c r="IU125" s="216"/>
      <c r="IV125" s="216"/>
      <c r="IW125" s="216"/>
      <c r="IX125" s="216"/>
      <c r="IY125" s="216"/>
      <c r="IZ125" s="216"/>
      <c r="JA125" s="216"/>
      <c r="JB125" s="216"/>
      <c r="JC125" s="216"/>
      <c r="JD125" s="216"/>
      <c r="JE125" s="216"/>
      <c r="JF125" s="216"/>
      <c r="JG125" s="216"/>
      <c r="JH125" s="216"/>
      <c r="JI125" s="216"/>
      <c r="JJ125" s="216"/>
      <c r="JK125" s="216"/>
      <c r="JL125" s="216"/>
      <c r="JM125" s="216"/>
      <c r="JN125" s="216"/>
      <c r="JO125" s="216"/>
      <c r="JP125" s="216"/>
      <c r="JQ125" s="216"/>
      <c r="JR125" s="216"/>
    </row>
    <row r="126" spans="1:278" ht="16.5" hidden="1" thickTop="1" thickBot="1">
      <c r="H126" s="92" t="str">
        <f ca="1">IF(J126&lt;L123,"MEZ",IF(J126&gt;L124,"MEZ","MESZ"))</f>
        <v>MESZ</v>
      </c>
      <c r="I126" s="93"/>
      <c r="J126" s="94">
        <f ca="1">NOW()</f>
        <v>42291.716099768521</v>
      </c>
      <c r="K126" s="95">
        <v>1</v>
      </c>
      <c r="L126" s="96">
        <f>K126/K128</f>
        <v>4.1666666666666664E-2</v>
      </c>
      <c r="M126" s="97"/>
      <c r="AG126" s="154"/>
      <c r="AH126" s="30"/>
      <c r="AI126" s="19"/>
      <c r="AJ126" s="91"/>
      <c r="AK126" s="19"/>
      <c r="AL126" s="20"/>
      <c r="AM126" s="20"/>
      <c r="AN126" s="19"/>
      <c r="AO126" s="19"/>
      <c r="AP126" s="19"/>
      <c r="AQ126" s="20"/>
      <c r="AR126" s="20"/>
      <c r="AS126" s="20"/>
      <c r="AT126" s="20"/>
      <c r="AU126" s="20"/>
      <c r="AV126" s="20"/>
      <c r="AW126" s="20"/>
      <c r="BF126" s="215">
        <v>-29</v>
      </c>
      <c r="BG126" s="214">
        <f t="shared" si="867"/>
        <v>-29</v>
      </c>
      <c r="BH126" s="286">
        <f>IF(BH127&lt;BH122,(BH122-BH127)/5+BH127,(BH127-BH122)/5+BH125)</f>
        <v>0.99861111111111101</v>
      </c>
      <c r="BI126" s="283">
        <v>0.99833333333333341</v>
      </c>
      <c r="BJ126" s="283">
        <f t="shared" ref="BJ126" si="1560">IF(BJ127&lt;BJ122,(BJ122-BJ127)/5+BJ127,(BJ127-BJ122)/5+BJ125)</f>
        <v>0.99791666666666667</v>
      </c>
      <c r="BK126" s="283">
        <f t="shared" ref="BK126" si="1561">IF(BK127&lt;BK122,(BK122-BK127)/5+BK127,(BK127-BK122)/5+BK125)</f>
        <v>0.99791666666666667</v>
      </c>
      <c r="BL126" s="283">
        <f t="shared" ref="BL126" si="1562">IF(BL127&lt;BL122,(BL122-BL127)/5+BL127,(BL127-BL122)/5+BL125)</f>
        <v>0.99791666666666667</v>
      </c>
      <c r="BM126" s="283">
        <f t="shared" ref="BM126" si="1563">IF(BM127&lt;BM122,(BM122-BM127)/5+BM127,(BM127-BM122)/5+BM125)</f>
        <v>0.99861111111111101</v>
      </c>
      <c r="BN126" s="283">
        <f t="shared" ref="BN126" si="1564">IF(BN127&lt;BN122,(BN122-BN127)/5+BN127,(BN127-BN122)/5+BN125)</f>
        <v>0.99861111111111101</v>
      </c>
      <c r="BO126" s="283">
        <f t="shared" ref="BO126" si="1565">IF(BO127&lt;BO122,(BO122-BO127)/5+BO127,(BO127-BO122)/5+BO125)</f>
        <v>0.99861111111111101</v>
      </c>
      <c r="BP126" s="283">
        <f t="shared" ref="BP126" si="1566">IF(BP127&lt;BP122,(BP122-BP127)/5+BP127,(BP127-BP122)/5+BP125)</f>
        <v>6.9444444444444447E-4</v>
      </c>
      <c r="BQ126" s="283">
        <f t="shared" ref="BQ126" si="1567">IF(BQ127&lt;BQ122,(BQ122-BQ127)/5+BQ127,(BQ127-BQ122)/5+BQ125)</f>
        <v>0.99916666666666665</v>
      </c>
      <c r="BR126" s="283">
        <f t="shared" ref="BR126" si="1568">IF(BR127&lt;BR122,(BR122-BR127)/5+BR127,(BR127-BR122)/5+BR125)</f>
        <v>0.99861111111111101</v>
      </c>
      <c r="BS126" s="283">
        <f t="shared" ref="BS126" si="1569">IF(BS127&lt;BS122,(BS122-BS127)/5+BS127,(BS127-BS122)/5+BS125)</f>
        <v>0.99874999999999992</v>
      </c>
      <c r="BT126" s="283">
        <f t="shared" ref="BT126" si="1570">IF(BT127&lt;BT122,(BT122-BT127)/5+BT127,(BT127-BT122)/5+BT125)</f>
        <v>0.99861111111111101</v>
      </c>
      <c r="BU126" s="283">
        <f t="shared" ref="BU126" si="1571">IF(BU127&lt;BU122,(BU122-BU127)/5+BU127,(BU127-BU122)/5+BU125)</f>
        <v>0.99874999999999992</v>
      </c>
      <c r="BV126" s="283">
        <f t="shared" ref="BV126" si="1572">IF(BV127&lt;BV122,(BV122-BV127)/5+BV127,(BV127-BV122)/5+BV125)</f>
        <v>0.99916666666666665</v>
      </c>
      <c r="BW126" s="283">
        <f t="shared" ref="BW126" si="1573">IF(BW127&lt;BW122,(BW122-BW127)/5+BW127,(BW127-BW122)/5+BW125)</f>
        <v>0.99916666666666665</v>
      </c>
      <c r="BX126" s="283">
        <f t="shared" ref="BX126" si="1574">IF(BX127&lt;BX122,(BX122-BX127)/5+BX127,(BX127-BX122)/5+BX125)</f>
        <v>0.99874999999999992</v>
      </c>
      <c r="BY126" s="283">
        <f t="shared" ref="BY126" si="1575">IF(BY127&lt;BY122,(BY122-BY127)/5+BY127,(BY127-BY122)/5+BY125)</f>
        <v>0.99916666666666665</v>
      </c>
      <c r="BZ126" s="283">
        <f t="shared" ref="BZ126" si="1576">IF(BZ127&lt;BZ122,(BZ122-BZ127)/5+BZ127,(BZ127-BZ122)/5+BZ125)</f>
        <v>0.99930555555555556</v>
      </c>
      <c r="CA126" s="283">
        <v>0.99986111111111109</v>
      </c>
      <c r="CB126" s="283">
        <f t="shared" ref="CB126" si="1577">IF(CB127&lt;CB122,(CB122-CB127)/5+CB127,(CB127-CB122)/5+CB125)</f>
        <v>1.25E-3</v>
      </c>
      <c r="CC126" s="283">
        <v>0.99986111111111109</v>
      </c>
      <c r="CD126" s="283">
        <f t="shared" ref="CD126:CF126" si="1578">IF(CD127&lt;CD122,(CD122-CD127)/5+CD127,(CD127-CD122)/5+CD125)</f>
        <v>5.5555555555555556E-4</v>
      </c>
      <c r="CE126" s="283">
        <f t="shared" si="1578"/>
        <v>5.5555555555555556E-4</v>
      </c>
      <c r="CF126" s="283">
        <f t="shared" si="1578"/>
        <v>2.7777777777777779E-3</v>
      </c>
      <c r="CG126" s="283">
        <f t="shared" ref="CG126:DP126" si="1579">IF(CG127&lt;CG122,(CG122-CG127)/5+CG127,(CG127-CG122)/5+CG125)</f>
        <v>1.9444444444444446E-3</v>
      </c>
      <c r="CH126" s="283">
        <f t="shared" si="1579"/>
        <v>2.5000000000000001E-3</v>
      </c>
      <c r="CI126" s="283">
        <f t="shared" si="1579"/>
        <v>3.3333333333333335E-3</v>
      </c>
      <c r="CJ126" s="283">
        <f t="shared" si="1579"/>
        <v>4.7222222222222223E-3</v>
      </c>
      <c r="CK126" s="283">
        <f t="shared" si="1579"/>
        <v>5.2777777777777779E-3</v>
      </c>
      <c r="CL126" s="283">
        <f t="shared" si="1579"/>
        <v>5.2777777777777779E-3</v>
      </c>
      <c r="CM126" s="283">
        <f t="shared" si="1579"/>
        <v>7.9166666666666656E-3</v>
      </c>
      <c r="CN126" s="283">
        <f t="shared" si="1579"/>
        <v>1.208333333333333E-2</v>
      </c>
      <c r="CO126" s="283">
        <f t="shared" si="1579"/>
        <v>1.2638888888888889E-2</v>
      </c>
      <c r="CP126" s="283">
        <f t="shared" si="1579"/>
        <v>1.4722222222222222E-2</v>
      </c>
      <c r="CQ126" s="283">
        <f t="shared" si="1579"/>
        <v>1.666666666666667E-2</v>
      </c>
      <c r="CR126" s="283">
        <f t="shared" si="1579"/>
        <v>1.7916666666666664E-2</v>
      </c>
      <c r="CS126" s="283">
        <f t="shared" si="1579"/>
        <v>2.1111111111111112E-2</v>
      </c>
      <c r="CT126" s="283">
        <f t="shared" si="1579"/>
        <v>2.0972222222222222E-2</v>
      </c>
      <c r="CU126" s="283">
        <f t="shared" si="1579"/>
        <v>2.7222222222222228E-2</v>
      </c>
      <c r="CV126" s="283">
        <f t="shared" si="1579"/>
        <v>3.319444444444445E-2</v>
      </c>
      <c r="CW126" s="283">
        <f t="shared" si="1579"/>
        <v>3.1805555555555559E-2</v>
      </c>
      <c r="CX126" s="283">
        <f t="shared" si="1579"/>
        <v>3.3888888888888892E-2</v>
      </c>
      <c r="CY126" s="283">
        <f t="shared" si="1579"/>
        <v>3.5138888888888886E-2</v>
      </c>
      <c r="CZ126" s="283">
        <f t="shared" si="1579"/>
        <v>3.4444444444444451E-2</v>
      </c>
      <c r="DA126" s="283">
        <f t="shared" si="1579"/>
        <v>3.833333333333333E-2</v>
      </c>
      <c r="DB126" s="283">
        <f t="shared" si="1579"/>
        <v>3.7638888888888895E-2</v>
      </c>
      <c r="DC126" s="283">
        <f t="shared" si="1579"/>
        <v>5.152777777777779E-2</v>
      </c>
      <c r="DD126" s="283">
        <f t="shared" si="1579"/>
        <v>5.2777777777777764E-2</v>
      </c>
      <c r="DE126" s="283">
        <f t="shared" si="1579"/>
        <v>5.874999999999999E-2</v>
      </c>
      <c r="DF126" s="283">
        <f t="shared" si="1579"/>
        <v>7.3749999999999996E-2</v>
      </c>
      <c r="DG126" s="283">
        <f t="shared" si="1579"/>
        <v>8.3611111111111094E-2</v>
      </c>
      <c r="DH126" s="283">
        <f t="shared" si="1579"/>
        <v>9.0138888888888907E-2</v>
      </c>
      <c r="DI126" s="283">
        <f t="shared" si="1579"/>
        <v>9.5277777777777781E-2</v>
      </c>
      <c r="DJ126" s="283">
        <f t="shared" si="1579"/>
        <v>0.10055555555555556</v>
      </c>
      <c r="DK126" s="283">
        <f t="shared" si="1579"/>
        <v>0.10055555555555556</v>
      </c>
      <c r="DL126" s="283">
        <f t="shared" si="1579"/>
        <v>0.12208333333333336</v>
      </c>
      <c r="DM126" s="283">
        <f t="shared" si="1579"/>
        <v>0.11319444444444444</v>
      </c>
      <c r="DN126" s="283">
        <f t="shared" si="1579"/>
        <v>0.12291666666666667</v>
      </c>
      <c r="DO126" s="283">
        <f t="shared" si="1579"/>
        <v>3.0972222222222224E-2</v>
      </c>
      <c r="DP126" s="283">
        <f t="shared" si="1579"/>
        <v>3.3194444444444443E-2</v>
      </c>
      <c r="DQ126" s="220">
        <f t="shared" si="1139"/>
        <v>-29</v>
      </c>
      <c r="DR126" s="272">
        <f t="shared" ref="DR126:DS126" si="1580">IF(DR127&lt;DR122,(DR122-DR127)/5+DR127,(DR127-DR122)/5+DR125)</f>
        <v>0.97569444444444442</v>
      </c>
      <c r="DS126" s="272">
        <f t="shared" si="1580"/>
        <v>0.98208333333333342</v>
      </c>
      <c r="DT126" s="272">
        <f t="shared" ref="DT126:ED126" si="1581">IF(DT127&lt;DT122,(DT122-DT127)/5+DT127,(DT127-DT122)/5+DT125)</f>
        <v>0.98208333333333342</v>
      </c>
      <c r="DU126" s="272">
        <f t="shared" si="1581"/>
        <v>0.9804166666666666</v>
      </c>
      <c r="DV126" s="272">
        <f t="shared" si="1581"/>
        <v>0.98472222222222228</v>
      </c>
      <c r="DW126" s="272">
        <f t="shared" si="1581"/>
        <v>0.98541666666666661</v>
      </c>
      <c r="DX126" s="272">
        <f t="shared" si="1581"/>
        <v>0.9837499999999999</v>
      </c>
      <c r="DY126" s="272">
        <f t="shared" si="1581"/>
        <v>0.98402777777777783</v>
      </c>
      <c r="DZ126" s="272">
        <f t="shared" si="1581"/>
        <v>0.98791666666666667</v>
      </c>
      <c r="EA126" s="272">
        <f t="shared" si="1581"/>
        <v>0.9884722222222222</v>
      </c>
      <c r="EB126" s="272">
        <f t="shared" si="1581"/>
        <v>0.98902777777777773</v>
      </c>
      <c r="EC126" s="272">
        <f t="shared" si="1581"/>
        <v>0.99250000000000005</v>
      </c>
      <c r="ED126" s="272">
        <f t="shared" si="1581"/>
        <v>0.99125000000000008</v>
      </c>
      <c r="EE126" s="272">
        <f t="shared" ref="EE126:EP126" si="1582">IF(EE127&lt;EE122,(EE122-EE127)/5+EE127,(EE127-EE122)/5+EE125)</f>
        <v>0.99263888888888896</v>
      </c>
      <c r="EF126" s="272">
        <f t="shared" si="1582"/>
        <v>0.99319444444444438</v>
      </c>
      <c r="EG126" s="272">
        <f t="shared" si="1582"/>
        <v>0.99125000000000008</v>
      </c>
      <c r="EH126" s="272">
        <f t="shared" si="1582"/>
        <v>0.99333333333333329</v>
      </c>
      <c r="EI126" s="272">
        <f t="shared" si="1582"/>
        <v>0.99138888888888888</v>
      </c>
      <c r="EJ126" s="272">
        <f t="shared" si="1582"/>
        <v>0.99236111111111114</v>
      </c>
      <c r="EK126" s="272">
        <f t="shared" si="1582"/>
        <v>0.99236111111111114</v>
      </c>
      <c r="EL126" s="272">
        <f t="shared" si="1582"/>
        <v>0.99458333333333337</v>
      </c>
      <c r="EM126" s="272">
        <f t="shared" si="1582"/>
        <v>0.99388888888888893</v>
      </c>
      <c r="EN126" s="272">
        <f t="shared" si="1582"/>
        <v>0.99652777777777779</v>
      </c>
      <c r="EO126" s="272">
        <f t="shared" si="1582"/>
        <v>0.99444444444444446</v>
      </c>
      <c r="EP126" s="272">
        <f t="shared" si="1582"/>
        <v>0.995</v>
      </c>
      <c r="EQ126" s="272">
        <f t="shared" ref="EQ126:EZ126" si="1583">IF(EQ127&lt;EQ122,(EQ122-EQ127)/5+EQ127,(EQ127-EQ122)/5+EQ125)</f>
        <v>0.995</v>
      </c>
      <c r="ER126" s="272">
        <f t="shared" si="1583"/>
        <v>0.99791666666666667</v>
      </c>
      <c r="ES126" s="272">
        <f t="shared" si="1583"/>
        <v>0.99805555555555558</v>
      </c>
      <c r="ET126" s="272">
        <f t="shared" si="1583"/>
        <v>0.9966666666666667</v>
      </c>
      <c r="EU126" s="272">
        <f t="shared" si="1583"/>
        <v>0.99722222222222223</v>
      </c>
      <c r="EV126" s="272">
        <f t="shared" si="1583"/>
        <v>0.99874999999999992</v>
      </c>
      <c r="EW126" s="272">
        <f t="shared" si="1583"/>
        <v>0.99652777777777779</v>
      </c>
      <c r="EX126" s="272">
        <f t="shared" si="1583"/>
        <v>0.99930555555555556</v>
      </c>
      <c r="EY126" s="272">
        <f t="shared" si="1583"/>
        <v>0.99916666666666665</v>
      </c>
      <c r="EZ126" s="272">
        <f t="shared" si="1583"/>
        <v>0.99777777777777787</v>
      </c>
      <c r="FA126" s="283">
        <v>0.99944444444444447</v>
      </c>
      <c r="FB126" s="272">
        <f t="shared" ref="FB126" si="1584">IF(FB127&lt;FB122,(FB122-FB127)/5+FB127,(FB127-FB122)/5+FB125)</f>
        <v>0.99861111111111101</v>
      </c>
      <c r="FC126" s="283">
        <v>0.99986111111111109</v>
      </c>
      <c r="FD126" s="272">
        <f t="shared" ref="FD126:FF126" si="1585">IF(FD127&lt;FD122,(FD122-FD127)/5+FD127,(FD127-FD122)/5+FD125)</f>
        <v>0.99861111111111101</v>
      </c>
      <c r="FE126" s="272">
        <f t="shared" si="1585"/>
        <v>0.99874999999999992</v>
      </c>
      <c r="FF126" s="272">
        <f t="shared" si="1585"/>
        <v>0.99861111111111101</v>
      </c>
      <c r="FG126" s="283">
        <v>0.99833333333333341</v>
      </c>
      <c r="FH126" s="283">
        <v>0.99777777777777776</v>
      </c>
      <c r="FI126" s="283">
        <v>0.99833333333333341</v>
      </c>
      <c r="FJ126" s="272">
        <f t="shared" ref="FJ126" si="1586">IF(FJ127&lt;FJ122,(FJ122-FJ127)/5+FJ127,(FJ127-FJ122)/5+FJ125)</f>
        <v>0</v>
      </c>
      <c r="FK126" s="275">
        <f t="shared" ref="FK126" si="1587">IF(FK127&lt;FK122,(FK122-FK127)/5+FK127,(FK127-FK122)/5+FK125)</f>
        <v>0.99930555555555556</v>
      </c>
      <c r="FL126" s="214">
        <f t="shared" si="935"/>
        <v>-29</v>
      </c>
      <c r="FM126" s="214"/>
      <c r="FN126" s="214"/>
      <c r="FO126" s="221"/>
      <c r="FP126" s="221"/>
      <c r="FQ126" s="214"/>
      <c r="FR126" s="216"/>
      <c r="FS126" s="216"/>
      <c r="FT126" s="216"/>
      <c r="FU126" s="216"/>
      <c r="FV126" s="216"/>
      <c r="FW126" s="216"/>
      <c r="FX126" s="216"/>
      <c r="FY126" s="216"/>
      <c r="FZ126" s="216"/>
      <c r="GA126" s="216"/>
      <c r="GB126" s="216"/>
      <c r="GC126" s="216"/>
      <c r="GD126" s="216"/>
      <c r="GE126" s="216"/>
      <c r="GF126" s="216"/>
      <c r="GG126" s="216"/>
      <c r="GH126" s="216"/>
      <c r="GI126" s="216"/>
      <c r="GJ126" s="216"/>
      <c r="GK126" s="216"/>
      <c r="GL126" s="216"/>
      <c r="GM126" s="216"/>
      <c r="GN126" s="216"/>
      <c r="GO126" s="216"/>
      <c r="GP126" s="216"/>
      <c r="GQ126" s="216"/>
      <c r="GR126" s="216"/>
      <c r="GS126" s="216"/>
      <c r="GT126" s="216"/>
      <c r="GU126" s="216"/>
      <c r="GV126" s="216"/>
      <c r="GW126" s="216"/>
      <c r="GX126" s="216"/>
      <c r="GY126" s="216"/>
      <c r="GZ126" s="216"/>
      <c r="HA126" s="216"/>
      <c r="HB126" s="216"/>
      <c r="HC126" s="216"/>
      <c r="HD126" s="216"/>
      <c r="HE126" s="216"/>
      <c r="HF126" s="216"/>
      <c r="HG126" s="216"/>
      <c r="HH126" s="216"/>
      <c r="HI126" s="216"/>
      <c r="HJ126" s="216"/>
      <c r="HK126" s="216"/>
      <c r="HL126" s="216"/>
      <c r="HM126" s="216"/>
      <c r="HN126" s="216"/>
      <c r="HO126" s="216"/>
      <c r="HP126" s="216"/>
      <c r="HQ126" s="216"/>
      <c r="HR126" s="216"/>
      <c r="HS126" s="216"/>
      <c r="HT126" s="216"/>
      <c r="HU126" s="216"/>
      <c r="HV126" s="216"/>
      <c r="HW126" s="216"/>
      <c r="HX126" s="216"/>
      <c r="HY126" s="216"/>
      <c r="HZ126" s="216"/>
      <c r="IA126" s="216"/>
      <c r="IB126" s="216"/>
      <c r="IC126" s="216"/>
      <c r="ID126" s="216"/>
      <c r="IE126" s="216"/>
      <c r="IF126" s="216"/>
      <c r="IG126" s="216"/>
      <c r="IH126" s="216"/>
      <c r="II126" s="216"/>
      <c r="IJ126" s="216"/>
      <c r="IK126" s="216"/>
      <c r="IL126" s="216"/>
      <c r="IM126" s="216"/>
      <c r="IN126" s="216"/>
      <c r="IO126" s="216"/>
      <c r="IP126" s="216"/>
      <c r="IQ126" s="216"/>
      <c r="IR126" s="216"/>
      <c r="IS126" s="216"/>
      <c r="IT126" s="216"/>
      <c r="IU126" s="216"/>
      <c r="IV126" s="216"/>
      <c r="IW126" s="216"/>
      <c r="IX126" s="216"/>
      <c r="IY126" s="216"/>
      <c r="IZ126" s="216"/>
      <c r="JA126" s="216"/>
      <c r="JB126" s="216"/>
      <c r="JC126" s="216"/>
      <c r="JD126" s="216"/>
      <c r="JE126" s="216"/>
      <c r="JF126" s="216"/>
      <c r="JG126" s="216"/>
      <c r="JH126" s="216"/>
      <c r="JI126" s="216"/>
      <c r="JJ126" s="216"/>
      <c r="JK126" s="216"/>
      <c r="JL126" s="216"/>
      <c r="JM126" s="216"/>
      <c r="JN126" s="216"/>
      <c r="JO126" s="216"/>
      <c r="JP126" s="216"/>
      <c r="JQ126" s="216"/>
      <c r="JR126" s="216"/>
    </row>
    <row r="127" spans="1:278" s="15" customFormat="1" ht="16.5" hidden="1" thickTop="1" thickBot="1">
      <c r="B127" s="98"/>
      <c r="C127" s="99"/>
      <c r="D127" s="100"/>
      <c r="E127" s="99"/>
      <c r="F127" s="75"/>
      <c r="G127" s="99"/>
      <c r="H127" s="99"/>
      <c r="I127" s="99"/>
      <c r="J127" s="101">
        <v>0.40178240740740739</v>
      </c>
      <c r="K127" s="82">
        <v>2</v>
      </c>
      <c r="L127" s="102">
        <f>K127/K128</f>
        <v>8.3333333333333329E-2</v>
      </c>
      <c r="M127" s="103"/>
      <c r="AG127" s="16"/>
      <c r="AH127" s="20"/>
      <c r="AI127" s="45"/>
      <c r="AJ127" s="91"/>
      <c r="AK127" s="19"/>
      <c r="AL127" s="20"/>
      <c r="AM127" s="20"/>
      <c r="AN127" s="19"/>
      <c r="AO127" s="19"/>
      <c r="AP127" s="19"/>
      <c r="AQ127" s="20"/>
      <c r="AR127" s="20"/>
      <c r="AS127" s="20"/>
      <c r="AT127" s="20"/>
      <c r="AU127" s="20"/>
      <c r="AV127" s="20"/>
      <c r="AW127" s="20"/>
      <c r="BF127" s="215">
        <v>-30</v>
      </c>
      <c r="BG127" s="214">
        <f t="shared" si="867"/>
        <v>-30</v>
      </c>
      <c r="BH127" s="258">
        <v>0.99861111111111101</v>
      </c>
      <c r="BI127" s="259">
        <v>0.99791666666666667</v>
      </c>
      <c r="BJ127" s="259">
        <v>0.99791666666666667</v>
      </c>
      <c r="BK127" s="259">
        <v>0.99791666666666667</v>
      </c>
      <c r="BL127" s="259">
        <v>0.99791666666666667</v>
      </c>
      <c r="BM127" s="259">
        <v>0.99861111111111101</v>
      </c>
      <c r="BN127" s="259">
        <v>0.99861111111111101</v>
      </c>
      <c r="BO127" s="259">
        <v>0.99861111111111101</v>
      </c>
      <c r="BP127" s="259">
        <v>6.9444444444444447E-4</v>
      </c>
      <c r="BQ127" s="259">
        <v>0.99930555555555556</v>
      </c>
      <c r="BR127" s="259">
        <v>0.99861111111111101</v>
      </c>
      <c r="BS127" s="259">
        <v>0.99861111111111101</v>
      </c>
      <c r="BT127" s="259">
        <v>0.99861111111111101</v>
      </c>
      <c r="BU127" s="259">
        <v>0.99861111111111101</v>
      </c>
      <c r="BV127" s="259">
        <v>0.99930555555555556</v>
      </c>
      <c r="BW127" s="259">
        <v>0.99930555555555556</v>
      </c>
      <c r="BX127" s="259">
        <v>0.99861111111111101</v>
      </c>
      <c r="BY127" s="259">
        <v>0.99930555555555556</v>
      </c>
      <c r="BZ127" s="259">
        <v>0.99930555555555556</v>
      </c>
      <c r="CA127" s="259">
        <v>0</v>
      </c>
      <c r="CB127" s="259">
        <v>1.3888888888888889E-3</v>
      </c>
      <c r="CC127" s="259">
        <v>0</v>
      </c>
      <c r="CD127" s="259">
        <v>6.9444444444444447E-4</v>
      </c>
      <c r="CE127" s="259">
        <v>6.9444444444444447E-4</v>
      </c>
      <c r="CF127" s="259">
        <v>2.7777777777777779E-3</v>
      </c>
      <c r="CG127" s="259">
        <v>2.0833333333333333E-3</v>
      </c>
      <c r="CH127" s="259">
        <v>2.7777777777777779E-3</v>
      </c>
      <c r="CI127" s="259">
        <v>3.472222222222222E-3</v>
      </c>
      <c r="CJ127" s="259">
        <v>4.8611111111111112E-3</v>
      </c>
      <c r="CK127" s="259">
        <v>5.5555555555555558E-3</v>
      </c>
      <c r="CL127" s="259">
        <v>5.5555555555555558E-3</v>
      </c>
      <c r="CM127" s="259">
        <v>8.3333333333333332E-3</v>
      </c>
      <c r="CN127" s="259">
        <v>1.2499999999999999E-2</v>
      </c>
      <c r="CO127" s="259">
        <v>1.3194444444444444E-2</v>
      </c>
      <c r="CP127" s="259">
        <v>1.5277777777777777E-2</v>
      </c>
      <c r="CQ127" s="259">
        <v>1.7361111111111112E-2</v>
      </c>
      <c r="CR127" s="259">
        <v>1.8749999999999999E-2</v>
      </c>
      <c r="CS127" s="259">
        <v>2.2222222222222223E-2</v>
      </c>
      <c r="CT127" s="259">
        <v>2.1527777777777781E-2</v>
      </c>
      <c r="CU127" s="259">
        <v>2.8472222222222222E-2</v>
      </c>
      <c r="CV127" s="259">
        <v>3.4722222222222224E-2</v>
      </c>
      <c r="CW127" s="259">
        <v>3.3333333333333333E-2</v>
      </c>
      <c r="CX127" s="259">
        <v>3.5416666666666666E-2</v>
      </c>
      <c r="CY127" s="259">
        <v>3.6805555555555557E-2</v>
      </c>
      <c r="CZ127" s="259">
        <v>3.6111111111111115E-2</v>
      </c>
      <c r="DA127" s="259">
        <v>4.027777777777778E-2</v>
      </c>
      <c r="DB127" s="259">
        <v>3.888888888888889E-2</v>
      </c>
      <c r="DC127" s="259">
        <v>5.4166666666666669E-2</v>
      </c>
      <c r="DD127" s="259">
        <v>5.5555555555555552E-2</v>
      </c>
      <c r="DE127" s="259">
        <v>6.25E-2</v>
      </c>
      <c r="DF127" s="259">
        <v>7.9166666666666663E-2</v>
      </c>
      <c r="DG127" s="259">
        <v>8.819444444444445E-2</v>
      </c>
      <c r="DH127" s="259">
        <v>9.5138888888888884E-2</v>
      </c>
      <c r="DI127" s="259">
        <v>0.10069444444444443</v>
      </c>
      <c r="DJ127" s="259">
        <v>0.10625</v>
      </c>
      <c r="DK127" s="259">
        <v>0.10625</v>
      </c>
      <c r="DL127" s="259">
        <v>0.12986111111111112</v>
      </c>
      <c r="DM127" s="259">
        <v>0.11319444444444444</v>
      </c>
      <c r="DN127" s="259">
        <v>0.12291666666666667</v>
      </c>
      <c r="DO127" s="259"/>
      <c r="DP127" s="273"/>
      <c r="DQ127" s="220">
        <f t="shared" si="1139"/>
        <v>-30</v>
      </c>
      <c r="DR127" s="258">
        <v>0.97430555555555554</v>
      </c>
      <c r="DS127" s="259">
        <v>0.98125000000000007</v>
      </c>
      <c r="DT127" s="259">
        <v>0.98125000000000007</v>
      </c>
      <c r="DU127" s="259">
        <v>0.97916666666666663</v>
      </c>
      <c r="DV127" s="259">
        <v>0.98402777777777783</v>
      </c>
      <c r="DW127" s="259">
        <v>0.98472222222222217</v>
      </c>
      <c r="DX127" s="259">
        <v>0.98263888888888884</v>
      </c>
      <c r="DY127" s="259">
        <v>0.98333333333333339</v>
      </c>
      <c r="DZ127" s="259">
        <v>0.98749999999999993</v>
      </c>
      <c r="EA127" s="259">
        <v>0.98749999999999993</v>
      </c>
      <c r="EB127" s="290">
        <v>0.98819444444444438</v>
      </c>
      <c r="EC127" s="259">
        <v>0.99236111111111114</v>
      </c>
      <c r="ED127" s="259">
        <v>0.99097222222222225</v>
      </c>
      <c r="EE127" s="259">
        <v>0.99236111111111114</v>
      </c>
      <c r="EF127" s="259">
        <v>0.99305555555555547</v>
      </c>
      <c r="EG127" s="259">
        <v>0.99097222222222225</v>
      </c>
      <c r="EH127" s="259">
        <v>0.99305555555555547</v>
      </c>
      <c r="EI127" s="259">
        <v>0.99097222222222225</v>
      </c>
      <c r="EJ127" s="259">
        <v>0.9916666666666667</v>
      </c>
      <c r="EK127" s="259">
        <v>0.9916666666666667</v>
      </c>
      <c r="EL127" s="259">
        <v>0.99444444444444446</v>
      </c>
      <c r="EM127" s="259">
        <v>0.99375000000000002</v>
      </c>
      <c r="EN127" s="259">
        <v>0.99652777777777779</v>
      </c>
      <c r="EO127" s="259">
        <v>0.99375000000000002</v>
      </c>
      <c r="EP127" s="259">
        <v>0.99444444444444446</v>
      </c>
      <c r="EQ127" s="259">
        <v>0.99444444444444446</v>
      </c>
      <c r="ER127" s="259">
        <v>0.99791666666666667</v>
      </c>
      <c r="ES127" s="259">
        <v>0.99791666666666667</v>
      </c>
      <c r="ET127" s="259">
        <v>0.99652777777777779</v>
      </c>
      <c r="EU127" s="259">
        <v>0.99722222222222223</v>
      </c>
      <c r="EV127" s="259">
        <v>0.99861111111111101</v>
      </c>
      <c r="EW127" s="259">
        <v>0.99652777777777779</v>
      </c>
      <c r="EX127" s="259">
        <v>0.99930555555555556</v>
      </c>
      <c r="EY127" s="259">
        <v>0.99930555555555556</v>
      </c>
      <c r="EZ127" s="259">
        <v>0.99791666666666667</v>
      </c>
      <c r="FA127" s="259">
        <v>0.99930555555555556</v>
      </c>
      <c r="FB127" s="259">
        <v>0.99861111111111101</v>
      </c>
      <c r="FC127" s="259">
        <v>0</v>
      </c>
      <c r="FD127" s="259">
        <v>0.99861111111111101</v>
      </c>
      <c r="FE127" s="259">
        <v>0.99861111111111101</v>
      </c>
      <c r="FF127" s="259">
        <v>0.99861111111111101</v>
      </c>
      <c r="FG127" s="259">
        <v>0.99791666666666667</v>
      </c>
      <c r="FH127" s="259">
        <v>0.99722222222222223</v>
      </c>
      <c r="FI127" s="259">
        <v>0.99791666666666667</v>
      </c>
      <c r="FJ127" s="259">
        <v>0</v>
      </c>
      <c r="FK127" s="273">
        <v>0.99930555555555556</v>
      </c>
      <c r="FL127" s="214">
        <f t="shared" si="935"/>
        <v>-30</v>
      </c>
      <c r="FM127" s="214"/>
      <c r="FN127" s="214"/>
      <c r="FO127" s="221"/>
      <c r="FP127" s="221"/>
      <c r="FQ127" s="214"/>
      <c r="FR127" s="216"/>
      <c r="FS127" s="216"/>
      <c r="FT127" s="216"/>
      <c r="FU127" s="216"/>
      <c r="FV127" s="216"/>
      <c r="FW127" s="216"/>
      <c r="FX127" s="216"/>
      <c r="FY127" s="216"/>
      <c r="FZ127" s="216"/>
      <c r="GA127" s="216"/>
      <c r="GB127" s="216"/>
      <c r="GC127" s="216"/>
      <c r="GD127" s="216"/>
      <c r="GE127" s="216"/>
      <c r="GF127" s="216"/>
      <c r="GG127" s="216"/>
      <c r="GH127" s="216"/>
      <c r="GI127" s="216"/>
      <c r="GJ127" s="216"/>
      <c r="GK127" s="216"/>
      <c r="GL127" s="216"/>
      <c r="GM127" s="216"/>
      <c r="GN127" s="216"/>
      <c r="GO127" s="216"/>
      <c r="GP127" s="216"/>
      <c r="GQ127" s="216"/>
      <c r="GR127" s="216"/>
      <c r="GS127" s="216"/>
      <c r="GT127" s="216"/>
      <c r="GU127" s="216"/>
      <c r="GV127" s="216"/>
      <c r="GW127" s="216"/>
      <c r="GX127" s="216"/>
      <c r="GY127" s="216"/>
      <c r="GZ127" s="216"/>
      <c r="HA127" s="216"/>
      <c r="HB127" s="216"/>
      <c r="HC127" s="216"/>
      <c r="HD127" s="216"/>
      <c r="HE127" s="216"/>
      <c r="HF127" s="216"/>
      <c r="HG127" s="216"/>
      <c r="HH127" s="216"/>
      <c r="HI127" s="216"/>
      <c r="HJ127" s="216"/>
      <c r="HK127" s="216"/>
      <c r="HL127" s="216"/>
      <c r="HM127" s="216"/>
      <c r="HN127" s="216"/>
      <c r="HO127" s="216"/>
      <c r="HP127" s="216"/>
      <c r="HQ127" s="216"/>
      <c r="HR127" s="216"/>
      <c r="HS127" s="216"/>
      <c r="HT127" s="216"/>
      <c r="HU127" s="216"/>
      <c r="HV127" s="216"/>
      <c r="HW127" s="216"/>
      <c r="HX127" s="216"/>
      <c r="HY127" s="216"/>
      <c r="HZ127" s="216"/>
      <c r="IA127" s="216"/>
      <c r="IB127" s="216"/>
      <c r="IC127" s="216"/>
      <c r="ID127" s="216"/>
      <c r="IE127" s="216"/>
      <c r="IF127" s="216"/>
      <c r="IG127" s="216"/>
      <c r="IH127" s="216"/>
      <c r="II127" s="216"/>
      <c r="IJ127" s="216"/>
      <c r="IK127" s="216"/>
      <c r="IL127" s="216"/>
      <c r="IM127" s="216"/>
      <c r="IN127" s="216"/>
      <c r="IO127" s="216"/>
      <c r="IP127" s="216"/>
      <c r="IQ127" s="216"/>
      <c r="IR127" s="216"/>
      <c r="IS127" s="216"/>
      <c r="IT127" s="216"/>
      <c r="IU127" s="216"/>
      <c r="IV127" s="216"/>
      <c r="IW127" s="216"/>
      <c r="IX127" s="216"/>
      <c r="IY127" s="216"/>
      <c r="IZ127" s="216"/>
      <c r="JA127" s="216"/>
      <c r="JB127" s="216"/>
      <c r="JC127" s="216"/>
      <c r="JD127" s="216"/>
      <c r="JE127" s="216"/>
      <c r="JF127" s="216"/>
      <c r="JG127" s="216"/>
      <c r="JH127" s="216"/>
      <c r="JI127" s="216"/>
      <c r="JJ127" s="216"/>
      <c r="JK127" s="216"/>
      <c r="JL127" s="216"/>
      <c r="JM127" s="216"/>
      <c r="JN127" s="216"/>
      <c r="JO127" s="216"/>
      <c r="JP127" s="216"/>
      <c r="JQ127" s="216"/>
      <c r="JR127" s="216"/>
    </row>
    <row r="128" spans="1:278" s="15" customFormat="1" ht="15.75" hidden="1" thickBot="1">
      <c r="B128" s="98"/>
      <c r="C128" s="99"/>
      <c r="D128" s="100"/>
      <c r="E128" s="99"/>
      <c r="F128" s="99"/>
      <c r="G128" s="103"/>
      <c r="H128" s="99"/>
      <c r="I128" s="99"/>
      <c r="J128" s="101">
        <f>IF($L$2="Ö",$M$2,$M$137)</f>
        <v>0.40178240740740739</v>
      </c>
      <c r="K128" s="104">
        <v>24</v>
      </c>
      <c r="L128" s="105"/>
      <c r="M128" s="99"/>
      <c r="AG128" s="16"/>
      <c r="AH128" s="16"/>
      <c r="AI128" s="30"/>
      <c r="AJ128" s="91"/>
      <c r="AK128" s="19"/>
      <c r="AL128" s="20"/>
      <c r="AM128" s="20"/>
      <c r="AN128" s="19"/>
      <c r="AO128" s="19"/>
      <c r="AP128" s="19"/>
      <c r="AQ128" s="20"/>
      <c r="AR128" s="20"/>
      <c r="AS128" s="20"/>
      <c r="AT128" s="20"/>
      <c r="AU128" s="20"/>
      <c r="AV128" s="20"/>
      <c r="AW128" s="20"/>
      <c r="BF128" s="215">
        <v>-31</v>
      </c>
      <c r="BG128" s="214">
        <f t="shared" si="867"/>
        <v>-31</v>
      </c>
      <c r="BH128" s="269">
        <f t="shared" ref="BH128:BI128" si="1588">IF(BH132&lt;BH127,(BH127-BH132)/5+BH129,(BH132-BH127)/5+BH127)</f>
        <v>0.99861111111111101</v>
      </c>
      <c r="BI128" s="270">
        <f t="shared" si="1588"/>
        <v>0.99791666666666667</v>
      </c>
      <c r="BJ128" s="270">
        <f t="shared" ref="BJ128:BR128" si="1589">IF(BJ132&lt;BJ127,(BJ127-BJ132)/5+BJ129,(BJ132-BJ127)/5+BJ127)</f>
        <v>0.99791666666666667</v>
      </c>
      <c r="BK128" s="270">
        <f t="shared" si="1589"/>
        <v>0.99791666666666667</v>
      </c>
      <c r="BL128" s="270">
        <f t="shared" si="1589"/>
        <v>0.99805555555555558</v>
      </c>
      <c r="BM128" s="270">
        <f t="shared" si="1589"/>
        <v>0.99861111111111101</v>
      </c>
      <c r="BN128" s="270">
        <f t="shared" si="1589"/>
        <v>0.99861111111111101</v>
      </c>
      <c r="BO128" s="270">
        <f t="shared" si="1589"/>
        <v>0.99861111111111101</v>
      </c>
      <c r="BP128" s="270">
        <f t="shared" si="1589"/>
        <v>6.9444444444444447E-4</v>
      </c>
      <c r="BQ128" s="270">
        <f t="shared" si="1589"/>
        <v>0.99916666666666665</v>
      </c>
      <c r="BR128" s="270">
        <f t="shared" si="1589"/>
        <v>0.99861111111111101</v>
      </c>
      <c r="BS128" s="270">
        <f t="shared" ref="BS128:BZ128" si="1590">IF(BS132&lt;BS127,(BS127-BS132)/5+BS129,(BS132-BS127)/5+BS127)</f>
        <v>0.99861111111111101</v>
      </c>
      <c r="BT128" s="270">
        <f t="shared" si="1590"/>
        <v>0.99861111111111101</v>
      </c>
      <c r="BU128" s="270">
        <f t="shared" si="1590"/>
        <v>0.99874999999999992</v>
      </c>
      <c r="BV128" s="270">
        <f t="shared" si="1590"/>
        <v>0.99930555555555556</v>
      </c>
      <c r="BW128" s="270">
        <f t="shared" si="1590"/>
        <v>0.99930555555555556</v>
      </c>
      <c r="BX128" s="270">
        <f t="shared" si="1590"/>
        <v>0.99861111111111101</v>
      </c>
      <c r="BY128" s="270">
        <f t="shared" si="1590"/>
        <v>0.99930555555555556</v>
      </c>
      <c r="BZ128" s="270">
        <f t="shared" si="1590"/>
        <v>0.99916666666666665</v>
      </c>
      <c r="CA128" s="254">
        <v>0.99986111111111098</v>
      </c>
      <c r="CB128" s="270">
        <f t="shared" ref="CB128:DC128" si="1591">IF(CB132&lt;CB127,(CB127-CB132)/5+CB129,(CB132-CB127)/5+CB127)</f>
        <v>1.3888888888888889E-3</v>
      </c>
      <c r="CC128" s="270">
        <f t="shared" si="1591"/>
        <v>0</v>
      </c>
      <c r="CD128" s="270">
        <f t="shared" si="1591"/>
        <v>6.9444444444444447E-4</v>
      </c>
      <c r="CE128" s="270">
        <f t="shared" si="1591"/>
        <v>8.3333333333333339E-4</v>
      </c>
      <c r="CF128" s="270">
        <f t="shared" si="1591"/>
        <v>2.9166666666666668E-3</v>
      </c>
      <c r="CG128" s="270">
        <f t="shared" si="1591"/>
        <v>2.2222222222222222E-3</v>
      </c>
      <c r="CH128" s="270">
        <f t="shared" si="1591"/>
        <v>2.9166666666666668E-3</v>
      </c>
      <c r="CI128" s="270">
        <f t="shared" si="1591"/>
        <v>3.7499999999999999E-3</v>
      </c>
      <c r="CJ128" s="270">
        <f t="shared" si="1591"/>
        <v>5.138888888888889E-3</v>
      </c>
      <c r="CK128" s="270">
        <f t="shared" si="1591"/>
        <v>5.8333333333333336E-3</v>
      </c>
      <c r="CL128" s="270">
        <f t="shared" si="1591"/>
        <v>5.8333333333333336E-3</v>
      </c>
      <c r="CM128" s="270">
        <f t="shared" si="1591"/>
        <v>8.8888888888888889E-3</v>
      </c>
      <c r="CN128" s="270">
        <f t="shared" si="1591"/>
        <v>1.2777777777777777E-2</v>
      </c>
      <c r="CO128" s="270">
        <f t="shared" si="1591"/>
        <v>1.3888888888888888E-2</v>
      </c>
      <c r="CP128" s="270">
        <f t="shared" si="1591"/>
        <v>1.6111111111111111E-2</v>
      </c>
      <c r="CQ128" s="270">
        <f t="shared" si="1591"/>
        <v>1.7638888888888888E-2</v>
      </c>
      <c r="CR128" s="270">
        <f t="shared" si="1591"/>
        <v>1.9722222222222221E-2</v>
      </c>
      <c r="CS128" s="270">
        <f t="shared" si="1591"/>
        <v>2.3333333333333334E-2</v>
      </c>
      <c r="CT128" s="270">
        <f t="shared" si="1591"/>
        <v>2.2638888888888892E-2</v>
      </c>
      <c r="CU128" s="270">
        <f t="shared" si="1591"/>
        <v>0.03</v>
      </c>
      <c r="CV128" s="270">
        <f t="shared" si="1591"/>
        <v>3.6666666666666667E-2</v>
      </c>
      <c r="CW128" s="270">
        <f t="shared" si="1591"/>
        <v>3.5277777777777776E-2</v>
      </c>
      <c r="CX128" s="270">
        <f t="shared" si="1591"/>
        <v>3.7361111111111109E-2</v>
      </c>
      <c r="CY128" s="270">
        <f t="shared" si="1591"/>
        <v>3.875E-2</v>
      </c>
      <c r="CZ128" s="270">
        <f t="shared" si="1591"/>
        <v>3.8194444444444448E-2</v>
      </c>
      <c r="DA128" s="270">
        <f t="shared" si="1591"/>
        <v>4.2500000000000003E-2</v>
      </c>
      <c r="DB128" s="270">
        <f t="shared" si="1591"/>
        <v>4.1250000000000002E-2</v>
      </c>
      <c r="DC128" s="270">
        <f t="shared" si="1591"/>
        <v>5.7777777777777782E-2</v>
      </c>
      <c r="DD128" s="270">
        <f t="shared" ref="DD128:DP128" si="1592">IF(DD132&lt;DD127,(DD127-DD132)/5+DD129,(DD132-DD127)/5+DD127)</f>
        <v>5.9027777777777776E-2</v>
      </c>
      <c r="DE128" s="270">
        <f t="shared" si="1592"/>
        <v>6.6388888888888886E-2</v>
      </c>
      <c r="DF128" s="270">
        <f t="shared" si="1592"/>
        <v>8.4722222222222213E-2</v>
      </c>
      <c r="DG128" s="270">
        <f t="shared" si="1592"/>
        <v>9.5416666666666677E-2</v>
      </c>
      <c r="DH128" s="270">
        <f t="shared" si="1592"/>
        <v>0.1036111111111111</v>
      </c>
      <c r="DI128" s="270">
        <f t="shared" si="1592"/>
        <v>0.10069444444444443</v>
      </c>
      <c r="DJ128" s="270">
        <f t="shared" si="1592"/>
        <v>0.10625</v>
      </c>
      <c r="DK128" s="270">
        <f t="shared" si="1592"/>
        <v>0.10625</v>
      </c>
      <c r="DL128" s="270">
        <f t="shared" si="1592"/>
        <v>0.12986111111111112</v>
      </c>
      <c r="DM128" s="270">
        <f t="shared" si="1592"/>
        <v>0.11319444444444444</v>
      </c>
      <c r="DN128" s="270">
        <f t="shared" si="1592"/>
        <v>9.8333333333333342E-2</v>
      </c>
      <c r="DO128" s="270">
        <f t="shared" si="1592"/>
        <v>0</v>
      </c>
      <c r="DP128" s="270">
        <f t="shared" si="1592"/>
        <v>0</v>
      </c>
      <c r="DQ128" s="220">
        <f t="shared" si="1139"/>
        <v>-31</v>
      </c>
      <c r="DR128" s="270">
        <f t="shared" ref="DR128:DS128" si="1593">IF(DR132&lt;DR127,(DR127-DR132)/5+DR129,(DR132-DR127)/5+DR127)</f>
        <v>0.97305555555555545</v>
      </c>
      <c r="DS128" s="270">
        <f t="shared" si="1593"/>
        <v>0.97999999999999987</v>
      </c>
      <c r="DT128" s="270">
        <f t="shared" ref="DT128:EG128" si="1594">IF(DT132&lt;DT127,(DT127-DT132)/5+DT129,(DT132-DT127)/5+DT127)</f>
        <v>0.97999999999999987</v>
      </c>
      <c r="DU128" s="270">
        <f t="shared" si="1594"/>
        <v>0.97833333333333339</v>
      </c>
      <c r="DV128" s="270">
        <f t="shared" si="1594"/>
        <v>0.98263888888888884</v>
      </c>
      <c r="DW128" s="270">
        <f t="shared" si="1594"/>
        <v>0.98305555555555568</v>
      </c>
      <c r="DX128" s="270">
        <f t="shared" si="1594"/>
        <v>0.9819444444444444</v>
      </c>
      <c r="DY128" s="270">
        <f t="shared" si="1594"/>
        <v>0.98263888888888884</v>
      </c>
      <c r="DZ128" s="270">
        <f t="shared" si="1594"/>
        <v>0.98694444444444429</v>
      </c>
      <c r="EA128" s="270">
        <f t="shared" si="1594"/>
        <v>0.98708333333333309</v>
      </c>
      <c r="EB128" s="270">
        <f t="shared" si="1594"/>
        <v>0.98763888888888873</v>
      </c>
      <c r="EC128" s="270">
        <f t="shared" si="1594"/>
        <v>0.99138888888888899</v>
      </c>
      <c r="ED128" s="270">
        <f t="shared" si="1594"/>
        <v>0.99055555555555541</v>
      </c>
      <c r="EE128" s="270">
        <f t="shared" si="1594"/>
        <v>0.99152777777777779</v>
      </c>
      <c r="EF128" s="270">
        <f t="shared" si="1594"/>
        <v>0.99208333333333343</v>
      </c>
      <c r="EG128" s="270">
        <f t="shared" si="1594"/>
        <v>0.99069444444444466</v>
      </c>
      <c r="EH128" s="270">
        <f t="shared" ref="EH128:EW128" si="1595">IF(EH132&lt;EH127,(EH127-EH132)/5+EH129,(EH132-EH127)/5+EH127)</f>
        <v>0.99277777777777754</v>
      </c>
      <c r="EI128" s="270">
        <f t="shared" si="1595"/>
        <v>0.99083333333333334</v>
      </c>
      <c r="EJ128" s="270">
        <f t="shared" si="1595"/>
        <v>0.99124999999999985</v>
      </c>
      <c r="EK128" s="270">
        <f t="shared" si="1595"/>
        <v>0.99124999999999985</v>
      </c>
      <c r="EL128" s="270">
        <f t="shared" si="1595"/>
        <v>0.99416666666666675</v>
      </c>
      <c r="EM128" s="270">
        <f t="shared" si="1595"/>
        <v>0.99388888888888893</v>
      </c>
      <c r="EN128" s="270">
        <f t="shared" si="1595"/>
        <v>0.99569444444444455</v>
      </c>
      <c r="EO128" s="270">
        <f t="shared" si="1595"/>
        <v>0.99361111111111111</v>
      </c>
      <c r="EP128" s="270">
        <f t="shared" si="1595"/>
        <v>0.99430555555555566</v>
      </c>
      <c r="EQ128" s="270">
        <f t="shared" si="1595"/>
        <v>0.99416666666666675</v>
      </c>
      <c r="ER128" s="270">
        <f t="shared" si="1595"/>
        <v>0.99722222222222223</v>
      </c>
      <c r="ES128" s="270">
        <f t="shared" si="1595"/>
        <v>0.99736111111111103</v>
      </c>
      <c r="ET128" s="270">
        <f t="shared" si="1595"/>
        <v>0.99638888888888888</v>
      </c>
      <c r="EU128" s="270">
        <f t="shared" si="1595"/>
        <v>0.99708333333333343</v>
      </c>
      <c r="EV128" s="270">
        <f t="shared" si="1595"/>
        <v>0.99805555555555536</v>
      </c>
      <c r="EW128" s="270">
        <f t="shared" si="1595"/>
        <v>0.99638888888888888</v>
      </c>
      <c r="EX128" s="270">
        <f t="shared" ref="EX128:FB128" si="1596">IF(EX132&lt;EX127,(EX127-EX132)/5+EX129,(EX132-EX127)/5+EX127)</f>
        <v>0.99916666666666665</v>
      </c>
      <c r="EY128" s="270">
        <f t="shared" si="1596"/>
        <v>0.99916666666666665</v>
      </c>
      <c r="EZ128" s="270">
        <f t="shared" si="1596"/>
        <v>0.99763888888888907</v>
      </c>
      <c r="FA128" s="270">
        <f t="shared" si="1596"/>
        <v>0.99874999999999992</v>
      </c>
      <c r="FB128" s="270">
        <f t="shared" si="1596"/>
        <v>0.99861111111111101</v>
      </c>
      <c r="FC128" s="288">
        <v>0.99944444444444502</v>
      </c>
      <c r="FD128" s="270">
        <f t="shared" ref="FD128:FK128" si="1597">IF(FD132&lt;FD127,(FD127-FD132)/5+FD129,(FD132-FD127)/5+FD127)</f>
        <v>0.99861111111111101</v>
      </c>
      <c r="FE128" s="270">
        <f t="shared" si="1597"/>
        <v>0.99861111111111101</v>
      </c>
      <c r="FF128" s="270">
        <f t="shared" si="1597"/>
        <v>0.99861111111111101</v>
      </c>
      <c r="FG128" s="270">
        <f t="shared" si="1597"/>
        <v>0.99791666666666667</v>
      </c>
      <c r="FH128" s="270">
        <f t="shared" si="1597"/>
        <v>0.99722222222222223</v>
      </c>
      <c r="FI128" s="270">
        <f t="shared" si="1597"/>
        <v>0.99777777777777787</v>
      </c>
      <c r="FJ128" s="270">
        <f t="shared" si="1597"/>
        <v>0</v>
      </c>
      <c r="FK128" s="274">
        <f t="shared" si="1597"/>
        <v>0.99916666666666665</v>
      </c>
      <c r="FL128" s="214">
        <f t="shared" si="935"/>
        <v>-31</v>
      </c>
      <c r="FM128" s="214"/>
      <c r="FN128" s="214"/>
      <c r="FO128" s="221"/>
      <c r="FP128" s="221"/>
      <c r="FQ128" s="214"/>
      <c r="FR128" s="216"/>
      <c r="FS128" s="216"/>
      <c r="FT128" s="216"/>
      <c r="FU128" s="216"/>
      <c r="FV128" s="216"/>
      <c r="FW128" s="216"/>
      <c r="FX128" s="216"/>
      <c r="FY128" s="216"/>
      <c r="FZ128" s="216"/>
      <c r="GA128" s="216"/>
      <c r="GB128" s="216"/>
      <c r="GC128" s="216"/>
      <c r="GD128" s="216"/>
      <c r="GE128" s="216"/>
      <c r="GF128" s="216"/>
      <c r="GG128" s="216"/>
      <c r="GH128" s="216"/>
      <c r="GI128" s="216"/>
      <c r="GJ128" s="216"/>
      <c r="GK128" s="216"/>
      <c r="GL128" s="216"/>
      <c r="GM128" s="216"/>
      <c r="GN128" s="216"/>
      <c r="GO128" s="216"/>
      <c r="GP128" s="216"/>
      <c r="GQ128" s="216"/>
      <c r="GR128" s="216"/>
      <c r="GS128" s="216"/>
      <c r="GT128" s="216"/>
      <c r="GU128" s="216"/>
      <c r="GV128" s="216"/>
      <c r="GW128" s="216"/>
      <c r="GX128" s="216"/>
      <c r="GY128" s="216"/>
      <c r="GZ128" s="216"/>
      <c r="HA128" s="216"/>
      <c r="HB128" s="216"/>
      <c r="HC128" s="216"/>
      <c r="HD128" s="216"/>
      <c r="HE128" s="216"/>
      <c r="HF128" s="216"/>
      <c r="HG128" s="216"/>
      <c r="HH128" s="216"/>
      <c r="HI128" s="216"/>
      <c r="HJ128" s="216"/>
      <c r="HK128" s="216"/>
      <c r="HL128" s="216"/>
      <c r="HM128" s="216"/>
      <c r="HN128" s="216"/>
      <c r="HO128" s="216"/>
      <c r="HP128" s="216"/>
      <c r="HQ128" s="216"/>
      <c r="HR128" s="216"/>
      <c r="HS128" s="216"/>
      <c r="HT128" s="216"/>
      <c r="HU128" s="216"/>
      <c r="HV128" s="216"/>
      <c r="HW128" s="216"/>
      <c r="HX128" s="216"/>
      <c r="HY128" s="216"/>
      <c r="HZ128" s="216"/>
      <c r="IA128" s="216"/>
      <c r="IB128" s="216"/>
      <c r="IC128" s="216"/>
      <c r="ID128" s="216"/>
      <c r="IE128" s="216"/>
      <c r="IF128" s="216"/>
      <c r="IG128" s="216"/>
      <c r="IH128" s="216"/>
      <c r="II128" s="216"/>
      <c r="IJ128" s="216"/>
      <c r="IK128" s="216"/>
      <c r="IL128" s="216"/>
      <c r="IM128" s="216"/>
      <c r="IN128" s="216"/>
      <c r="IO128" s="216"/>
      <c r="IP128" s="216"/>
      <c r="IQ128" s="216"/>
      <c r="IR128" s="216"/>
      <c r="IS128" s="216"/>
      <c r="IT128" s="216"/>
      <c r="IU128" s="216"/>
      <c r="IV128" s="216"/>
      <c r="IW128" s="216"/>
      <c r="IX128" s="216"/>
      <c r="IY128" s="216"/>
      <c r="IZ128" s="216"/>
      <c r="JA128" s="216"/>
      <c r="JB128" s="216"/>
      <c r="JC128" s="216"/>
      <c r="JD128" s="216"/>
      <c r="JE128" s="216"/>
      <c r="JF128" s="216"/>
      <c r="JG128" s="216"/>
      <c r="JH128" s="216"/>
      <c r="JI128" s="216"/>
      <c r="JJ128" s="216"/>
      <c r="JK128" s="216"/>
      <c r="JL128" s="216"/>
      <c r="JM128" s="216"/>
      <c r="JN128" s="216"/>
      <c r="JO128" s="216"/>
      <c r="JP128" s="216"/>
      <c r="JQ128" s="216"/>
      <c r="JR128" s="216"/>
    </row>
    <row r="129" spans="2:278" s="15" customFormat="1" ht="15.75" hidden="1" thickTop="1">
      <c r="B129" s="98"/>
      <c r="C129" s="99"/>
      <c r="D129" s="100"/>
      <c r="E129" s="99"/>
      <c r="F129" s="103"/>
      <c r="G129" s="103"/>
      <c r="H129" s="103"/>
      <c r="I129" s="99"/>
      <c r="J129" s="101">
        <f>IF(J128&gt;J127,J128-J127,IF(J127&gt;J128,J127-J128,0))</f>
        <v>0</v>
      </c>
      <c r="K129" s="106"/>
      <c r="L129" s="106"/>
      <c r="M129" s="99"/>
      <c r="AG129" s="16"/>
      <c r="AH129" s="16"/>
      <c r="AI129" s="20"/>
      <c r="AJ129" s="91"/>
      <c r="AK129" s="19"/>
      <c r="AL129" s="20"/>
      <c r="AM129" s="20"/>
      <c r="AN129" s="19"/>
      <c r="AO129" s="19"/>
      <c r="AP129" s="19"/>
      <c r="AQ129" s="20"/>
      <c r="AR129" s="20"/>
      <c r="AS129" s="20"/>
      <c r="AT129" s="20"/>
      <c r="AU129" s="20"/>
      <c r="AV129" s="20"/>
      <c r="AW129" s="20"/>
      <c r="BF129" s="215">
        <v>-32</v>
      </c>
      <c r="BG129" s="214">
        <f t="shared" si="867"/>
        <v>-32</v>
      </c>
      <c r="BH129" s="257">
        <f t="shared" ref="BH129:BI129" si="1598">IF(BH132&lt;BH127,(BH127-BH132)/5+BH130,(BH132-BH127)/5+BH128)</f>
        <v>0.99861111111111101</v>
      </c>
      <c r="BI129" s="254">
        <f t="shared" si="1598"/>
        <v>0.99791666666666667</v>
      </c>
      <c r="BJ129" s="254">
        <f t="shared" ref="BJ129:BR129" si="1599">IF(BJ132&lt;BJ127,(BJ127-BJ132)/5+BJ130,(BJ132-BJ127)/5+BJ128)</f>
        <v>0.99791666666666667</v>
      </c>
      <c r="BK129" s="254">
        <f t="shared" si="1599"/>
        <v>0.99791666666666667</v>
      </c>
      <c r="BL129" s="254">
        <f t="shared" si="1599"/>
        <v>0.9981944444444445</v>
      </c>
      <c r="BM129" s="254">
        <f t="shared" si="1599"/>
        <v>0.99861111111111101</v>
      </c>
      <c r="BN129" s="254">
        <f t="shared" si="1599"/>
        <v>0.99861111111111101</v>
      </c>
      <c r="BO129" s="254">
        <f t="shared" si="1599"/>
        <v>0.99861111111111101</v>
      </c>
      <c r="BP129" s="254">
        <f t="shared" si="1599"/>
        <v>6.9444444444444447E-4</v>
      </c>
      <c r="BQ129" s="254">
        <f t="shared" si="1599"/>
        <v>0.99902777777777774</v>
      </c>
      <c r="BR129" s="254">
        <f t="shared" si="1599"/>
        <v>0.99861111111111101</v>
      </c>
      <c r="BS129" s="254">
        <f t="shared" ref="BS129:BZ129" si="1600">IF(BS132&lt;BS127,(BS127-BS132)/5+BS130,(BS132-BS127)/5+BS128)</f>
        <v>0.99861111111111101</v>
      </c>
      <c r="BT129" s="254">
        <f t="shared" si="1600"/>
        <v>0.99861111111111101</v>
      </c>
      <c r="BU129" s="254">
        <f t="shared" si="1600"/>
        <v>0.99888888888888883</v>
      </c>
      <c r="BV129" s="254">
        <f t="shared" si="1600"/>
        <v>0.99930555555555556</v>
      </c>
      <c r="BW129" s="254">
        <f t="shared" si="1600"/>
        <v>0.99930555555555556</v>
      </c>
      <c r="BX129" s="254">
        <f t="shared" si="1600"/>
        <v>0.99861111111111101</v>
      </c>
      <c r="BY129" s="254">
        <f t="shared" si="1600"/>
        <v>0.99930555555555556</v>
      </c>
      <c r="BZ129" s="254">
        <f t="shared" si="1600"/>
        <v>0.99902777777777774</v>
      </c>
      <c r="CA129" s="254">
        <v>0.99972222222222196</v>
      </c>
      <c r="CB129" s="254">
        <f t="shared" ref="CB129:DC129" si="1601">IF(CB132&lt;CB127,(CB127-CB132)/5+CB130,(CB132-CB127)/5+CB128)</f>
        <v>1.3888888888888889E-3</v>
      </c>
      <c r="CC129" s="254">
        <f t="shared" si="1601"/>
        <v>0</v>
      </c>
      <c r="CD129" s="254">
        <f t="shared" si="1601"/>
        <v>6.9444444444444447E-4</v>
      </c>
      <c r="CE129" s="254">
        <f t="shared" si="1601"/>
        <v>9.722222222222223E-4</v>
      </c>
      <c r="CF129" s="254">
        <f t="shared" si="1601"/>
        <v>3.0555555555555557E-3</v>
      </c>
      <c r="CG129" s="254">
        <f t="shared" si="1601"/>
        <v>2.3611111111111111E-3</v>
      </c>
      <c r="CH129" s="254">
        <f t="shared" si="1601"/>
        <v>3.0555555555555557E-3</v>
      </c>
      <c r="CI129" s="254">
        <f t="shared" si="1601"/>
        <v>4.0277777777777777E-3</v>
      </c>
      <c r="CJ129" s="254">
        <f t="shared" si="1601"/>
        <v>5.4166666666666669E-3</v>
      </c>
      <c r="CK129" s="254">
        <f t="shared" si="1601"/>
        <v>6.1111111111111114E-3</v>
      </c>
      <c r="CL129" s="254">
        <f t="shared" si="1601"/>
        <v>6.1111111111111114E-3</v>
      </c>
      <c r="CM129" s="254">
        <f t="shared" si="1601"/>
        <v>9.4444444444444445E-3</v>
      </c>
      <c r="CN129" s="254">
        <f t="shared" si="1601"/>
        <v>1.3055555555555555E-2</v>
      </c>
      <c r="CO129" s="254">
        <f t="shared" si="1601"/>
        <v>1.4583333333333332E-2</v>
      </c>
      <c r="CP129" s="254">
        <f t="shared" si="1601"/>
        <v>1.6944444444444443E-2</v>
      </c>
      <c r="CQ129" s="254">
        <f t="shared" si="1601"/>
        <v>1.7916666666666664E-2</v>
      </c>
      <c r="CR129" s="254">
        <f t="shared" si="1601"/>
        <v>2.0694444444444442E-2</v>
      </c>
      <c r="CS129" s="254">
        <f t="shared" si="1601"/>
        <v>2.4444444444444446E-2</v>
      </c>
      <c r="CT129" s="254">
        <f t="shared" si="1601"/>
        <v>2.3750000000000004E-2</v>
      </c>
      <c r="CU129" s="254">
        <f t="shared" si="1601"/>
        <v>3.152777777777778E-2</v>
      </c>
      <c r="CV129" s="254">
        <f t="shared" si="1601"/>
        <v>3.861111111111111E-2</v>
      </c>
      <c r="CW129" s="254">
        <f t="shared" si="1601"/>
        <v>3.7222222222222219E-2</v>
      </c>
      <c r="CX129" s="254">
        <f t="shared" si="1601"/>
        <v>3.9305555555555552E-2</v>
      </c>
      <c r="CY129" s="254">
        <f t="shared" si="1601"/>
        <v>4.0694444444444443E-2</v>
      </c>
      <c r="CZ129" s="254">
        <f t="shared" si="1601"/>
        <v>4.027777777777778E-2</v>
      </c>
      <c r="DA129" s="254">
        <f t="shared" si="1601"/>
        <v>4.4722222222222226E-2</v>
      </c>
      <c r="DB129" s="254">
        <f t="shared" si="1601"/>
        <v>4.3611111111111114E-2</v>
      </c>
      <c r="DC129" s="254">
        <f t="shared" si="1601"/>
        <v>6.1388888888888896E-2</v>
      </c>
      <c r="DD129" s="254">
        <f t="shared" ref="DD129:DP129" si="1602">IF(DD132&lt;DD127,(DD127-DD132)/5+DD130,(DD132-DD127)/5+DD128)</f>
        <v>6.25E-2</v>
      </c>
      <c r="DE129" s="254">
        <f t="shared" si="1602"/>
        <v>7.0277777777777772E-2</v>
      </c>
      <c r="DF129" s="254">
        <f t="shared" si="1602"/>
        <v>9.0277777777777762E-2</v>
      </c>
      <c r="DG129" s="254">
        <f t="shared" si="1602"/>
        <v>0.1026388888888889</v>
      </c>
      <c r="DH129" s="254">
        <f t="shared" si="1602"/>
        <v>0.11208333333333331</v>
      </c>
      <c r="DI129" s="254">
        <f t="shared" si="1602"/>
        <v>0.10069444444444443</v>
      </c>
      <c r="DJ129" s="254">
        <f t="shared" si="1602"/>
        <v>0.10625</v>
      </c>
      <c r="DK129" s="254">
        <f t="shared" si="1602"/>
        <v>0.10625</v>
      </c>
      <c r="DL129" s="254">
        <f t="shared" si="1602"/>
        <v>0.12986111111111112</v>
      </c>
      <c r="DM129" s="254">
        <f t="shared" si="1602"/>
        <v>0.11319444444444444</v>
      </c>
      <c r="DN129" s="254">
        <f t="shared" si="1602"/>
        <v>7.375000000000001E-2</v>
      </c>
      <c r="DO129" s="254">
        <f t="shared" si="1602"/>
        <v>0</v>
      </c>
      <c r="DP129" s="254">
        <f t="shared" si="1602"/>
        <v>0</v>
      </c>
      <c r="DQ129" s="220">
        <f t="shared" si="1139"/>
        <v>-32</v>
      </c>
      <c r="DR129" s="254">
        <f t="shared" ref="DR129:DS129" si="1603">IF(DR132&lt;DR127,(DR127-DR132)/5+DR130,(DR132-DR127)/5+DR128)</f>
        <v>0.97180555555555548</v>
      </c>
      <c r="DS129" s="254">
        <f t="shared" si="1603"/>
        <v>0.9787499999999999</v>
      </c>
      <c r="DT129" s="254">
        <f t="shared" ref="DT129:EG129" si="1604">IF(DT132&lt;DT127,(DT127-DT132)/5+DT130,(DT132-DT127)/5+DT128)</f>
        <v>0.9787499999999999</v>
      </c>
      <c r="DU129" s="254">
        <f t="shared" si="1604"/>
        <v>0.97750000000000004</v>
      </c>
      <c r="DV129" s="254">
        <f t="shared" si="1604"/>
        <v>0.98124999999999996</v>
      </c>
      <c r="DW129" s="254">
        <f t="shared" si="1604"/>
        <v>0.98138888888888898</v>
      </c>
      <c r="DX129" s="254">
        <f t="shared" si="1604"/>
        <v>0.98124999999999996</v>
      </c>
      <c r="DY129" s="254">
        <f t="shared" si="1604"/>
        <v>0.9819444444444444</v>
      </c>
      <c r="DZ129" s="254">
        <f t="shared" si="1604"/>
        <v>0.98638888888888876</v>
      </c>
      <c r="EA129" s="254">
        <f t="shared" si="1604"/>
        <v>0.98666666666666647</v>
      </c>
      <c r="EB129" s="254">
        <f t="shared" si="1604"/>
        <v>0.9870833333333332</v>
      </c>
      <c r="EC129" s="254">
        <f t="shared" si="1604"/>
        <v>0.99041666666666672</v>
      </c>
      <c r="ED129" s="254">
        <f t="shared" si="1604"/>
        <v>0.99013888888888879</v>
      </c>
      <c r="EE129" s="254">
        <f t="shared" si="1604"/>
        <v>0.99069444444444443</v>
      </c>
      <c r="EF129" s="254">
        <f t="shared" si="1604"/>
        <v>0.99111111111111116</v>
      </c>
      <c r="EG129" s="254">
        <f t="shared" si="1604"/>
        <v>0.99041666666666683</v>
      </c>
      <c r="EH129" s="254">
        <f t="shared" ref="EH129:EW129" si="1605">IF(EH132&lt;EH127,(EH127-EH132)/5+EH130,(EH132-EH127)/5+EH128)</f>
        <v>0.99249999999999983</v>
      </c>
      <c r="EI129" s="254">
        <f t="shared" si="1605"/>
        <v>0.99069444444444443</v>
      </c>
      <c r="EJ129" s="254">
        <f t="shared" si="1605"/>
        <v>0.99083333333333323</v>
      </c>
      <c r="EK129" s="254">
        <f t="shared" si="1605"/>
        <v>0.99083333333333323</v>
      </c>
      <c r="EL129" s="254">
        <f t="shared" si="1605"/>
        <v>0.99388888888888893</v>
      </c>
      <c r="EM129" s="254">
        <f t="shared" si="1605"/>
        <v>0.99402777777777784</v>
      </c>
      <c r="EN129" s="254">
        <f t="shared" si="1605"/>
        <v>0.9948611111111112</v>
      </c>
      <c r="EO129" s="254">
        <f t="shared" si="1605"/>
        <v>0.9934722222222222</v>
      </c>
      <c r="EP129" s="254">
        <f t="shared" si="1605"/>
        <v>0.99416666666666675</v>
      </c>
      <c r="EQ129" s="254">
        <f t="shared" si="1605"/>
        <v>0.99388888888888893</v>
      </c>
      <c r="ER129" s="254">
        <f t="shared" si="1605"/>
        <v>0.99652777777777779</v>
      </c>
      <c r="ES129" s="254">
        <f t="shared" si="1605"/>
        <v>0.9968055555555555</v>
      </c>
      <c r="ET129" s="254">
        <f t="shared" si="1605"/>
        <v>0.99624999999999997</v>
      </c>
      <c r="EU129" s="254">
        <f t="shared" si="1605"/>
        <v>0.99694444444444452</v>
      </c>
      <c r="EV129" s="254">
        <f t="shared" si="1605"/>
        <v>0.99749999999999983</v>
      </c>
      <c r="EW129" s="254">
        <f t="shared" si="1605"/>
        <v>0.99624999999999997</v>
      </c>
      <c r="EX129" s="254">
        <f t="shared" ref="EX129:FB129" si="1606">IF(EX132&lt;EX127,(EX127-EX132)/5+EX130,(EX132-EX127)/5+EX128)</f>
        <v>0.99902777777777774</v>
      </c>
      <c r="EY129" s="254">
        <f t="shared" si="1606"/>
        <v>0.99902777777777774</v>
      </c>
      <c r="EZ129" s="254">
        <f t="shared" si="1606"/>
        <v>0.99736111111111125</v>
      </c>
      <c r="FA129" s="254">
        <f t="shared" si="1606"/>
        <v>0.99819444444444438</v>
      </c>
      <c r="FB129" s="254">
        <f t="shared" si="1606"/>
        <v>0.99861111111111101</v>
      </c>
      <c r="FC129" s="254">
        <v>0.99888888888888905</v>
      </c>
      <c r="FD129" s="254">
        <f t="shared" ref="FD129:FK129" si="1607">IF(FD132&lt;FD127,(FD127-FD132)/5+FD130,(FD132-FD127)/5+FD128)</f>
        <v>0.99861111111111101</v>
      </c>
      <c r="FE129" s="254">
        <f t="shared" si="1607"/>
        <v>0.99861111111111101</v>
      </c>
      <c r="FF129" s="254">
        <f t="shared" si="1607"/>
        <v>0.99861111111111101</v>
      </c>
      <c r="FG129" s="254">
        <f t="shared" si="1607"/>
        <v>0.99791666666666667</v>
      </c>
      <c r="FH129" s="254">
        <f t="shared" si="1607"/>
        <v>0.99722222222222223</v>
      </c>
      <c r="FI129" s="254">
        <f t="shared" si="1607"/>
        <v>0.99763888888888896</v>
      </c>
      <c r="FJ129" s="254">
        <f t="shared" si="1607"/>
        <v>0</v>
      </c>
      <c r="FK129" s="255">
        <f t="shared" si="1607"/>
        <v>0.99902777777777774</v>
      </c>
      <c r="FL129" s="214">
        <f t="shared" si="935"/>
        <v>-32</v>
      </c>
      <c r="FM129" s="214"/>
      <c r="FN129" s="214"/>
      <c r="FO129" s="221"/>
      <c r="FP129" s="221"/>
      <c r="FQ129" s="214"/>
      <c r="FR129" s="216"/>
      <c r="FS129" s="216"/>
      <c r="FT129" s="216"/>
      <c r="FU129" s="216"/>
      <c r="FV129" s="216"/>
      <c r="FW129" s="216"/>
      <c r="FX129" s="216"/>
      <c r="FY129" s="216"/>
      <c r="FZ129" s="216"/>
      <c r="GA129" s="216"/>
      <c r="GB129" s="216"/>
      <c r="GC129" s="216"/>
      <c r="GD129" s="216"/>
      <c r="GE129" s="216"/>
      <c r="GF129" s="216"/>
      <c r="GG129" s="216"/>
      <c r="GH129" s="216"/>
      <c r="GI129" s="216"/>
      <c r="GJ129" s="216"/>
      <c r="GK129" s="216"/>
      <c r="GL129" s="216"/>
      <c r="GM129" s="216"/>
      <c r="GN129" s="216"/>
      <c r="GO129" s="216"/>
      <c r="GP129" s="216"/>
      <c r="GQ129" s="216"/>
      <c r="GR129" s="216"/>
      <c r="GS129" s="216"/>
      <c r="GT129" s="216"/>
      <c r="GU129" s="216"/>
      <c r="GV129" s="216"/>
      <c r="GW129" s="216"/>
      <c r="GX129" s="216"/>
      <c r="GY129" s="216"/>
      <c r="GZ129" s="216"/>
      <c r="HA129" s="216"/>
      <c r="HB129" s="216"/>
      <c r="HC129" s="216"/>
      <c r="HD129" s="216"/>
      <c r="HE129" s="216"/>
      <c r="HF129" s="216"/>
      <c r="HG129" s="216"/>
      <c r="HH129" s="216"/>
      <c r="HI129" s="216"/>
      <c r="HJ129" s="216"/>
      <c r="HK129" s="216"/>
      <c r="HL129" s="216"/>
      <c r="HM129" s="216"/>
      <c r="HN129" s="216"/>
      <c r="HO129" s="216"/>
      <c r="HP129" s="216"/>
      <c r="HQ129" s="216"/>
      <c r="HR129" s="216"/>
      <c r="HS129" s="216"/>
      <c r="HT129" s="216"/>
      <c r="HU129" s="216"/>
      <c r="HV129" s="216"/>
      <c r="HW129" s="216"/>
      <c r="HX129" s="216"/>
      <c r="HY129" s="216"/>
      <c r="HZ129" s="216"/>
      <c r="IA129" s="216"/>
      <c r="IB129" s="216"/>
      <c r="IC129" s="216"/>
      <c r="ID129" s="216"/>
      <c r="IE129" s="216"/>
      <c r="IF129" s="216"/>
      <c r="IG129" s="216"/>
      <c r="IH129" s="216"/>
      <c r="II129" s="216"/>
      <c r="IJ129" s="216"/>
      <c r="IK129" s="216"/>
      <c r="IL129" s="216"/>
      <c r="IM129" s="216"/>
      <c r="IN129" s="216"/>
      <c r="IO129" s="216"/>
      <c r="IP129" s="216"/>
      <c r="IQ129" s="216"/>
      <c r="IR129" s="216"/>
      <c r="IS129" s="216"/>
      <c r="IT129" s="216"/>
      <c r="IU129" s="216"/>
      <c r="IV129" s="216"/>
      <c r="IW129" s="216"/>
      <c r="IX129" s="216"/>
      <c r="IY129" s="216"/>
      <c r="IZ129" s="216"/>
      <c r="JA129" s="216"/>
      <c r="JB129" s="216"/>
      <c r="JC129" s="216"/>
      <c r="JD129" s="216"/>
      <c r="JE129" s="216"/>
      <c r="JF129" s="216"/>
      <c r="JG129" s="216"/>
      <c r="JH129" s="216"/>
      <c r="JI129" s="216"/>
      <c r="JJ129" s="216"/>
      <c r="JK129" s="216"/>
      <c r="JL129" s="216"/>
      <c r="JM129" s="216"/>
      <c r="JN129" s="216"/>
      <c r="JO129" s="216"/>
      <c r="JP129" s="216"/>
      <c r="JQ129" s="216"/>
      <c r="JR129" s="216"/>
    </row>
    <row r="130" spans="2:278" s="15" customFormat="1" hidden="1">
      <c r="B130" s="98"/>
      <c r="C130" s="99"/>
      <c r="D130" s="100"/>
      <c r="E130" s="99"/>
      <c r="F130" s="103"/>
      <c r="G130" s="45"/>
      <c r="H130" s="45"/>
      <c r="I130" s="99"/>
      <c r="J130" s="101">
        <f>J129/15</f>
        <v>0</v>
      </c>
      <c r="K130" s="21" t="s">
        <v>42</v>
      </c>
      <c r="L130" s="21"/>
      <c r="M130" s="21"/>
      <c r="AH130" s="107"/>
      <c r="AI130" s="20"/>
      <c r="AJ130" s="91"/>
      <c r="AK130" s="19"/>
      <c r="AL130" s="20"/>
      <c r="AM130" s="20"/>
      <c r="AN130" s="19"/>
      <c r="AO130" s="19"/>
      <c r="AP130" s="19"/>
      <c r="AQ130" s="20"/>
      <c r="AR130" s="20"/>
      <c r="AS130" s="20"/>
      <c r="AT130" s="20"/>
      <c r="AU130" s="20"/>
      <c r="AV130" s="20"/>
      <c r="AW130" s="20"/>
      <c r="BF130" s="215">
        <v>-33</v>
      </c>
      <c r="BG130" s="214">
        <f t="shared" si="867"/>
        <v>-33</v>
      </c>
      <c r="BH130" s="257">
        <f t="shared" ref="BH130:BI130" si="1608">IF(BH132&lt;BH127,(BH127-BH132)/5+BH131,(BH132-BH127)/5+BH129)</f>
        <v>0.99861111111111101</v>
      </c>
      <c r="BI130" s="254">
        <f t="shared" si="1608"/>
        <v>0.99791666666666667</v>
      </c>
      <c r="BJ130" s="254">
        <f t="shared" ref="BJ130:BR130" si="1609">IF(BJ132&lt;BJ127,(BJ127-BJ132)/5+BJ131,(BJ132-BJ127)/5+BJ129)</f>
        <v>0.99791666666666667</v>
      </c>
      <c r="BK130" s="254">
        <f t="shared" si="1609"/>
        <v>0.99791666666666667</v>
      </c>
      <c r="BL130" s="254">
        <f t="shared" si="1609"/>
        <v>0.99833333333333341</v>
      </c>
      <c r="BM130" s="254">
        <f t="shared" si="1609"/>
        <v>0.99861111111111101</v>
      </c>
      <c r="BN130" s="254">
        <f t="shared" si="1609"/>
        <v>0.99861111111111101</v>
      </c>
      <c r="BO130" s="254">
        <f t="shared" si="1609"/>
        <v>0.99861111111111101</v>
      </c>
      <c r="BP130" s="254">
        <f t="shared" si="1609"/>
        <v>6.9444444444444447E-4</v>
      </c>
      <c r="BQ130" s="254">
        <f t="shared" si="1609"/>
        <v>0.99888888888888883</v>
      </c>
      <c r="BR130" s="254">
        <f t="shared" si="1609"/>
        <v>0.99861111111111101</v>
      </c>
      <c r="BS130" s="254">
        <f t="shared" ref="BS130:BZ130" si="1610">IF(BS132&lt;BS127,(BS127-BS132)/5+BS131,(BS132-BS127)/5+BS129)</f>
        <v>0.99861111111111101</v>
      </c>
      <c r="BT130" s="254">
        <f t="shared" si="1610"/>
        <v>0.99861111111111101</v>
      </c>
      <c r="BU130" s="254">
        <f t="shared" si="1610"/>
        <v>0.99902777777777774</v>
      </c>
      <c r="BV130" s="254">
        <f t="shared" si="1610"/>
        <v>0.99930555555555556</v>
      </c>
      <c r="BW130" s="254">
        <f t="shared" si="1610"/>
        <v>0.99930555555555556</v>
      </c>
      <c r="BX130" s="254">
        <f t="shared" si="1610"/>
        <v>0.99861111111111101</v>
      </c>
      <c r="BY130" s="254">
        <f t="shared" si="1610"/>
        <v>0.99930555555555556</v>
      </c>
      <c r="BZ130" s="254">
        <f t="shared" si="1610"/>
        <v>0.99888888888888883</v>
      </c>
      <c r="CA130" s="254">
        <v>0.99958333333333327</v>
      </c>
      <c r="CB130" s="254">
        <f t="shared" ref="CB130:DC130" si="1611">IF(CB132&lt;CB127,(CB127-CB132)/5+CB131,(CB132-CB127)/5+CB129)</f>
        <v>1.3888888888888889E-3</v>
      </c>
      <c r="CC130" s="254">
        <f t="shared" si="1611"/>
        <v>0</v>
      </c>
      <c r="CD130" s="254">
        <f t="shared" si="1611"/>
        <v>6.9444444444444447E-4</v>
      </c>
      <c r="CE130" s="254">
        <f t="shared" si="1611"/>
        <v>1.1111111111111111E-3</v>
      </c>
      <c r="CF130" s="254">
        <f t="shared" si="1611"/>
        <v>3.1944444444444446E-3</v>
      </c>
      <c r="CG130" s="254">
        <f t="shared" si="1611"/>
        <v>2.5000000000000001E-3</v>
      </c>
      <c r="CH130" s="254">
        <f t="shared" si="1611"/>
        <v>3.1944444444444446E-3</v>
      </c>
      <c r="CI130" s="254">
        <f t="shared" si="1611"/>
        <v>4.3055555555555555E-3</v>
      </c>
      <c r="CJ130" s="254">
        <f t="shared" si="1611"/>
        <v>5.6944444444444447E-3</v>
      </c>
      <c r="CK130" s="254">
        <f t="shared" si="1611"/>
        <v>6.3888888888888893E-3</v>
      </c>
      <c r="CL130" s="254">
        <f t="shared" si="1611"/>
        <v>6.3888888888888893E-3</v>
      </c>
      <c r="CM130" s="254">
        <f t="shared" si="1611"/>
        <v>0.01</v>
      </c>
      <c r="CN130" s="254">
        <f t="shared" si="1611"/>
        <v>1.3333333333333332E-2</v>
      </c>
      <c r="CO130" s="254">
        <f t="shared" si="1611"/>
        <v>1.5277777777777776E-2</v>
      </c>
      <c r="CP130" s="254">
        <f t="shared" si="1611"/>
        <v>1.7777777777777774E-2</v>
      </c>
      <c r="CQ130" s="254">
        <f t="shared" si="1611"/>
        <v>1.819444444444444E-2</v>
      </c>
      <c r="CR130" s="254">
        <f t="shared" si="1611"/>
        <v>2.1666666666666664E-2</v>
      </c>
      <c r="CS130" s="254">
        <f t="shared" si="1611"/>
        <v>2.5555555555555557E-2</v>
      </c>
      <c r="CT130" s="254">
        <f t="shared" si="1611"/>
        <v>2.4861111111111115E-2</v>
      </c>
      <c r="CU130" s="254">
        <f t="shared" si="1611"/>
        <v>3.305555555555556E-2</v>
      </c>
      <c r="CV130" s="254">
        <f t="shared" si="1611"/>
        <v>4.0555555555555553E-2</v>
      </c>
      <c r="CW130" s="254">
        <f t="shared" si="1611"/>
        <v>3.9166666666666662E-2</v>
      </c>
      <c r="CX130" s="254">
        <f t="shared" si="1611"/>
        <v>4.1249999999999995E-2</v>
      </c>
      <c r="CY130" s="254">
        <f t="shared" si="1611"/>
        <v>4.2638888888888886E-2</v>
      </c>
      <c r="CZ130" s="254">
        <f t="shared" si="1611"/>
        <v>4.2361111111111113E-2</v>
      </c>
      <c r="DA130" s="254">
        <f t="shared" si="1611"/>
        <v>4.6944444444444448E-2</v>
      </c>
      <c r="DB130" s="254">
        <f t="shared" si="1611"/>
        <v>4.5972222222222227E-2</v>
      </c>
      <c r="DC130" s="254">
        <f t="shared" si="1611"/>
        <v>6.5000000000000002E-2</v>
      </c>
      <c r="DD130" s="254">
        <f t="shared" ref="DD130:DP130" si="1612">IF(DD132&lt;DD127,(DD127-DD132)/5+DD131,(DD132-DD127)/5+DD129)</f>
        <v>6.5972222222222224E-2</v>
      </c>
      <c r="DE130" s="254">
        <f t="shared" si="1612"/>
        <v>7.4166666666666659E-2</v>
      </c>
      <c r="DF130" s="254">
        <f t="shared" si="1612"/>
        <v>9.5833333333333312E-2</v>
      </c>
      <c r="DG130" s="254">
        <f t="shared" si="1612"/>
        <v>0.10986111111111113</v>
      </c>
      <c r="DH130" s="254">
        <f t="shared" si="1612"/>
        <v>0.12055555555555553</v>
      </c>
      <c r="DI130" s="254">
        <f t="shared" si="1612"/>
        <v>0.10069444444444443</v>
      </c>
      <c r="DJ130" s="254">
        <f t="shared" si="1612"/>
        <v>0.10625</v>
      </c>
      <c r="DK130" s="254">
        <f t="shared" si="1612"/>
        <v>0.10625</v>
      </c>
      <c r="DL130" s="254">
        <f t="shared" si="1612"/>
        <v>0.12986111111111112</v>
      </c>
      <c r="DM130" s="254">
        <f t="shared" si="1612"/>
        <v>0.11319444444444444</v>
      </c>
      <c r="DN130" s="254">
        <f t="shared" si="1612"/>
        <v>4.9166666666666671E-2</v>
      </c>
      <c r="DO130" s="254">
        <f t="shared" si="1612"/>
        <v>0</v>
      </c>
      <c r="DP130" s="254">
        <f t="shared" si="1612"/>
        <v>0</v>
      </c>
      <c r="DQ130" s="220">
        <f t="shared" si="1139"/>
        <v>-33</v>
      </c>
      <c r="DR130" s="254">
        <f t="shared" ref="DR130:DS130" si="1613">IF(DR132&lt;DR127,(DR127-DR132)/5+DR131,(DR132-DR127)/5+DR129)</f>
        <v>0.9705555555555555</v>
      </c>
      <c r="DS130" s="254">
        <f t="shared" si="1613"/>
        <v>0.97749999999999992</v>
      </c>
      <c r="DT130" s="254">
        <f t="shared" ref="DT130:EG130" si="1614">IF(DT132&lt;DT127,(DT127-DT132)/5+DT131,(DT132-DT127)/5+DT129)</f>
        <v>0.97749999999999992</v>
      </c>
      <c r="DU130" s="254">
        <f t="shared" si="1614"/>
        <v>0.97666666666666668</v>
      </c>
      <c r="DV130" s="254">
        <f t="shared" si="1614"/>
        <v>0.97986111111111107</v>
      </c>
      <c r="DW130" s="254">
        <f t="shared" si="1614"/>
        <v>0.97972222222222227</v>
      </c>
      <c r="DX130" s="254">
        <f t="shared" si="1614"/>
        <v>0.98055555555555551</v>
      </c>
      <c r="DY130" s="254">
        <f t="shared" si="1614"/>
        <v>0.98124999999999996</v>
      </c>
      <c r="DZ130" s="254">
        <f t="shared" si="1614"/>
        <v>0.98583333333333323</v>
      </c>
      <c r="EA130" s="254">
        <f t="shared" si="1614"/>
        <v>0.98624999999999985</v>
      </c>
      <c r="EB130" s="254">
        <f t="shared" si="1614"/>
        <v>0.98652777777777767</v>
      </c>
      <c r="EC130" s="254">
        <f t="shared" si="1614"/>
        <v>0.98944444444444446</v>
      </c>
      <c r="ED130" s="254">
        <f t="shared" si="1614"/>
        <v>0.98972222222222217</v>
      </c>
      <c r="EE130" s="254">
        <f t="shared" si="1614"/>
        <v>0.98986111111111108</v>
      </c>
      <c r="EF130" s="254">
        <f t="shared" si="1614"/>
        <v>0.9901388888888889</v>
      </c>
      <c r="EG130" s="254">
        <f t="shared" si="1614"/>
        <v>0.99013888888888901</v>
      </c>
      <c r="EH130" s="254">
        <f t="shared" ref="EH130:EW130" si="1615">IF(EH132&lt;EH127,(EH127-EH132)/5+EH131,(EH132-EH127)/5+EH129)</f>
        <v>0.99222222222222212</v>
      </c>
      <c r="EI130" s="254">
        <f t="shared" si="1615"/>
        <v>0.99055555555555552</v>
      </c>
      <c r="EJ130" s="254">
        <f t="shared" si="1615"/>
        <v>0.99041666666666661</v>
      </c>
      <c r="EK130" s="254">
        <f t="shared" si="1615"/>
        <v>0.99041666666666661</v>
      </c>
      <c r="EL130" s="254">
        <f t="shared" si="1615"/>
        <v>0.99361111111111111</v>
      </c>
      <c r="EM130" s="254">
        <f t="shared" si="1615"/>
        <v>0.99416666666666675</v>
      </c>
      <c r="EN130" s="254">
        <f t="shared" si="1615"/>
        <v>0.99402777777777784</v>
      </c>
      <c r="EO130" s="254">
        <f t="shared" si="1615"/>
        <v>0.99333333333333329</v>
      </c>
      <c r="EP130" s="254">
        <f t="shared" si="1615"/>
        <v>0.99402777777777784</v>
      </c>
      <c r="EQ130" s="254">
        <f t="shared" si="1615"/>
        <v>0.99361111111111111</v>
      </c>
      <c r="ER130" s="254">
        <f t="shared" si="1615"/>
        <v>0.99583333333333335</v>
      </c>
      <c r="ES130" s="254">
        <f t="shared" si="1615"/>
        <v>0.99624999999999997</v>
      </c>
      <c r="ET130" s="254">
        <f t="shared" si="1615"/>
        <v>0.99611111111111106</v>
      </c>
      <c r="EU130" s="254">
        <f t="shared" si="1615"/>
        <v>0.99680555555555561</v>
      </c>
      <c r="EV130" s="254">
        <f t="shared" si="1615"/>
        <v>0.9969444444444443</v>
      </c>
      <c r="EW130" s="254">
        <f t="shared" si="1615"/>
        <v>0.99611111111111106</v>
      </c>
      <c r="EX130" s="254">
        <f t="shared" ref="EX130:FB130" si="1616">IF(EX132&lt;EX127,(EX127-EX132)/5+EX131,(EX132-EX127)/5+EX129)</f>
        <v>0.99888888888888883</v>
      </c>
      <c r="EY130" s="254">
        <f t="shared" si="1616"/>
        <v>0.99888888888888883</v>
      </c>
      <c r="EZ130" s="254">
        <f t="shared" si="1616"/>
        <v>0.99708333333333343</v>
      </c>
      <c r="FA130" s="254">
        <f t="shared" si="1616"/>
        <v>0.99763888888888885</v>
      </c>
      <c r="FB130" s="254">
        <f t="shared" si="1616"/>
        <v>0.99861111111111101</v>
      </c>
      <c r="FC130" s="254">
        <v>0.99833333333333341</v>
      </c>
      <c r="FD130" s="254">
        <f t="shared" ref="FD130:FK130" si="1617">IF(FD132&lt;FD127,(FD127-FD132)/5+FD131,(FD132-FD127)/5+FD129)</f>
        <v>0.99861111111111101</v>
      </c>
      <c r="FE130" s="254">
        <f t="shared" si="1617"/>
        <v>0.99861111111111101</v>
      </c>
      <c r="FF130" s="254">
        <f t="shared" si="1617"/>
        <v>0.99861111111111101</v>
      </c>
      <c r="FG130" s="254">
        <f t="shared" si="1617"/>
        <v>0.99791666666666667</v>
      </c>
      <c r="FH130" s="254">
        <f t="shared" si="1617"/>
        <v>0.99722222222222223</v>
      </c>
      <c r="FI130" s="254">
        <f t="shared" si="1617"/>
        <v>0.99750000000000005</v>
      </c>
      <c r="FJ130" s="254">
        <f t="shared" si="1617"/>
        <v>0</v>
      </c>
      <c r="FK130" s="255">
        <f t="shared" si="1617"/>
        <v>0.99888888888888883</v>
      </c>
      <c r="FL130" s="214">
        <f t="shared" si="935"/>
        <v>-33</v>
      </c>
      <c r="FM130" s="214"/>
      <c r="FN130" s="214"/>
      <c r="FO130" s="221"/>
      <c r="FP130" s="221"/>
      <c r="FQ130" s="214"/>
      <c r="FR130" s="216"/>
      <c r="FS130" s="216"/>
      <c r="FT130" s="216"/>
      <c r="FU130" s="216"/>
      <c r="FV130" s="216"/>
      <c r="FW130" s="216"/>
      <c r="FX130" s="216"/>
      <c r="FY130" s="216"/>
      <c r="FZ130" s="216"/>
      <c r="GA130" s="216"/>
      <c r="GB130" s="216"/>
      <c r="GC130" s="216"/>
      <c r="GD130" s="216"/>
      <c r="GE130" s="216"/>
      <c r="GF130" s="216"/>
      <c r="GG130" s="216"/>
      <c r="GH130" s="216"/>
      <c r="GI130" s="216"/>
      <c r="GJ130" s="216"/>
      <c r="GK130" s="216"/>
      <c r="GL130" s="216"/>
      <c r="GM130" s="216"/>
      <c r="GN130" s="216"/>
      <c r="GO130" s="216"/>
      <c r="GP130" s="216"/>
      <c r="GQ130" s="216"/>
      <c r="GR130" s="216"/>
      <c r="GS130" s="216"/>
      <c r="GT130" s="216"/>
      <c r="GU130" s="216"/>
      <c r="GV130" s="216"/>
      <c r="GW130" s="216"/>
      <c r="GX130" s="216"/>
      <c r="GY130" s="216"/>
      <c r="GZ130" s="216"/>
      <c r="HA130" s="216"/>
      <c r="HB130" s="216"/>
      <c r="HC130" s="216"/>
      <c r="HD130" s="216"/>
      <c r="HE130" s="216"/>
      <c r="HF130" s="216"/>
      <c r="HG130" s="216"/>
      <c r="HH130" s="216"/>
      <c r="HI130" s="216"/>
      <c r="HJ130" s="216"/>
      <c r="HK130" s="216"/>
      <c r="HL130" s="216"/>
      <c r="HM130" s="216"/>
      <c r="HN130" s="216"/>
      <c r="HO130" s="216"/>
      <c r="HP130" s="216"/>
      <c r="HQ130" s="216"/>
      <c r="HR130" s="216"/>
      <c r="HS130" s="216"/>
      <c r="HT130" s="216"/>
      <c r="HU130" s="216"/>
      <c r="HV130" s="216"/>
      <c r="HW130" s="216"/>
      <c r="HX130" s="216"/>
      <c r="HY130" s="216"/>
      <c r="HZ130" s="216"/>
      <c r="IA130" s="216"/>
      <c r="IB130" s="216"/>
      <c r="IC130" s="216"/>
      <c r="ID130" s="216"/>
      <c r="IE130" s="216"/>
      <c r="IF130" s="216"/>
      <c r="IG130" s="216"/>
      <c r="IH130" s="216"/>
      <c r="II130" s="216"/>
      <c r="IJ130" s="216"/>
      <c r="IK130" s="216"/>
      <c r="IL130" s="216"/>
      <c r="IM130" s="216"/>
      <c r="IN130" s="216"/>
      <c r="IO130" s="216"/>
      <c r="IP130" s="216"/>
      <c r="IQ130" s="216"/>
      <c r="IR130" s="216"/>
      <c r="IS130" s="216"/>
      <c r="IT130" s="216"/>
      <c r="IU130" s="216"/>
      <c r="IV130" s="216"/>
      <c r="IW130" s="216"/>
      <c r="IX130" s="216"/>
      <c r="IY130" s="216"/>
      <c r="IZ130" s="216"/>
      <c r="JA130" s="216"/>
      <c r="JB130" s="216"/>
      <c r="JC130" s="216"/>
      <c r="JD130" s="216"/>
      <c r="JE130" s="216"/>
      <c r="JF130" s="216"/>
      <c r="JG130" s="216"/>
      <c r="JH130" s="216"/>
      <c r="JI130" s="216"/>
      <c r="JJ130" s="216"/>
      <c r="JK130" s="216"/>
      <c r="JL130" s="216"/>
      <c r="JM130" s="216"/>
      <c r="JN130" s="216"/>
      <c r="JO130" s="216"/>
      <c r="JP130" s="216"/>
      <c r="JQ130" s="216"/>
      <c r="JR130" s="216"/>
    </row>
    <row r="131" spans="2:278" s="15" customFormat="1" ht="15.75" hidden="1" thickBot="1">
      <c r="B131" s="98"/>
      <c r="C131" s="99"/>
      <c r="D131" s="100"/>
      <c r="E131" s="99"/>
      <c r="F131" s="108" t="s">
        <v>12</v>
      </c>
      <c r="G131" s="19"/>
      <c r="H131" s="19"/>
      <c r="I131" s="99"/>
      <c r="J131" s="109">
        <f ca="1">IF($J$128&gt;$J$127,J130+J125,$J$125-$J$130)</f>
        <v>42407.722612215657</v>
      </c>
      <c r="K131" s="10" t="s">
        <v>43</v>
      </c>
      <c r="L131" s="10" t="s">
        <v>44</v>
      </c>
      <c r="M131" s="107"/>
      <c r="AH131" s="107"/>
      <c r="AI131" s="20"/>
      <c r="AJ131" s="91"/>
      <c r="AK131" s="19"/>
      <c r="AL131" s="20"/>
      <c r="AM131" s="20"/>
      <c r="AN131" s="19"/>
      <c r="AO131" s="19"/>
      <c r="AP131" s="19"/>
      <c r="AQ131" s="20"/>
      <c r="AR131" s="20"/>
      <c r="AS131" s="20"/>
      <c r="AT131" s="20"/>
      <c r="AU131" s="20"/>
      <c r="AV131" s="20"/>
      <c r="AW131" s="20"/>
      <c r="BF131" s="215">
        <v>-34</v>
      </c>
      <c r="BG131" s="214">
        <f t="shared" si="867"/>
        <v>-34</v>
      </c>
      <c r="BH131" s="286">
        <f>IF(BH132&lt;BH127,(BH127-BH132)/5+BH132,(BH132-BH127)/5+BH130)</f>
        <v>0.99861111111111101</v>
      </c>
      <c r="BI131" s="283">
        <f>IF(BI132&lt;BI127,(BI127-BI132)/5+BI132,(BI132-BI127)/5+BI130)</f>
        <v>0.99791666666666667</v>
      </c>
      <c r="BJ131" s="283">
        <f t="shared" ref="BJ131:BQ131" si="1618">IF(BJ132&lt;BJ127,(BJ127-BJ132)/5+BJ132,(BJ132-BJ127)/5+BJ130)</f>
        <v>0.99791666666666667</v>
      </c>
      <c r="BK131" s="283">
        <f t="shared" si="1618"/>
        <v>0.99791666666666667</v>
      </c>
      <c r="BL131" s="283">
        <f t="shared" si="1618"/>
        <v>0.99847222222222232</v>
      </c>
      <c r="BM131" s="283">
        <f t="shared" si="1618"/>
        <v>0.99861111111111101</v>
      </c>
      <c r="BN131" s="283">
        <f t="shared" si="1618"/>
        <v>0.99861111111111101</v>
      </c>
      <c r="BO131" s="283">
        <f t="shared" si="1618"/>
        <v>0.99861111111111101</v>
      </c>
      <c r="BP131" s="283">
        <f t="shared" si="1618"/>
        <v>6.9444444444444447E-4</v>
      </c>
      <c r="BQ131" s="283">
        <f t="shared" si="1618"/>
        <v>0.99874999999999992</v>
      </c>
      <c r="BR131" s="283">
        <f>IF(BR132&lt;BR127,(BR127-BR132)/5+BR132,(BR132-BR127)/5+BR130)</f>
        <v>0.99861111111111101</v>
      </c>
      <c r="BS131" s="283">
        <f t="shared" ref="BS131" si="1619">IF(BS132&lt;BS127,(BS127-BS132)/5+BS132,(BS132-BS127)/5+BS130)</f>
        <v>0.99861111111111101</v>
      </c>
      <c r="BT131" s="283">
        <f t="shared" ref="BT131" si="1620">IF(BT132&lt;BT127,(BT127-BT132)/5+BT132,(BT132-BT127)/5+BT130)</f>
        <v>0.99861111111111101</v>
      </c>
      <c r="BU131" s="283">
        <f t="shared" ref="BU131" si="1621">IF(BU132&lt;BU127,(BU127-BU132)/5+BU132,(BU132-BU127)/5+BU130)</f>
        <v>0.99916666666666665</v>
      </c>
      <c r="BV131" s="283">
        <f t="shared" ref="BV131" si="1622">IF(BV132&lt;BV127,(BV127-BV132)/5+BV132,(BV132-BV127)/5+BV130)</f>
        <v>0.99930555555555556</v>
      </c>
      <c r="BW131" s="283">
        <f t="shared" ref="BW131" si="1623">IF(BW132&lt;BW127,(BW127-BW132)/5+BW132,(BW132-BW127)/5+BW130)</f>
        <v>0.99930555555555556</v>
      </c>
      <c r="BX131" s="283">
        <f t="shared" ref="BX131" si="1624">IF(BX132&lt;BX127,(BX127-BX132)/5+BX132,(BX132-BX127)/5+BX130)</f>
        <v>0.99861111111111101</v>
      </c>
      <c r="BY131" s="283">
        <f t="shared" ref="BY131" si="1625">IF(BY132&lt;BY127,(BY127-BY132)/5+BY132,(BY132-BY127)/5+BY130)</f>
        <v>0.99930555555555556</v>
      </c>
      <c r="BZ131" s="283">
        <f t="shared" ref="BZ131" si="1626">IF(BZ132&lt;BZ127,(BZ127-BZ132)/5+BZ132,(BZ132-BZ127)/5+BZ130)</f>
        <v>0.99874999999999992</v>
      </c>
      <c r="CA131" s="283">
        <v>0.99944444444444447</v>
      </c>
      <c r="CB131" s="283">
        <f t="shared" ref="CB131:DC131" si="1627">IF(CB132&lt;CB127,(CB127-CB132)/5+CB132,(CB132-CB127)/5+CB130)</f>
        <v>1.3888888888888889E-3</v>
      </c>
      <c r="CC131" s="283">
        <f t="shared" si="1627"/>
        <v>0</v>
      </c>
      <c r="CD131" s="283">
        <f t="shared" si="1627"/>
        <v>6.9444444444444447E-4</v>
      </c>
      <c r="CE131" s="283">
        <f t="shared" si="1627"/>
        <v>1.25E-3</v>
      </c>
      <c r="CF131" s="283">
        <f t="shared" si="1627"/>
        <v>3.3333333333333335E-3</v>
      </c>
      <c r="CG131" s="283">
        <f t="shared" si="1627"/>
        <v>2.638888888888889E-3</v>
      </c>
      <c r="CH131" s="283">
        <f t="shared" si="1627"/>
        <v>3.3333333333333335E-3</v>
      </c>
      <c r="CI131" s="283">
        <f t="shared" si="1627"/>
        <v>4.5833333333333334E-3</v>
      </c>
      <c r="CJ131" s="283">
        <f t="shared" si="1627"/>
        <v>5.9722222222222225E-3</v>
      </c>
      <c r="CK131" s="283">
        <f t="shared" si="1627"/>
        <v>6.6666666666666671E-3</v>
      </c>
      <c r="CL131" s="283">
        <f t="shared" si="1627"/>
        <v>6.6666666666666671E-3</v>
      </c>
      <c r="CM131" s="283">
        <f t="shared" si="1627"/>
        <v>1.0555555555555556E-2</v>
      </c>
      <c r="CN131" s="283">
        <f t="shared" si="1627"/>
        <v>1.361111111111111E-2</v>
      </c>
      <c r="CO131" s="283">
        <f t="shared" si="1627"/>
        <v>1.5972222222222221E-2</v>
      </c>
      <c r="CP131" s="283">
        <f t="shared" si="1627"/>
        <v>1.8611111111111106E-2</v>
      </c>
      <c r="CQ131" s="283">
        <f t="shared" si="1627"/>
        <v>1.8472222222222216E-2</v>
      </c>
      <c r="CR131" s="283">
        <f t="shared" si="1627"/>
        <v>2.2638888888888885E-2</v>
      </c>
      <c r="CS131" s="283">
        <f t="shared" si="1627"/>
        <v>2.6666666666666668E-2</v>
      </c>
      <c r="CT131" s="283">
        <f t="shared" si="1627"/>
        <v>2.5972222222222226E-2</v>
      </c>
      <c r="CU131" s="283">
        <f t="shared" si="1627"/>
        <v>3.4583333333333341E-2</v>
      </c>
      <c r="CV131" s="283">
        <f t="shared" si="1627"/>
        <v>4.2499999999999996E-2</v>
      </c>
      <c r="CW131" s="283">
        <f t="shared" si="1627"/>
        <v>4.1111111111111105E-2</v>
      </c>
      <c r="CX131" s="283">
        <f t="shared" si="1627"/>
        <v>4.3194444444444438E-2</v>
      </c>
      <c r="CY131" s="283">
        <f t="shared" si="1627"/>
        <v>4.4583333333333329E-2</v>
      </c>
      <c r="CZ131" s="283">
        <f t="shared" si="1627"/>
        <v>4.4444444444444446E-2</v>
      </c>
      <c r="DA131" s="283">
        <f t="shared" si="1627"/>
        <v>4.9166666666666671E-2</v>
      </c>
      <c r="DB131" s="283">
        <f t="shared" si="1627"/>
        <v>4.8333333333333339E-2</v>
      </c>
      <c r="DC131" s="283">
        <f t="shared" si="1627"/>
        <v>6.8611111111111109E-2</v>
      </c>
      <c r="DD131" s="283">
        <f t="shared" ref="DD131:DP131" si="1628">IF(DD132&lt;DD127,(DD127-DD132)/5+DD132,(DD132-DD127)/5+DD130)</f>
        <v>6.9444444444444448E-2</v>
      </c>
      <c r="DE131" s="283">
        <f t="shared" si="1628"/>
        <v>7.8055555555555545E-2</v>
      </c>
      <c r="DF131" s="283">
        <f t="shared" si="1628"/>
        <v>0.10138888888888886</v>
      </c>
      <c r="DG131" s="283">
        <f t="shared" si="1628"/>
        <v>0.11708333333333336</v>
      </c>
      <c r="DH131" s="283">
        <f t="shared" si="1628"/>
        <v>0.12902777777777774</v>
      </c>
      <c r="DI131" s="283">
        <f t="shared" si="1628"/>
        <v>0.10069444444444443</v>
      </c>
      <c r="DJ131" s="283">
        <f t="shared" si="1628"/>
        <v>0.10625</v>
      </c>
      <c r="DK131" s="283">
        <f t="shared" si="1628"/>
        <v>0.10625</v>
      </c>
      <c r="DL131" s="283">
        <f t="shared" si="1628"/>
        <v>0.12986111111111112</v>
      </c>
      <c r="DM131" s="283">
        <f t="shared" si="1628"/>
        <v>0.11319444444444444</v>
      </c>
      <c r="DN131" s="283">
        <f t="shared" si="1628"/>
        <v>2.4583333333333336E-2</v>
      </c>
      <c r="DO131" s="283">
        <f t="shared" si="1628"/>
        <v>0</v>
      </c>
      <c r="DP131" s="283">
        <f t="shared" si="1628"/>
        <v>0</v>
      </c>
      <c r="DQ131" s="220">
        <f t="shared" si="1139"/>
        <v>-34</v>
      </c>
      <c r="DR131" s="272">
        <f t="shared" ref="DR131:DS131" si="1629">IF(DR132&lt;DR127,(DR127-DR132)/5+DR132,(DR132-DR127)/5+DR130)</f>
        <v>0.96930555555555553</v>
      </c>
      <c r="DS131" s="272">
        <f t="shared" si="1629"/>
        <v>0.97624999999999995</v>
      </c>
      <c r="DT131" s="272">
        <f t="shared" ref="DT131:EG131" si="1630">IF(DT132&lt;DT127,(DT127-DT132)/5+DT132,(DT132-DT127)/5+DT130)</f>
        <v>0.97624999999999995</v>
      </c>
      <c r="DU131" s="272">
        <f t="shared" si="1630"/>
        <v>0.97583333333333333</v>
      </c>
      <c r="DV131" s="272">
        <f t="shared" si="1630"/>
        <v>0.97847222222222219</v>
      </c>
      <c r="DW131" s="272">
        <f t="shared" si="1630"/>
        <v>0.97805555555555557</v>
      </c>
      <c r="DX131" s="272">
        <f t="shared" si="1630"/>
        <v>0.97986111111111107</v>
      </c>
      <c r="DY131" s="272">
        <f t="shared" si="1630"/>
        <v>0.98055555555555551</v>
      </c>
      <c r="DZ131" s="272">
        <f t="shared" si="1630"/>
        <v>0.9852777777777777</v>
      </c>
      <c r="EA131" s="272">
        <f t="shared" si="1630"/>
        <v>0.98583333333333323</v>
      </c>
      <c r="EB131" s="272">
        <f t="shared" si="1630"/>
        <v>0.98597222222222214</v>
      </c>
      <c r="EC131" s="272">
        <f t="shared" si="1630"/>
        <v>0.9884722222222222</v>
      </c>
      <c r="ED131" s="272">
        <f t="shared" si="1630"/>
        <v>0.98930555555555555</v>
      </c>
      <c r="EE131" s="272">
        <f t="shared" si="1630"/>
        <v>0.98902777777777773</v>
      </c>
      <c r="EF131" s="272">
        <f t="shared" si="1630"/>
        <v>0.98916666666666664</v>
      </c>
      <c r="EG131" s="272">
        <f t="shared" si="1630"/>
        <v>0.98986111111111119</v>
      </c>
      <c r="EH131" s="272">
        <f t="shared" ref="EH131:EW131" si="1631">IF(EH132&lt;EH127,(EH127-EH132)/5+EH132,(EH132-EH127)/5+EH130)</f>
        <v>0.99194444444444441</v>
      </c>
      <c r="EI131" s="272">
        <f t="shared" si="1631"/>
        <v>0.99041666666666661</v>
      </c>
      <c r="EJ131" s="272">
        <f t="shared" si="1631"/>
        <v>0.99</v>
      </c>
      <c r="EK131" s="272">
        <f t="shared" si="1631"/>
        <v>0.99</v>
      </c>
      <c r="EL131" s="272">
        <f t="shared" si="1631"/>
        <v>0.99333333333333329</v>
      </c>
      <c r="EM131" s="272">
        <f t="shared" si="1631"/>
        <v>0.99430555555555566</v>
      </c>
      <c r="EN131" s="272">
        <f t="shared" si="1631"/>
        <v>0.99319444444444449</v>
      </c>
      <c r="EO131" s="272">
        <f t="shared" si="1631"/>
        <v>0.99319444444444438</v>
      </c>
      <c r="EP131" s="272">
        <f t="shared" si="1631"/>
        <v>0.99388888888888893</v>
      </c>
      <c r="EQ131" s="272">
        <f t="shared" si="1631"/>
        <v>0.99333333333333329</v>
      </c>
      <c r="ER131" s="272">
        <f t="shared" si="1631"/>
        <v>0.99513888888888891</v>
      </c>
      <c r="ES131" s="272">
        <f t="shared" si="1631"/>
        <v>0.99569444444444444</v>
      </c>
      <c r="ET131" s="272">
        <f t="shared" si="1631"/>
        <v>0.99597222222222215</v>
      </c>
      <c r="EU131" s="272">
        <f t="shared" si="1631"/>
        <v>0.9966666666666667</v>
      </c>
      <c r="EV131" s="272">
        <f t="shared" si="1631"/>
        <v>0.99638888888888877</v>
      </c>
      <c r="EW131" s="272">
        <f t="shared" si="1631"/>
        <v>0.99597222222222215</v>
      </c>
      <c r="EX131" s="272">
        <f t="shared" ref="EX131:FB131" si="1632">IF(EX132&lt;EX127,(EX127-EX132)/5+EX132,(EX132-EX127)/5+EX130)</f>
        <v>0.99874999999999992</v>
      </c>
      <c r="EY131" s="272">
        <f t="shared" si="1632"/>
        <v>0.99874999999999992</v>
      </c>
      <c r="EZ131" s="272">
        <f t="shared" si="1632"/>
        <v>0.99680555555555561</v>
      </c>
      <c r="FA131" s="272">
        <f t="shared" si="1632"/>
        <v>0.99708333333333332</v>
      </c>
      <c r="FB131" s="272">
        <f t="shared" si="1632"/>
        <v>0.99861111111111101</v>
      </c>
      <c r="FC131" s="283">
        <v>0.99777777777777776</v>
      </c>
      <c r="FD131" s="272">
        <f t="shared" ref="FD131:FK131" si="1633">IF(FD132&lt;FD127,(FD127-FD132)/5+FD132,(FD132-FD127)/5+FD130)</f>
        <v>0.99861111111111101</v>
      </c>
      <c r="FE131" s="272">
        <f t="shared" si="1633"/>
        <v>0.99861111111111101</v>
      </c>
      <c r="FF131" s="272">
        <f t="shared" si="1633"/>
        <v>0.99861111111111101</v>
      </c>
      <c r="FG131" s="272">
        <f t="shared" si="1633"/>
        <v>0.99791666666666667</v>
      </c>
      <c r="FH131" s="272">
        <f t="shared" si="1633"/>
        <v>0.99722222222222223</v>
      </c>
      <c r="FI131" s="272">
        <f t="shared" si="1633"/>
        <v>0.99736111111111114</v>
      </c>
      <c r="FJ131" s="272">
        <f t="shared" si="1633"/>
        <v>0</v>
      </c>
      <c r="FK131" s="275">
        <f t="shared" si="1633"/>
        <v>0.99874999999999992</v>
      </c>
      <c r="FL131" s="214">
        <f t="shared" si="935"/>
        <v>-34</v>
      </c>
      <c r="FM131" s="214"/>
      <c r="FN131" s="214"/>
      <c r="FO131" s="221"/>
      <c r="FP131" s="221"/>
      <c r="FQ131" s="214"/>
      <c r="FR131" s="216"/>
      <c r="FS131" s="216"/>
      <c r="FT131" s="216"/>
      <c r="FU131" s="216"/>
      <c r="FV131" s="216"/>
      <c r="FW131" s="216"/>
      <c r="FX131" s="216"/>
      <c r="FY131" s="216"/>
      <c r="FZ131" s="216"/>
      <c r="GA131" s="216"/>
      <c r="GB131" s="216"/>
      <c r="GC131" s="216"/>
      <c r="GD131" s="216"/>
      <c r="GE131" s="216"/>
      <c r="GF131" s="216"/>
      <c r="GG131" s="216"/>
      <c r="GH131" s="216"/>
      <c r="GI131" s="216"/>
      <c r="GJ131" s="216"/>
      <c r="GK131" s="216"/>
      <c r="GL131" s="216"/>
      <c r="GM131" s="216"/>
      <c r="GN131" s="216"/>
      <c r="GO131" s="216"/>
      <c r="GP131" s="216"/>
      <c r="GQ131" s="216"/>
      <c r="GR131" s="216"/>
      <c r="GS131" s="216"/>
      <c r="GT131" s="216"/>
      <c r="GU131" s="216"/>
      <c r="GV131" s="216"/>
      <c r="GW131" s="216"/>
      <c r="GX131" s="216"/>
      <c r="GY131" s="216"/>
      <c r="GZ131" s="216"/>
      <c r="HA131" s="216"/>
      <c r="HB131" s="216"/>
      <c r="HC131" s="216"/>
      <c r="HD131" s="216"/>
      <c r="HE131" s="216"/>
      <c r="HF131" s="216"/>
      <c r="HG131" s="216"/>
      <c r="HH131" s="216"/>
      <c r="HI131" s="216"/>
      <c r="HJ131" s="216"/>
      <c r="HK131" s="216"/>
      <c r="HL131" s="216"/>
      <c r="HM131" s="216"/>
      <c r="HN131" s="216"/>
      <c r="HO131" s="216"/>
      <c r="HP131" s="216"/>
      <c r="HQ131" s="216"/>
      <c r="HR131" s="216"/>
      <c r="HS131" s="216"/>
      <c r="HT131" s="216"/>
      <c r="HU131" s="216"/>
      <c r="HV131" s="216"/>
      <c r="HW131" s="216"/>
      <c r="HX131" s="216"/>
      <c r="HY131" s="216"/>
      <c r="HZ131" s="216"/>
      <c r="IA131" s="216"/>
      <c r="IB131" s="216"/>
      <c r="IC131" s="216"/>
      <c r="ID131" s="216"/>
      <c r="IE131" s="216"/>
      <c r="IF131" s="216"/>
      <c r="IG131" s="216"/>
      <c r="IH131" s="216"/>
      <c r="II131" s="216"/>
      <c r="IJ131" s="216"/>
      <c r="IK131" s="216"/>
      <c r="IL131" s="216"/>
      <c r="IM131" s="216"/>
      <c r="IN131" s="216"/>
      <c r="IO131" s="216"/>
      <c r="IP131" s="216"/>
      <c r="IQ131" s="216"/>
      <c r="IR131" s="216"/>
      <c r="IS131" s="216"/>
      <c r="IT131" s="216"/>
      <c r="IU131" s="216"/>
      <c r="IV131" s="216"/>
      <c r="IW131" s="216"/>
      <c r="IX131" s="216"/>
      <c r="IY131" s="216"/>
      <c r="IZ131" s="216"/>
      <c r="JA131" s="216"/>
      <c r="JB131" s="216"/>
      <c r="JC131" s="216"/>
      <c r="JD131" s="216"/>
      <c r="JE131" s="216"/>
      <c r="JF131" s="216"/>
      <c r="JG131" s="216"/>
      <c r="JH131" s="216"/>
      <c r="JI131" s="216"/>
      <c r="JJ131" s="216"/>
      <c r="JK131" s="216"/>
      <c r="JL131" s="216"/>
      <c r="JM131" s="216"/>
      <c r="JN131" s="216"/>
      <c r="JO131" s="216"/>
      <c r="JP131" s="216"/>
      <c r="JQ131" s="216"/>
      <c r="JR131" s="216"/>
    </row>
    <row r="132" spans="2:278" s="15" customFormat="1" ht="15.75" hidden="1" thickBot="1">
      <c r="B132" s="98"/>
      <c r="C132" s="99"/>
      <c r="D132" s="100"/>
      <c r="E132" s="99"/>
      <c r="F132" s="108" t="s">
        <v>45</v>
      </c>
      <c r="G132" s="19"/>
      <c r="H132" s="45"/>
      <c r="I132" s="99"/>
      <c r="J132" s="99"/>
      <c r="K132" s="10" t="s">
        <v>46</v>
      </c>
      <c r="L132" s="10" t="s">
        <v>47</v>
      </c>
      <c r="M132" s="10" t="s">
        <v>48</v>
      </c>
      <c r="AH132" s="107"/>
      <c r="AI132" s="20"/>
      <c r="AJ132" s="91"/>
      <c r="AK132" s="19"/>
      <c r="AL132" s="20"/>
      <c r="AM132" s="20"/>
      <c r="AN132" s="19"/>
      <c r="AO132" s="19"/>
      <c r="AP132" s="19"/>
      <c r="AQ132" s="20"/>
      <c r="AR132" s="20"/>
      <c r="AS132" s="20"/>
      <c r="AT132" s="20"/>
      <c r="AU132" s="20"/>
      <c r="AV132" s="20"/>
      <c r="AW132" s="20"/>
      <c r="BF132" s="215">
        <v>-35</v>
      </c>
      <c r="BG132" s="214">
        <f t="shared" si="867"/>
        <v>-35</v>
      </c>
      <c r="BH132" s="258">
        <v>0.99861111111111101</v>
      </c>
      <c r="BI132" s="259">
        <v>0.99791666666666667</v>
      </c>
      <c r="BJ132" s="259">
        <v>0.99791666666666667</v>
      </c>
      <c r="BK132" s="259">
        <v>0.99791666666666667</v>
      </c>
      <c r="BL132" s="259">
        <v>0.99861111111111101</v>
      </c>
      <c r="BM132" s="259">
        <v>0.99861111111111101</v>
      </c>
      <c r="BN132" s="259">
        <v>0.99861111111111101</v>
      </c>
      <c r="BO132" s="259">
        <v>0.99861111111111101</v>
      </c>
      <c r="BP132" s="259">
        <v>6.9444444444444447E-4</v>
      </c>
      <c r="BQ132" s="259">
        <v>0.99861111111111101</v>
      </c>
      <c r="BR132" s="259">
        <v>0.99861111111111101</v>
      </c>
      <c r="BS132" s="259">
        <v>0.99861111111111101</v>
      </c>
      <c r="BT132" s="259">
        <v>0.99861111111111101</v>
      </c>
      <c r="BU132" s="259">
        <v>0.99930555555555556</v>
      </c>
      <c r="BV132" s="259">
        <v>0.99930555555555556</v>
      </c>
      <c r="BW132" s="259">
        <v>0.99930555555555556</v>
      </c>
      <c r="BX132" s="259">
        <v>0.99861111111111101</v>
      </c>
      <c r="BY132" s="259">
        <v>0.99930555555555556</v>
      </c>
      <c r="BZ132" s="259">
        <v>0.99861111111111101</v>
      </c>
      <c r="CA132" s="259">
        <v>0.99930555555555556</v>
      </c>
      <c r="CB132" s="259">
        <v>1.3888888888888889E-3</v>
      </c>
      <c r="CC132" s="259">
        <v>0</v>
      </c>
      <c r="CD132" s="259">
        <v>6.9444444444444447E-4</v>
      </c>
      <c r="CE132" s="259">
        <v>1.3888888888888889E-3</v>
      </c>
      <c r="CF132" s="259">
        <v>3.472222222222222E-3</v>
      </c>
      <c r="CG132" s="259">
        <v>2.7777777777777779E-3</v>
      </c>
      <c r="CH132" s="259">
        <v>3.472222222222222E-3</v>
      </c>
      <c r="CI132" s="259">
        <v>4.8611111111111112E-3</v>
      </c>
      <c r="CJ132" s="259">
        <v>6.2499999999999995E-3</v>
      </c>
      <c r="CK132" s="259">
        <v>6.9444444444444441E-3</v>
      </c>
      <c r="CL132" s="259">
        <v>6.9444444444444441E-3</v>
      </c>
      <c r="CM132" s="259">
        <v>1.1111111111111112E-2</v>
      </c>
      <c r="CN132" s="259">
        <v>1.3888888888888888E-2</v>
      </c>
      <c r="CO132" s="259">
        <v>1.6666666666666666E-2</v>
      </c>
      <c r="CP132" s="259">
        <v>1.9444444444444445E-2</v>
      </c>
      <c r="CQ132" s="259">
        <v>1.8749999999999999E-2</v>
      </c>
      <c r="CR132" s="259">
        <v>2.361111111111111E-2</v>
      </c>
      <c r="CS132" s="259">
        <v>2.7777777777777776E-2</v>
      </c>
      <c r="CT132" s="259">
        <v>2.7083333333333334E-2</v>
      </c>
      <c r="CU132" s="259">
        <v>3.6111111111111115E-2</v>
      </c>
      <c r="CV132" s="259">
        <v>4.4444444444444446E-2</v>
      </c>
      <c r="CW132" s="259">
        <v>4.3055555555555562E-2</v>
      </c>
      <c r="CX132" s="259">
        <v>4.5138888888888888E-2</v>
      </c>
      <c r="CY132" s="259">
        <v>4.6527777777777779E-2</v>
      </c>
      <c r="CZ132" s="259">
        <v>4.6527777777777779E-2</v>
      </c>
      <c r="DA132" s="259">
        <v>5.1388888888888894E-2</v>
      </c>
      <c r="DB132" s="259">
        <v>5.0694444444444452E-2</v>
      </c>
      <c r="DC132" s="259">
        <v>7.2222222222222229E-2</v>
      </c>
      <c r="DD132" s="259">
        <v>7.2916666666666671E-2</v>
      </c>
      <c r="DE132" s="259">
        <v>8.1944444444444445E-2</v>
      </c>
      <c r="DF132" s="259">
        <v>0.10694444444444444</v>
      </c>
      <c r="DG132" s="259">
        <v>0.12430555555555556</v>
      </c>
      <c r="DH132" s="259">
        <v>0.13749999999999998</v>
      </c>
      <c r="DI132" s="259">
        <v>0.10069444444444443</v>
      </c>
      <c r="DJ132" s="259">
        <v>0.10625</v>
      </c>
      <c r="DK132" s="259">
        <v>0.10625</v>
      </c>
      <c r="DL132" s="259">
        <v>0.12986111111111112</v>
      </c>
      <c r="DM132" s="259">
        <v>0.11319444444444444</v>
      </c>
      <c r="DN132" s="259"/>
      <c r="DO132" s="259"/>
      <c r="DP132" s="273"/>
      <c r="DQ132" s="220">
        <f t="shared" si="1139"/>
        <v>-35</v>
      </c>
      <c r="DR132" s="258">
        <v>0.96805555555555556</v>
      </c>
      <c r="DS132" s="259">
        <v>0.97499999999999998</v>
      </c>
      <c r="DT132" s="259">
        <v>0.97499999999999998</v>
      </c>
      <c r="DU132" s="259">
        <v>0.97499999999999998</v>
      </c>
      <c r="DV132" s="259">
        <v>0.9770833333333333</v>
      </c>
      <c r="DW132" s="259">
        <v>0.97638888888888886</v>
      </c>
      <c r="DX132" s="259">
        <v>0.97916666666666663</v>
      </c>
      <c r="DY132" s="259">
        <v>0.97986111111111107</v>
      </c>
      <c r="DZ132" s="259">
        <v>0.98472222222222217</v>
      </c>
      <c r="EA132" s="259">
        <v>0.98541666666666661</v>
      </c>
      <c r="EB132" s="290">
        <v>0.98541666666666661</v>
      </c>
      <c r="EC132" s="259">
        <v>0.98749999999999993</v>
      </c>
      <c r="ED132" s="259">
        <v>0.98888888888888893</v>
      </c>
      <c r="EE132" s="259">
        <v>0.98819444444444438</v>
      </c>
      <c r="EF132" s="259">
        <v>0.98819444444444438</v>
      </c>
      <c r="EG132" s="259">
        <v>0.98958333333333337</v>
      </c>
      <c r="EH132" s="259">
        <v>0.9916666666666667</v>
      </c>
      <c r="EI132" s="259">
        <v>0.9902777777777777</v>
      </c>
      <c r="EJ132" s="259">
        <v>0.98958333333333337</v>
      </c>
      <c r="EK132" s="259">
        <v>0.98958333333333337</v>
      </c>
      <c r="EL132" s="259">
        <v>0.99305555555555547</v>
      </c>
      <c r="EM132" s="259">
        <v>0.99444444444444446</v>
      </c>
      <c r="EN132" s="259">
        <v>0.99236111111111114</v>
      </c>
      <c r="EO132" s="259">
        <v>0.99305555555555547</v>
      </c>
      <c r="EP132" s="259">
        <v>0.99375000000000002</v>
      </c>
      <c r="EQ132" s="259">
        <v>0.99305555555555547</v>
      </c>
      <c r="ER132" s="259">
        <v>0.99444444444444446</v>
      </c>
      <c r="ES132" s="259">
        <v>0.99513888888888891</v>
      </c>
      <c r="ET132" s="259">
        <v>0.99583333333333324</v>
      </c>
      <c r="EU132" s="259">
        <v>0.99652777777777779</v>
      </c>
      <c r="EV132" s="259">
        <v>0.99583333333333324</v>
      </c>
      <c r="EW132" s="259">
        <v>0.99583333333333324</v>
      </c>
      <c r="EX132" s="259">
        <v>0.99861111111111101</v>
      </c>
      <c r="EY132" s="259">
        <v>0.99861111111111101</v>
      </c>
      <c r="EZ132" s="259">
        <v>0.99652777777777779</v>
      </c>
      <c r="FA132" s="259">
        <v>0.99652777777777779</v>
      </c>
      <c r="FB132" s="259">
        <v>0.99861111111111101</v>
      </c>
      <c r="FC132" s="259">
        <v>0.99722222222222223</v>
      </c>
      <c r="FD132" s="259">
        <v>0.99861111111111101</v>
      </c>
      <c r="FE132" s="259">
        <v>0.99861111111111101</v>
      </c>
      <c r="FF132" s="259">
        <v>0.99861111111111101</v>
      </c>
      <c r="FG132" s="259">
        <v>0.99791666666666667</v>
      </c>
      <c r="FH132" s="259">
        <v>0.99722222222222223</v>
      </c>
      <c r="FI132" s="259">
        <v>0.99722222222222223</v>
      </c>
      <c r="FJ132" s="259">
        <v>0</v>
      </c>
      <c r="FK132" s="273">
        <v>0.99861111111111101</v>
      </c>
      <c r="FL132" s="214">
        <f t="shared" si="935"/>
        <v>-35</v>
      </c>
      <c r="FM132" s="214"/>
      <c r="FN132" s="214"/>
      <c r="FO132" s="221"/>
      <c r="FP132" s="221"/>
      <c r="FQ132" s="214"/>
      <c r="FR132" s="216"/>
      <c r="FS132" s="216"/>
      <c r="FT132" s="216"/>
      <c r="FU132" s="216"/>
      <c r="FV132" s="216"/>
      <c r="FW132" s="216"/>
      <c r="FX132" s="216"/>
      <c r="FY132" s="216"/>
      <c r="FZ132" s="216"/>
      <c r="GA132" s="216"/>
      <c r="GB132" s="216"/>
      <c r="GC132" s="216"/>
      <c r="GD132" s="216"/>
      <c r="GE132" s="216"/>
      <c r="GF132" s="216"/>
      <c r="GG132" s="216"/>
      <c r="GH132" s="216"/>
      <c r="GI132" s="216"/>
      <c r="GJ132" s="216"/>
      <c r="GK132" s="216"/>
      <c r="GL132" s="216"/>
      <c r="GM132" s="216"/>
      <c r="GN132" s="216"/>
      <c r="GO132" s="216"/>
      <c r="GP132" s="216"/>
      <c r="GQ132" s="216"/>
      <c r="GR132" s="216"/>
      <c r="GS132" s="216"/>
      <c r="GT132" s="216"/>
      <c r="GU132" s="216"/>
      <c r="GV132" s="216"/>
      <c r="GW132" s="216"/>
      <c r="GX132" s="216"/>
      <c r="GY132" s="216"/>
      <c r="GZ132" s="216"/>
      <c r="HA132" s="216"/>
      <c r="HB132" s="216"/>
      <c r="HC132" s="216"/>
      <c r="HD132" s="216"/>
      <c r="HE132" s="216"/>
      <c r="HF132" s="216"/>
      <c r="HG132" s="216"/>
      <c r="HH132" s="216"/>
      <c r="HI132" s="216"/>
      <c r="HJ132" s="216"/>
      <c r="HK132" s="216"/>
      <c r="HL132" s="216"/>
      <c r="HM132" s="216"/>
      <c r="HN132" s="216"/>
      <c r="HO132" s="216"/>
      <c r="HP132" s="216"/>
      <c r="HQ132" s="216"/>
      <c r="HR132" s="216"/>
      <c r="HS132" s="216"/>
      <c r="HT132" s="216"/>
      <c r="HU132" s="216"/>
      <c r="HV132" s="216"/>
      <c r="HW132" s="216"/>
      <c r="HX132" s="216"/>
      <c r="HY132" s="216"/>
      <c r="HZ132" s="216"/>
      <c r="IA132" s="216"/>
      <c r="IB132" s="216"/>
      <c r="IC132" s="216"/>
      <c r="ID132" s="216"/>
      <c r="IE132" s="216"/>
      <c r="IF132" s="216"/>
      <c r="IG132" s="216"/>
      <c r="IH132" s="216"/>
      <c r="II132" s="216"/>
      <c r="IJ132" s="216"/>
      <c r="IK132" s="216"/>
      <c r="IL132" s="216"/>
      <c r="IM132" s="216"/>
      <c r="IN132" s="216"/>
      <c r="IO132" s="216"/>
      <c r="IP132" s="216"/>
      <c r="IQ132" s="216"/>
      <c r="IR132" s="216"/>
      <c r="IS132" s="216"/>
      <c r="IT132" s="216"/>
      <c r="IU132" s="216"/>
      <c r="IV132" s="216"/>
      <c r="IW132" s="216"/>
      <c r="IX132" s="216"/>
      <c r="IY132" s="216"/>
      <c r="IZ132" s="216"/>
      <c r="JA132" s="216"/>
      <c r="JB132" s="216"/>
      <c r="JC132" s="216"/>
      <c r="JD132" s="216"/>
      <c r="JE132" s="216"/>
      <c r="JF132" s="216"/>
      <c r="JG132" s="216"/>
      <c r="JH132" s="216"/>
      <c r="JI132" s="216"/>
      <c r="JJ132" s="216"/>
      <c r="JK132" s="216"/>
      <c r="JL132" s="216"/>
      <c r="JM132" s="216"/>
      <c r="JN132" s="216"/>
      <c r="JO132" s="216"/>
      <c r="JP132" s="216"/>
      <c r="JQ132" s="216"/>
      <c r="JR132" s="216"/>
    </row>
    <row r="133" spans="2:278" s="15" customFormat="1" hidden="1">
      <c r="B133" s="98"/>
      <c r="C133" s="99"/>
      <c r="D133" s="100"/>
      <c r="E133" s="99"/>
      <c r="F133" s="103"/>
      <c r="G133" s="103"/>
      <c r="H133" s="103"/>
      <c r="I133" s="99"/>
      <c r="J133" s="99"/>
      <c r="K133" s="110" t="s">
        <v>49</v>
      </c>
      <c r="L133" s="110" t="s">
        <v>50</v>
      </c>
      <c r="M133" s="107"/>
      <c r="AH133" s="10"/>
      <c r="AI133" s="20"/>
      <c r="AJ133" s="91"/>
      <c r="AK133" s="19"/>
      <c r="AL133" s="20"/>
      <c r="AM133" s="20"/>
      <c r="AN133" s="19"/>
      <c r="AO133" s="19"/>
      <c r="AP133" s="19"/>
      <c r="AQ133" s="20"/>
      <c r="AR133" s="20"/>
      <c r="AS133" s="20"/>
      <c r="AT133" s="20"/>
      <c r="AU133" s="20"/>
      <c r="AV133" s="20"/>
      <c r="AW133" s="20"/>
      <c r="BF133" s="215">
        <v>-36</v>
      </c>
      <c r="BG133" s="214">
        <f t="shared" si="867"/>
        <v>-36</v>
      </c>
      <c r="BH133" s="269">
        <f t="shared" ref="BH133:BI133" si="1634">IF(BH137&lt;BH132,(BH132-BH137)/5+BH134,(BH137-BH132)/5+BH132)</f>
        <v>0.99847222222222232</v>
      </c>
      <c r="BI133" s="270">
        <f t="shared" si="1634"/>
        <v>0.99763888888888907</v>
      </c>
      <c r="BJ133" s="270">
        <f t="shared" ref="BJ133:BQ133" si="1635">IF(BJ137&lt;BJ132,(BJ132-BJ137)/5+BJ134,(BJ137-BJ132)/5+BJ132)</f>
        <v>0.99777777777777787</v>
      </c>
      <c r="BK133" s="270">
        <f t="shared" si="1635"/>
        <v>0.99777777777777787</v>
      </c>
      <c r="BL133" s="270">
        <f t="shared" si="1635"/>
        <v>0.99847222222222232</v>
      </c>
      <c r="BM133" s="270">
        <f t="shared" si="1635"/>
        <v>0.99847222222222232</v>
      </c>
      <c r="BN133" s="270">
        <f t="shared" si="1635"/>
        <v>0.99847222222222232</v>
      </c>
      <c r="BO133" s="270">
        <f t="shared" si="1635"/>
        <v>0.99861111111111101</v>
      </c>
      <c r="BP133" s="270">
        <f t="shared" si="1635"/>
        <v>5.5555555555555556E-4</v>
      </c>
      <c r="BQ133" s="270">
        <f t="shared" si="1635"/>
        <v>0.99847222222222232</v>
      </c>
      <c r="BR133" s="270">
        <f t="shared" ref="BR133:CE133" si="1636">IF(BR137&lt;BR132,(BR132-BR137)/5+BR134,(BR137-BR132)/5+BR132)</f>
        <v>0.99861111111111101</v>
      </c>
      <c r="BS133" s="270">
        <f t="shared" si="1636"/>
        <v>0.99861111111111101</v>
      </c>
      <c r="BT133" s="270">
        <f t="shared" si="1636"/>
        <v>0.99847222222222232</v>
      </c>
      <c r="BU133" s="270">
        <f t="shared" si="1636"/>
        <v>0.99916666666666665</v>
      </c>
      <c r="BV133" s="270">
        <f t="shared" si="1636"/>
        <v>0.99916666666666665</v>
      </c>
      <c r="BW133" s="270">
        <f t="shared" si="1636"/>
        <v>0.99916666666666665</v>
      </c>
      <c r="BX133" s="270">
        <f t="shared" si="1636"/>
        <v>0.99861111111111101</v>
      </c>
      <c r="BY133" s="270">
        <f t="shared" si="1636"/>
        <v>0.99930555555555556</v>
      </c>
      <c r="BZ133" s="270">
        <f t="shared" si="1636"/>
        <v>0.99874999999999992</v>
      </c>
      <c r="CA133" s="270">
        <f t="shared" si="1636"/>
        <v>0.99930555555555556</v>
      </c>
      <c r="CB133" s="270">
        <f t="shared" si="1636"/>
        <v>1.3888888888888889E-3</v>
      </c>
      <c r="CC133" s="270">
        <f t="shared" si="1636"/>
        <v>0</v>
      </c>
      <c r="CD133" s="270">
        <f t="shared" si="1636"/>
        <v>6.9444444444444447E-4</v>
      </c>
      <c r="CE133" s="270">
        <f t="shared" si="1636"/>
        <v>1.3888888888888889E-3</v>
      </c>
      <c r="CF133" s="270">
        <f t="shared" ref="CF133:DE133" si="1637">IF(CF137&lt;CF132,(CF132-CF137)/5+CF134,(CF137-CF132)/5+CF132)</f>
        <v>3.6111111111111109E-3</v>
      </c>
      <c r="CG133" s="270">
        <f t="shared" si="1637"/>
        <v>2.7777777777777779E-3</v>
      </c>
      <c r="CH133" s="270">
        <f t="shared" si="1637"/>
        <v>3.6111111111111109E-3</v>
      </c>
      <c r="CI133" s="270">
        <f t="shared" si="1637"/>
        <v>5.0000000000000001E-3</v>
      </c>
      <c r="CJ133" s="270">
        <f t="shared" si="1637"/>
        <v>6.5277777777777773E-3</v>
      </c>
      <c r="CK133" s="270">
        <f t="shared" si="1637"/>
        <v>7.2222222222222219E-3</v>
      </c>
      <c r="CL133" s="270">
        <f t="shared" si="1637"/>
        <v>7.3611111111111108E-3</v>
      </c>
      <c r="CM133" s="270">
        <f t="shared" si="1637"/>
        <v>1.1666666666666667E-2</v>
      </c>
      <c r="CN133" s="270">
        <f t="shared" si="1637"/>
        <v>1.486111111111111E-2</v>
      </c>
      <c r="CO133" s="270">
        <f t="shared" si="1637"/>
        <v>1.7361111111111112E-2</v>
      </c>
      <c r="CP133" s="270">
        <f t="shared" si="1637"/>
        <v>2.0416666666666666E-2</v>
      </c>
      <c r="CQ133" s="270">
        <f t="shared" si="1637"/>
        <v>2.0277777777777777E-2</v>
      </c>
      <c r="CR133" s="270">
        <f t="shared" si="1637"/>
        <v>2.4722222222222222E-2</v>
      </c>
      <c r="CS133" s="270">
        <f t="shared" si="1637"/>
        <v>2.9166666666666667E-2</v>
      </c>
      <c r="CT133" s="270">
        <f t="shared" si="1637"/>
        <v>2.8611111111111111E-2</v>
      </c>
      <c r="CU133" s="270">
        <f t="shared" si="1637"/>
        <v>3.8055555555555558E-2</v>
      </c>
      <c r="CV133" s="270">
        <f t="shared" si="1637"/>
        <v>4.6805555555555559E-2</v>
      </c>
      <c r="CW133" s="270">
        <f t="shared" si="1637"/>
        <v>4.5555555555555557E-2</v>
      </c>
      <c r="CX133" s="270">
        <f t="shared" si="1637"/>
        <v>4.7777777777777773E-2</v>
      </c>
      <c r="CY133" s="270">
        <f t="shared" si="1637"/>
        <v>4.9305555555555554E-2</v>
      </c>
      <c r="CZ133" s="270">
        <f t="shared" si="1637"/>
        <v>4.9166666666666671E-2</v>
      </c>
      <c r="DA133" s="270">
        <f t="shared" si="1637"/>
        <v>5.4444444444444448E-2</v>
      </c>
      <c r="DB133" s="270">
        <f t="shared" si="1637"/>
        <v>5.3888888888888896E-2</v>
      </c>
      <c r="DC133" s="270">
        <f t="shared" si="1637"/>
        <v>7.6666666666666675E-2</v>
      </c>
      <c r="DD133" s="270">
        <f t="shared" si="1637"/>
        <v>7.8194444444444441E-2</v>
      </c>
      <c r="DE133" s="270">
        <f t="shared" si="1637"/>
        <v>8.8611111111111113E-2</v>
      </c>
      <c r="DF133" s="270">
        <f t="shared" ref="DF133:DP133" si="1638">IF(DF137&lt;DF132,(DF132-DF137)/5+DF134,(DF137-DF132)/5+DF132)</f>
        <v>0.10694444444444444</v>
      </c>
      <c r="DG133" s="270">
        <f t="shared" si="1638"/>
        <v>0.12430555555555556</v>
      </c>
      <c r="DH133" s="270">
        <f t="shared" si="1638"/>
        <v>0.13749999999999998</v>
      </c>
      <c r="DI133" s="270">
        <f t="shared" si="1638"/>
        <v>8.0555555555555547E-2</v>
      </c>
      <c r="DJ133" s="270">
        <f t="shared" si="1638"/>
        <v>8.4999999999999992E-2</v>
      </c>
      <c r="DK133" s="270">
        <f t="shared" si="1638"/>
        <v>8.4999999999999992E-2</v>
      </c>
      <c r="DL133" s="270">
        <f t="shared" si="1638"/>
        <v>0.10388888888888889</v>
      </c>
      <c r="DM133" s="270">
        <f t="shared" si="1638"/>
        <v>9.0555555555555556E-2</v>
      </c>
      <c r="DN133" s="270">
        <f t="shared" si="1638"/>
        <v>0</v>
      </c>
      <c r="DO133" s="270">
        <f t="shared" si="1638"/>
        <v>0</v>
      </c>
      <c r="DP133" s="270">
        <f t="shared" si="1638"/>
        <v>0</v>
      </c>
      <c r="DQ133" s="220">
        <f t="shared" si="1139"/>
        <v>-36</v>
      </c>
      <c r="DR133" s="270">
        <f t="shared" ref="DR133:DS133" si="1639">IF(DR137&lt;DR132,(DR132-DR137)/5+DR134,(DR137-DR132)/5+DR132)</f>
        <v>0.96708333333333352</v>
      </c>
      <c r="DS133" s="270">
        <f t="shared" si="1639"/>
        <v>0.97430555555555554</v>
      </c>
      <c r="DT133" s="270">
        <f t="shared" ref="DT133:EF133" si="1640">IF(DT137&lt;DT132,(DT132-DT137)/5+DT134,(DT137-DT132)/5+DT132)</f>
        <v>0.97430555555555554</v>
      </c>
      <c r="DU133" s="270">
        <f t="shared" si="1640"/>
        <v>0.97374999999999989</v>
      </c>
      <c r="DV133" s="270">
        <f t="shared" si="1640"/>
        <v>0.97652777777777766</v>
      </c>
      <c r="DW133" s="270">
        <f t="shared" si="1640"/>
        <v>0.97625000000000017</v>
      </c>
      <c r="DX133" s="270">
        <f t="shared" si="1640"/>
        <v>0.97819444444444459</v>
      </c>
      <c r="DY133" s="270">
        <f t="shared" si="1640"/>
        <v>0.97888888888888903</v>
      </c>
      <c r="DZ133" s="270">
        <f t="shared" si="1640"/>
        <v>0.98402777777777783</v>
      </c>
      <c r="EA133" s="270">
        <f t="shared" si="1640"/>
        <v>0.98472222222222217</v>
      </c>
      <c r="EB133" s="270">
        <f t="shared" si="1640"/>
        <v>0.98472222222222217</v>
      </c>
      <c r="EC133" s="270">
        <f t="shared" si="1640"/>
        <v>0.98749999999999993</v>
      </c>
      <c r="ED133" s="270">
        <f t="shared" si="1640"/>
        <v>0.98847222222222209</v>
      </c>
      <c r="EE133" s="270">
        <f t="shared" si="1640"/>
        <v>0.98819444444444438</v>
      </c>
      <c r="EF133" s="270">
        <f t="shared" si="1640"/>
        <v>0.98833333333333329</v>
      </c>
      <c r="EG133" s="270">
        <f t="shared" ref="EG133:EV133" si="1641">IF(EG137&lt;EG132,(EG132-EG137)/5+EG134,(EG137-EG132)/5+EG132)</f>
        <v>0.98916666666666686</v>
      </c>
      <c r="EH133" s="270">
        <f t="shared" si="1641"/>
        <v>0.99124999999999985</v>
      </c>
      <c r="EI133" s="270">
        <f t="shared" si="1641"/>
        <v>0.98972222222222206</v>
      </c>
      <c r="EJ133" s="270">
        <f t="shared" si="1641"/>
        <v>0.98902777777777773</v>
      </c>
      <c r="EK133" s="270">
        <f t="shared" si="1641"/>
        <v>0.98930555555555566</v>
      </c>
      <c r="EL133" s="270">
        <f t="shared" si="1641"/>
        <v>0.99263888888888874</v>
      </c>
      <c r="EM133" s="270">
        <f t="shared" si="1641"/>
        <v>0.99375000000000002</v>
      </c>
      <c r="EN133" s="270">
        <f t="shared" si="1641"/>
        <v>0.99263888888888896</v>
      </c>
      <c r="EO133" s="270">
        <f t="shared" si="1641"/>
        <v>0.99277777777777754</v>
      </c>
      <c r="EP133" s="270">
        <f t="shared" si="1641"/>
        <v>0.99333333333333318</v>
      </c>
      <c r="EQ133" s="270">
        <f t="shared" si="1641"/>
        <v>0.9934722222222222</v>
      </c>
      <c r="ER133" s="270">
        <f t="shared" si="1641"/>
        <v>0.99472222222222217</v>
      </c>
      <c r="ES133" s="270">
        <f t="shared" si="1641"/>
        <v>0.99541666666666673</v>
      </c>
      <c r="ET133" s="270">
        <f t="shared" si="1641"/>
        <v>0.9955555555555553</v>
      </c>
      <c r="EU133" s="270">
        <f t="shared" si="1641"/>
        <v>0.99611111111111095</v>
      </c>
      <c r="EV133" s="270">
        <f t="shared" si="1641"/>
        <v>0.99624999999999997</v>
      </c>
      <c r="EW133" s="270">
        <f t="shared" ref="EW133:FI133" si="1642">IF(EW137&lt;EW132,(EW132-EW137)/5+EW134,(EW137-EW132)/5+EW132)</f>
        <v>0.99583333333333324</v>
      </c>
      <c r="EX133" s="270">
        <f t="shared" si="1642"/>
        <v>0.99847222222222232</v>
      </c>
      <c r="EY133" s="270">
        <f t="shared" si="1642"/>
        <v>0.99847222222222232</v>
      </c>
      <c r="EZ133" s="270">
        <f t="shared" si="1642"/>
        <v>0.99652777777777779</v>
      </c>
      <c r="FA133" s="270">
        <f t="shared" si="1642"/>
        <v>0.99708333333333332</v>
      </c>
      <c r="FB133" s="270">
        <f t="shared" si="1642"/>
        <v>0.99847222222222232</v>
      </c>
      <c r="FC133" s="270">
        <f t="shared" si="1642"/>
        <v>0.99736111111111114</v>
      </c>
      <c r="FD133" s="270">
        <f t="shared" si="1642"/>
        <v>0.99833333333333307</v>
      </c>
      <c r="FE133" s="270">
        <f t="shared" si="1642"/>
        <v>0.99861111111111101</v>
      </c>
      <c r="FF133" s="270">
        <f t="shared" si="1642"/>
        <v>0.99847222222222232</v>
      </c>
      <c r="FG133" s="270">
        <f t="shared" si="1642"/>
        <v>0.99763888888888907</v>
      </c>
      <c r="FH133" s="270">
        <f t="shared" si="1642"/>
        <v>0.99708333333333343</v>
      </c>
      <c r="FI133" s="270">
        <f t="shared" si="1642"/>
        <v>0.99708333333333343</v>
      </c>
      <c r="FJ133" s="254">
        <v>0.99986111111111098</v>
      </c>
      <c r="FK133" s="274">
        <f t="shared" ref="FK133" si="1643">IF(FK137&lt;FK132,(FK132-FK137)/5+FK134,(FK137-FK132)/5+FK132)</f>
        <v>0.99861111111111101</v>
      </c>
      <c r="FL133" s="214">
        <f t="shared" si="935"/>
        <v>-36</v>
      </c>
      <c r="FM133" s="214"/>
      <c r="FN133" s="214"/>
      <c r="FO133" s="221"/>
      <c r="FP133" s="221"/>
      <c r="FQ133" s="214"/>
      <c r="FR133" s="216"/>
      <c r="FS133" s="216"/>
      <c r="FT133" s="216"/>
      <c r="FU133" s="216"/>
      <c r="FV133" s="216"/>
      <c r="FW133" s="216"/>
      <c r="FX133" s="216"/>
      <c r="FY133" s="216"/>
      <c r="FZ133" s="216"/>
      <c r="GA133" s="216"/>
      <c r="GB133" s="216"/>
      <c r="GC133" s="216"/>
      <c r="GD133" s="216"/>
      <c r="GE133" s="216"/>
      <c r="GF133" s="216"/>
      <c r="GG133" s="216"/>
      <c r="GH133" s="216"/>
      <c r="GI133" s="216"/>
      <c r="GJ133" s="216"/>
      <c r="GK133" s="216"/>
      <c r="GL133" s="216"/>
      <c r="GM133" s="216"/>
      <c r="GN133" s="216"/>
      <c r="GO133" s="216"/>
      <c r="GP133" s="216"/>
      <c r="GQ133" s="216"/>
      <c r="GR133" s="216"/>
      <c r="GS133" s="216"/>
      <c r="GT133" s="216"/>
      <c r="GU133" s="216"/>
      <c r="GV133" s="216"/>
      <c r="GW133" s="216"/>
      <c r="GX133" s="216"/>
      <c r="GY133" s="216"/>
      <c r="GZ133" s="216"/>
      <c r="HA133" s="216"/>
      <c r="HB133" s="216"/>
      <c r="HC133" s="216"/>
      <c r="HD133" s="216"/>
      <c r="HE133" s="216"/>
      <c r="HF133" s="216"/>
      <c r="HG133" s="216"/>
      <c r="HH133" s="216"/>
      <c r="HI133" s="216"/>
      <c r="HJ133" s="216"/>
      <c r="HK133" s="216"/>
      <c r="HL133" s="216"/>
      <c r="HM133" s="216"/>
      <c r="HN133" s="216"/>
      <c r="HO133" s="216"/>
      <c r="HP133" s="216"/>
      <c r="HQ133" s="216"/>
      <c r="HR133" s="216"/>
      <c r="HS133" s="216"/>
      <c r="HT133" s="216"/>
      <c r="HU133" s="216"/>
      <c r="HV133" s="216"/>
      <c r="HW133" s="216"/>
      <c r="HX133" s="216"/>
      <c r="HY133" s="216"/>
      <c r="HZ133" s="216"/>
      <c r="IA133" s="216"/>
      <c r="IB133" s="216"/>
      <c r="IC133" s="216"/>
      <c r="ID133" s="216"/>
      <c r="IE133" s="216"/>
      <c r="IF133" s="216"/>
      <c r="IG133" s="216"/>
      <c r="IH133" s="216"/>
      <c r="II133" s="216"/>
      <c r="IJ133" s="216"/>
      <c r="IK133" s="216"/>
      <c r="IL133" s="216"/>
      <c r="IM133" s="216"/>
      <c r="IN133" s="216"/>
      <c r="IO133" s="216"/>
      <c r="IP133" s="216"/>
      <c r="IQ133" s="216"/>
      <c r="IR133" s="216"/>
      <c r="IS133" s="216"/>
      <c r="IT133" s="216"/>
      <c r="IU133" s="216"/>
      <c r="IV133" s="216"/>
      <c r="IW133" s="216"/>
      <c r="IX133" s="216"/>
      <c r="IY133" s="216"/>
      <c r="IZ133" s="216"/>
      <c r="JA133" s="216"/>
      <c r="JB133" s="216"/>
      <c r="JC133" s="216"/>
      <c r="JD133" s="216"/>
      <c r="JE133" s="216"/>
      <c r="JF133" s="216"/>
      <c r="JG133" s="216"/>
      <c r="JH133" s="216"/>
      <c r="JI133" s="216"/>
      <c r="JJ133" s="216"/>
      <c r="JK133" s="216"/>
      <c r="JL133" s="216"/>
      <c r="JM133" s="216"/>
      <c r="JN133" s="216"/>
      <c r="JO133" s="216"/>
      <c r="JP133" s="216"/>
      <c r="JQ133" s="216"/>
      <c r="JR133" s="216"/>
    </row>
    <row r="134" spans="2:278" s="15" customFormat="1" hidden="1">
      <c r="B134" s="98"/>
      <c r="C134" s="99"/>
      <c r="D134" s="100"/>
      <c r="E134" s="99"/>
      <c r="F134" s="108" t="s">
        <v>6</v>
      </c>
      <c r="G134" s="103"/>
      <c r="H134" s="103"/>
      <c r="I134" s="103"/>
      <c r="J134" s="103"/>
      <c r="K134" s="99"/>
      <c r="L134" s="99"/>
      <c r="M134" s="99"/>
      <c r="AH134" s="107"/>
      <c r="AI134" s="20"/>
      <c r="AJ134" s="91"/>
      <c r="AK134" s="19"/>
      <c r="AL134" s="20"/>
      <c r="AM134" s="20"/>
      <c r="AN134" s="19"/>
      <c r="AO134" s="19"/>
      <c r="AP134" s="19"/>
      <c r="AQ134" s="20"/>
      <c r="AR134" s="20"/>
      <c r="AS134" s="20"/>
      <c r="AT134" s="20"/>
      <c r="AU134" s="20"/>
      <c r="AV134" s="20"/>
      <c r="AW134" s="20"/>
      <c r="BF134" s="215">
        <v>-37</v>
      </c>
      <c r="BG134" s="214">
        <f t="shared" si="867"/>
        <v>-37</v>
      </c>
      <c r="BH134" s="257">
        <f t="shared" ref="BH134:BI134" si="1644">IF(BH137&lt;BH132,(BH132-BH137)/5+BH135,(BH137-BH132)/5+BH133)</f>
        <v>0.99833333333333341</v>
      </c>
      <c r="BI134" s="254">
        <f t="shared" si="1644"/>
        <v>0.99736111111111125</v>
      </c>
      <c r="BJ134" s="254">
        <f t="shared" ref="BJ134:BQ134" si="1645">IF(BJ137&lt;BJ132,(BJ132-BJ137)/5+BJ135,(BJ137-BJ132)/5+BJ133)</f>
        <v>0.99763888888888896</v>
      </c>
      <c r="BK134" s="254">
        <f t="shared" si="1645"/>
        <v>0.99763888888888896</v>
      </c>
      <c r="BL134" s="254">
        <f t="shared" si="1645"/>
        <v>0.99833333333333341</v>
      </c>
      <c r="BM134" s="254">
        <f t="shared" si="1645"/>
        <v>0.99833333333333341</v>
      </c>
      <c r="BN134" s="254">
        <f t="shared" si="1645"/>
        <v>0.99833333333333341</v>
      </c>
      <c r="BO134" s="254">
        <f t="shared" si="1645"/>
        <v>0.99861111111111101</v>
      </c>
      <c r="BP134" s="254">
        <f t="shared" si="1645"/>
        <v>4.1666666666666664E-4</v>
      </c>
      <c r="BQ134" s="254">
        <f t="shared" si="1645"/>
        <v>0.99833333333333341</v>
      </c>
      <c r="BR134" s="254">
        <f t="shared" ref="BR134:CE134" si="1646">IF(BR137&lt;BR132,(BR132-BR137)/5+BR135,(BR137-BR132)/5+BR133)</f>
        <v>0.99861111111111101</v>
      </c>
      <c r="BS134" s="254">
        <f t="shared" si="1646"/>
        <v>0.99861111111111101</v>
      </c>
      <c r="BT134" s="254">
        <f t="shared" si="1646"/>
        <v>0.99833333333333341</v>
      </c>
      <c r="BU134" s="254">
        <f t="shared" si="1646"/>
        <v>0.99902777777777774</v>
      </c>
      <c r="BV134" s="254">
        <f t="shared" si="1646"/>
        <v>0.99902777777777774</v>
      </c>
      <c r="BW134" s="254">
        <f t="shared" si="1646"/>
        <v>0.99902777777777774</v>
      </c>
      <c r="BX134" s="254">
        <f t="shared" si="1646"/>
        <v>0.99861111111111101</v>
      </c>
      <c r="BY134" s="254">
        <f t="shared" si="1646"/>
        <v>0.99930555555555556</v>
      </c>
      <c r="BZ134" s="254">
        <f t="shared" si="1646"/>
        <v>0.99888888888888883</v>
      </c>
      <c r="CA134" s="254">
        <f t="shared" si="1646"/>
        <v>0.99930555555555556</v>
      </c>
      <c r="CB134" s="254">
        <f t="shared" si="1646"/>
        <v>1.3888888888888889E-3</v>
      </c>
      <c r="CC134" s="254">
        <f t="shared" si="1646"/>
        <v>0</v>
      </c>
      <c r="CD134" s="254">
        <f t="shared" si="1646"/>
        <v>6.9444444444444447E-4</v>
      </c>
      <c r="CE134" s="254">
        <f t="shared" si="1646"/>
        <v>1.3888888888888889E-3</v>
      </c>
      <c r="CF134" s="254">
        <f t="shared" ref="CF134:DE134" si="1647">IF(CF137&lt;CF132,(CF132-CF137)/5+CF135,(CF137-CF132)/5+CF133)</f>
        <v>3.7499999999999999E-3</v>
      </c>
      <c r="CG134" s="254">
        <f t="shared" si="1647"/>
        <v>2.7777777777777779E-3</v>
      </c>
      <c r="CH134" s="254">
        <f t="shared" si="1647"/>
        <v>3.7499999999999999E-3</v>
      </c>
      <c r="CI134" s="254">
        <f t="shared" si="1647"/>
        <v>5.138888888888889E-3</v>
      </c>
      <c r="CJ134" s="254">
        <f t="shared" si="1647"/>
        <v>6.8055555555555551E-3</v>
      </c>
      <c r="CK134" s="254">
        <f t="shared" si="1647"/>
        <v>7.4999999999999997E-3</v>
      </c>
      <c r="CL134" s="254">
        <f t="shared" si="1647"/>
        <v>7.7777777777777776E-3</v>
      </c>
      <c r="CM134" s="254">
        <f t="shared" si="1647"/>
        <v>1.2222222222222223E-2</v>
      </c>
      <c r="CN134" s="254">
        <f t="shared" si="1647"/>
        <v>1.5833333333333331E-2</v>
      </c>
      <c r="CO134" s="254">
        <f t="shared" si="1647"/>
        <v>1.8055555555555557E-2</v>
      </c>
      <c r="CP134" s="254">
        <f t="shared" si="1647"/>
        <v>2.1388888888888888E-2</v>
      </c>
      <c r="CQ134" s="254">
        <f t="shared" si="1647"/>
        <v>2.1805555555555554E-2</v>
      </c>
      <c r="CR134" s="254">
        <f t="shared" si="1647"/>
        <v>2.5833333333333333E-2</v>
      </c>
      <c r="CS134" s="254">
        <f t="shared" si="1647"/>
        <v>3.0555555555555558E-2</v>
      </c>
      <c r="CT134" s="254">
        <f t="shared" si="1647"/>
        <v>3.0138888888888889E-2</v>
      </c>
      <c r="CU134" s="254">
        <f t="shared" si="1647"/>
        <v>0.04</v>
      </c>
      <c r="CV134" s="254">
        <f t="shared" si="1647"/>
        <v>4.9166666666666671E-2</v>
      </c>
      <c r="CW134" s="254">
        <f t="shared" si="1647"/>
        <v>4.8055555555555553E-2</v>
      </c>
      <c r="CX134" s="254">
        <f t="shared" si="1647"/>
        <v>5.0416666666666658E-2</v>
      </c>
      <c r="CY134" s="254">
        <f t="shared" si="1647"/>
        <v>5.2083333333333329E-2</v>
      </c>
      <c r="CZ134" s="254">
        <f t="shared" si="1647"/>
        <v>5.1805555555555563E-2</v>
      </c>
      <c r="DA134" s="254">
        <f t="shared" si="1647"/>
        <v>5.7500000000000002E-2</v>
      </c>
      <c r="DB134" s="254">
        <f t="shared" si="1647"/>
        <v>5.708333333333334E-2</v>
      </c>
      <c r="DC134" s="254">
        <f t="shared" si="1647"/>
        <v>8.111111111111112E-2</v>
      </c>
      <c r="DD134" s="254">
        <f t="shared" si="1647"/>
        <v>8.3472222222222212E-2</v>
      </c>
      <c r="DE134" s="254">
        <f t="shared" si="1647"/>
        <v>9.5277777777777781E-2</v>
      </c>
      <c r="DF134" s="254">
        <f t="shared" ref="DF134:DP134" si="1648">IF(DF137&lt;DF132,(DF132-DF137)/5+DF135,(DF137-DF132)/5+DF133)</f>
        <v>0.10694444444444444</v>
      </c>
      <c r="DG134" s="254">
        <f t="shared" si="1648"/>
        <v>0.12430555555555556</v>
      </c>
      <c r="DH134" s="254">
        <f t="shared" si="1648"/>
        <v>0.13749999999999998</v>
      </c>
      <c r="DI134" s="254">
        <f t="shared" si="1648"/>
        <v>6.041666666666666E-2</v>
      </c>
      <c r="DJ134" s="254">
        <f t="shared" si="1648"/>
        <v>6.3750000000000001E-2</v>
      </c>
      <c r="DK134" s="254">
        <f t="shared" si="1648"/>
        <v>6.3750000000000001E-2</v>
      </c>
      <c r="DL134" s="254">
        <f t="shared" si="1648"/>
        <v>7.7916666666666662E-2</v>
      </c>
      <c r="DM134" s="254">
        <f t="shared" si="1648"/>
        <v>6.7916666666666667E-2</v>
      </c>
      <c r="DN134" s="254">
        <f t="shared" si="1648"/>
        <v>0</v>
      </c>
      <c r="DO134" s="254">
        <f t="shared" si="1648"/>
        <v>0</v>
      </c>
      <c r="DP134" s="254">
        <f t="shared" si="1648"/>
        <v>0</v>
      </c>
      <c r="DQ134" s="220">
        <f t="shared" si="1139"/>
        <v>-37</v>
      </c>
      <c r="DR134" s="254">
        <f t="shared" ref="DR134:DS134" si="1649">IF(DR137&lt;DR132,(DR132-DR137)/5+DR135,(DR137-DR132)/5+DR133)</f>
        <v>0.96611111111111125</v>
      </c>
      <c r="DS134" s="254">
        <f t="shared" si="1649"/>
        <v>0.97361111111111109</v>
      </c>
      <c r="DT134" s="254">
        <f t="shared" ref="DT134:EF134" si="1650">IF(DT137&lt;DT132,(DT132-DT137)/5+DT135,(DT137-DT132)/5+DT133)</f>
        <v>0.97361111111111109</v>
      </c>
      <c r="DU134" s="254">
        <f t="shared" si="1650"/>
        <v>0.97249999999999992</v>
      </c>
      <c r="DV134" s="254">
        <f t="shared" si="1650"/>
        <v>0.97597222222222213</v>
      </c>
      <c r="DW134" s="254">
        <f t="shared" si="1650"/>
        <v>0.97611111111111126</v>
      </c>
      <c r="DX134" s="254">
        <f t="shared" si="1650"/>
        <v>0.97722222222222233</v>
      </c>
      <c r="DY134" s="254">
        <f t="shared" si="1650"/>
        <v>0.97791666666666677</v>
      </c>
      <c r="DZ134" s="254">
        <f t="shared" si="1650"/>
        <v>0.98333333333333339</v>
      </c>
      <c r="EA134" s="254">
        <f t="shared" si="1650"/>
        <v>0.98402777777777772</v>
      </c>
      <c r="EB134" s="254">
        <f t="shared" si="1650"/>
        <v>0.98402777777777772</v>
      </c>
      <c r="EC134" s="254">
        <f t="shared" si="1650"/>
        <v>0.98749999999999993</v>
      </c>
      <c r="ED134" s="254">
        <f t="shared" si="1650"/>
        <v>0.98805555555555546</v>
      </c>
      <c r="EE134" s="254">
        <f t="shared" si="1650"/>
        <v>0.98819444444444438</v>
      </c>
      <c r="EF134" s="254">
        <f t="shared" si="1650"/>
        <v>0.9884722222222222</v>
      </c>
      <c r="EG134" s="254">
        <f t="shared" ref="EG134:EV134" si="1651">IF(EG137&lt;EG132,(EG132-EG137)/5+EG135,(EG137-EG132)/5+EG133)</f>
        <v>0.98875000000000013</v>
      </c>
      <c r="EH134" s="254">
        <f t="shared" si="1651"/>
        <v>0.99083333333333323</v>
      </c>
      <c r="EI134" s="254">
        <f t="shared" si="1651"/>
        <v>0.98916666666666653</v>
      </c>
      <c r="EJ134" s="254">
        <f t="shared" si="1651"/>
        <v>0.9884722222222222</v>
      </c>
      <c r="EK134" s="254">
        <f t="shared" si="1651"/>
        <v>0.98902777777777784</v>
      </c>
      <c r="EL134" s="254">
        <f t="shared" si="1651"/>
        <v>0.99222222222222212</v>
      </c>
      <c r="EM134" s="254">
        <f t="shared" si="1651"/>
        <v>0.99305555555555558</v>
      </c>
      <c r="EN134" s="254">
        <f t="shared" si="1651"/>
        <v>0.99291666666666678</v>
      </c>
      <c r="EO134" s="254">
        <f t="shared" si="1651"/>
        <v>0.99249999999999983</v>
      </c>
      <c r="EP134" s="254">
        <f t="shared" si="1651"/>
        <v>0.99291666666666656</v>
      </c>
      <c r="EQ134" s="254">
        <f t="shared" si="1651"/>
        <v>0.99388888888888893</v>
      </c>
      <c r="ER134" s="254">
        <f t="shared" si="1651"/>
        <v>0.99499999999999988</v>
      </c>
      <c r="ES134" s="254">
        <f t="shared" si="1651"/>
        <v>0.99569444444444455</v>
      </c>
      <c r="ET134" s="254">
        <f t="shared" si="1651"/>
        <v>0.99527777777777759</v>
      </c>
      <c r="EU134" s="254">
        <f t="shared" si="1651"/>
        <v>0.99569444444444433</v>
      </c>
      <c r="EV134" s="254">
        <f t="shared" si="1651"/>
        <v>0.9966666666666667</v>
      </c>
      <c r="EW134" s="254">
        <f t="shared" ref="EW134:FI134" si="1652">IF(EW137&lt;EW132,(EW132-EW137)/5+EW135,(EW137-EW132)/5+EW133)</f>
        <v>0.99583333333333324</v>
      </c>
      <c r="EX134" s="254">
        <f t="shared" si="1652"/>
        <v>0.99833333333333341</v>
      </c>
      <c r="EY134" s="254">
        <f t="shared" si="1652"/>
        <v>0.99833333333333341</v>
      </c>
      <c r="EZ134" s="254">
        <f t="shared" si="1652"/>
        <v>0.99652777777777779</v>
      </c>
      <c r="FA134" s="254">
        <f t="shared" si="1652"/>
        <v>0.99763888888888885</v>
      </c>
      <c r="FB134" s="254">
        <f t="shared" si="1652"/>
        <v>0.99833333333333341</v>
      </c>
      <c r="FC134" s="254">
        <f t="shared" si="1652"/>
        <v>0.99750000000000005</v>
      </c>
      <c r="FD134" s="254">
        <f t="shared" si="1652"/>
        <v>0.99805555555555536</v>
      </c>
      <c r="FE134" s="254">
        <f t="shared" si="1652"/>
        <v>0.99861111111111101</v>
      </c>
      <c r="FF134" s="254">
        <f t="shared" si="1652"/>
        <v>0.99833333333333341</v>
      </c>
      <c r="FG134" s="254">
        <f t="shared" si="1652"/>
        <v>0.99736111111111125</v>
      </c>
      <c r="FH134" s="254">
        <f t="shared" si="1652"/>
        <v>0.99694444444444452</v>
      </c>
      <c r="FI134" s="254">
        <f t="shared" si="1652"/>
        <v>0.99694444444444452</v>
      </c>
      <c r="FJ134" s="254">
        <v>0.99972222222222196</v>
      </c>
      <c r="FK134" s="255">
        <f t="shared" ref="FK134" si="1653">IF(FK137&lt;FK132,(FK132-FK137)/5+FK135,(FK137-FK132)/5+FK133)</f>
        <v>0.99861111111111101</v>
      </c>
      <c r="FL134" s="214">
        <f t="shared" si="935"/>
        <v>-37</v>
      </c>
      <c r="FM134" s="214"/>
      <c r="FN134" s="214"/>
      <c r="FO134" s="221"/>
      <c r="FP134" s="221"/>
      <c r="FQ134" s="221"/>
      <c r="FR134" s="216"/>
      <c r="FS134" s="216"/>
      <c r="FT134" s="216"/>
      <c r="FU134" s="216"/>
      <c r="FV134" s="216"/>
      <c r="FW134" s="216"/>
      <c r="FX134" s="216"/>
      <c r="FY134" s="216"/>
      <c r="FZ134" s="216"/>
      <c r="GA134" s="216"/>
      <c r="GB134" s="216"/>
      <c r="GC134" s="216"/>
      <c r="GD134" s="216"/>
      <c r="GE134" s="216"/>
      <c r="GF134" s="216"/>
      <c r="GG134" s="216"/>
      <c r="GH134" s="216"/>
      <c r="GI134" s="216"/>
      <c r="GJ134" s="216"/>
      <c r="GK134" s="216"/>
      <c r="GL134" s="216"/>
      <c r="GM134" s="216"/>
      <c r="GN134" s="216"/>
      <c r="GO134" s="216"/>
      <c r="GP134" s="216"/>
      <c r="GQ134" s="216"/>
      <c r="GR134" s="216"/>
      <c r="GS134" s="216"/>
      <c r="GT134" s="216"/>
      <c r="GU134" s="216"/>
      <c r="GV134" s="216"/>
      <c r="GW134" s="216"/>
      <c r="GX134" s="216"/>
      <c r="GY134" s="216"/>
      <c r="GZ134" s="216"/>
      <c r="HA134" s="216"/>
      <c r="HB134" s="216"/>
      <c r="HC134" s="216"/>
      <c r="HD134" s="216"/>
      <c r="HE134" s="216"/>
      <c r="HF134" s="216"/>
      <c r="HG134" s="216"/>
      <c r="HH134" s="216"/>
      <c r="HI134" s="216"/>
      <c r="HJ134" s="216"/>
      <c r="HK134" s="216"/>
      <c r="HL134" s="216"/>
      <c r="HM134" s="216"/>
      <c r="HN134" s="216"/>
      <c r="HO134" s="216"/>
      <c r="HP134" s="216"/>
      <c r="HQ134" s="216"/>
      <c r="HR134" s="216"/>
      <c r="HS134" s="216"/>
      <c r="HT134" s="216"/>
      <c r="HU134" s="216"/>
      <c r="HV134" s="216"/>
      <c r="HW134" s="216"/>
      <c r="HX134" s="216"/>
      <c r="HY134" s="216"/>
      <c r="HZ134" s="216"/>
      <c r="IA134" s="216"/>
      <c r="IB134" s="216"/>
      <c r="IC134" s="216"/>
      <c r="ID134" s="216"/>
      <c r="IE134" s="216"/>
      <c r="IF134" s="216"/>
      <c r="IG134" s="216"/>
      <c r="IH134" s="216"/>
      <c r="II134" s="216"/>
      <c r="IJ134" s="216"/>
      <c r="IK134" s="216"/>
      <c r="IL134" s="216"/>
      <c r="IM134" s="216"/>
      <c r="IN134" s="216"/>
      <c r="IO134" s="216"/>
      <c r="IP134" s="216"/>
      <c r="IQ134" s="216"/>
      <c r="IR134" s="216"/>
      <c r="IS134" s="216"/>
      <c r="IT134" s="216"/>
      <c r="IU134" s="216"/>
      <c r="IV134" s="216"/>
      <c r="IW134" s="216"/>
      <c r="IX134" s="216"/>
      <c r="IY134" s="216"/>
      <c r="IZ134" s="216"/>
      <c r="JA134" s="216"/>
      <c r="JB134" s="216"/>
      <c r="JC134" s="216"/>
      <c r="JD134" s="216"/>
      <c r="JE134" s="216"/>
      <c r="JF134" s="216"/>
      <c r="JG134" s="216"/>
      <c r="JH134" s="216"/>
      <c r="JI134" s="216"/>
      <c r="JJ134" s="216"/>
      <c r="JK134" s="216"/>
      <c r="JL134" s="216"/>
      <c r="JM134" s="216"/>
      <c r="JN134" s="216"/>
      <c r="JO134" s="216"/>
      <c r="JP134" s="216"/>
      <c r="JQ134" s="216"/>
      <c r="JR134" s="216"/>
    </row>
    <row r="135" spans="2:278" s="15" customFormat="1" ht="15.75" hidden="1" thickBot="1">
      <c r="B135" s="98"/>
      <c r="C135" s="99"/>
      <c r="D135" s="100"/>
      <c r="E135" s="99"/>
      <c r="F135" s="103"/>
      <c r="G135" s="103"/>
      <c r="H135" s="103"/>
      <c r="I135" s="103"/>
      <c r="J135" s="103"/>
      <c r="K135" s="99"/>
      <c r="L135" s="99"/>
      <c r="M135" s="111">
        <f>$M$2</f>
        <v>0.40178240740740739</v>
      </c>
      <c r="AH135" s="107"/>
      <c r="AI135" s="20"/>
      <c r="AJ135" s="91"/>
      <c r="AK135" s="19"/>
      <c r="AL135" s="20"/>
      <c r="AM135" s="20"/>
      <c r="AN135" s="19"/>
      <c r="AO135" s="19"/>
      <c r="AP135" s="19"/>
      <c r="AQ135" s="20"/>
      <c r="AR135" s="20"/>
      <c r="AS135" s="20"/>
      <c r="AT135" s="20"/>
      <c r="AU135" s="20"/>
      <c r="AV135" s="20"/>
      <c r="AW135" s="20"/>
      <c r="BF135" s="215">
        <v>-38</v>
      </c>
      <c r="BG135" s="214">
        <f t="shared" si="867"/>
        <v>-38</v>
      </c>
      <c r="BH135" s="257">
        <f t="shared" ref="BH135:BI135" si="1654">IF(BH137&lt;BH132,(BH132-BH137)/5+BH136,(BH137-BH132)/5+BH134)</f>
        <v>0.9981944444444445</v>
      </c>
      <c r="BI135" s="254">
        <f t="shared" si="1654"/>
        <v>0.99708333333333343</v>
      </c>
      <c r="BJ135" s="254">
        <f t="shared" ref="BJ135:BQ135" si="1655">IF(BJ137&lt;BJ132,(BJ132-BJ137)/5+BJ136,(BJ137-BJ132)/5+BJ134)</f>
        <v>0.99750000000000005</v>
      </c>
      <c r="BK135" s="254">
        <f t="shared" si="1655"/>
        <v>0.99750000000000005</v>
      </c>
      <c r="BL135" s="254">
        <f t="shared" si="1655"/>
        <v>0.9981944444444445</v>
      </c>
      <c r="BM135" s="254">
        <f t="shared" si="1655"/>
        <v>0.9981944444444445</v>
      </c>
      <c r="BN135" s="254">
        <f t="shared" si="1655"/>
        <v>0.9981944444444445</v>
      </c>
      <c r="BO135" s="254">
        <f t="shared" si="1655"/>
        <v>0.99861111111111101</v>
      </c>
      <c r="BP135" s="254">
        <f t="shared" si="1655"/>
        <v>2.7777777777777778E-4</v>
      </c>
      <c r="BQ135" s="254">
        <f t="shared" si="1655"/>
        <v>0.9981944444444445</v>
      </c>
      <c r="BR135" s="254">
        <f t="shared" ref="BR135:CE135" si="1656">IF(BR137&lt;BR132,(BR132-BR137)/5+BR136,(BR137-BR132)/5+BR134)</f>
        <v>0.99861111111111101</v>
      </c>
      <c r="BS135" s="254">
        <f t="shared" si="1656"/>
        <v>0.99861111111111101</v>
      </c>
      <c r="BT135" s="254">
        <f t="shared" si="1656"/>
        <v>0.9981944444444445</v>
      </c>
      <c r="BU135" s="254">
        <f t="shared" si="1656"/>
        <v>0.99888888888888883</v>
      </c>
      <c r="BV135" s="254">
        <f t="shared" si="1656"/>
        <v>0.99888888888888883</v>
      </c>
      <c r="BW135" s="254">
        <f t="shared" si="1656"/>
        <v>0.99888888888888883</v>
      </c>
      <c r="BX135" s="254">
        <f t="shared" si="1656"/>
        <v>0.99861111111111101</v>
      </c>
      <c r="BY135" s="254">
        <f t="shared" si="1656"/>
        <v>0.99930555555555556</v>
      </c>
      <c r="BZ135" s="254">
        <f t="shared" si="1656"/>
        <v>0.99902777777777774</v>
      </c>
      <c r="CA135" s="254">
        <f t="shared" si="1656"/>
        <v>0.99930555555555556</v>
      </c>
      <c r="CB135" s="254">
        <f t="shared" si="1656"/>
        <v>1.3888888888888889E-3</v>
      </c>
      <c r="CC135" s="254">
        <f t="shared" si="1656"/>
        <v>0</v>
      </c>
      <c r="CD135" s="254">
        <f t="shared" si="1656"/>
        <v>6.9444444444444447E-4</v>
      </c>
      <c r="CE135" s="254">
        <f t="shared" si="1656"/>
        <v>1.3888888888888889E-3</v>
      </c>
      <c r="CF135" s="254">
        <f t="shared" ref="CF135:DE135" si="1657">IF(CF137&lt;CF132,(CF132-CF137)/5+CF136,(CF137-CF132)/5+CF134)</f>
        <v>3.8888888888888888E-3</v>
      </c>
      <c r="CG135" s="254">
        <f t="shared" si="1657"/>
        <v>2.7777777777777779E-3</v>
      </c>
      <c r="CH135" s="254">
        <f t="shared" si="1657"/>
        <v>3.8888888888888888E-3</v>
      </c>
      <c r="CI135" s="254">
        <f t="shared" si="1657"/>
        <v>5.2777777777777779E-3</v>
      </c>
      <c r="CJ135" s="254">
        <f t="shared" si="1657"/>
        <v>7.083333333333333E-3</v>
      </c>
      <c r="CK135" s="254">
        <f t="shared" si="1657"/>
        <v>7.7777777777777776E-3</v>
      </c>
      <c r="CL135" s="254">
        <f t="shared" si="1657"/>
        <v>8.1944444444444452E-3</v>
      </c>
      <c r="CM135" s="254">
        <f t="shared" si="1657"/>
        <v>1.2777777777777779E-2</v>
      </c>
      <c r="CN135" s="254">
        <f t="shared" si="1657"/>
        <v>1.6805555555555553E-2</v>
      </c>
      <c r="CO135" s="254">
        <f t="shared" si="1657"/>
        <v>1.8750000000000003E-2</v>
      </c>
      <c r="CP135" s="254">
        <f t="shared" si="1657"/>
        <v>2.2361111111111109E-2</v>
      </c>
      <c r="CQ135" s="254">
        <f t="shared" si="1657"/>
        <v>2.3333333333333331E-2</v>
      </c>
      <c r="CR135" s="254">
        <f t="shared" si="1657"/>
        <v>2.6944444444444444E-2</v>
      </c>
      <c r="CS135" s="254">
        <f t="shared" si="1657"/>
        <v>3.1944444444444449E-2</v>
      </c>
      <c r="CT135" s="254">
        <f t="shared" si="1657"/>
        <v>3.1666666666666669E-2</v>
      </c>
      <c r="CU135" s="254">
        <f t="shared" si="1657"/>
        <v>4.1944444444444444E-2</v>
      </c>
      <c r="CV135" s="254">
        <f t="shared" si="1657"/>
        <v>5.1527777777777783E-2</v>
      </c>
      <c r="CW135" s="254">
        <f t="shared" si="1657"/>
        <v>5.0555555555555548E-2</v>
      </c>
      <c r="CX135" s="254">
        <f t="shared" si="1657"/>
        <v>5.3055555555555543E-2</v>
      </c>
      <c r="CY135" s="254">
        <f t="shared" si="1657"/>
        <v>5.4861111111111104E-2</v>
      </c>
      <c r="CZ135" s="254">
        <f t="shared" si="1657"/>
        <v>5.4444444444444455E-2</v>
      </c>
      <c r="DA135" s="254">
        <f t="shared" si="1657"/>
        <v>6.0555555555555557E-2</v>
      </c>
      <c r="DB135" s="254">
        <f t="shared" si="1657"/>
        <v>6.0277777777777784E-2</v>
      </c>
      <c r="DC135" s="254">
        <f t="shared" si="1657"/>
        <v>8.5555555555555565E-2</v>
      </c>
      <c r="DD135" s="254">
        <f t="shared" si="1657"/>
        <v>8.8749999999999982E-2</v>
      </c>
      <c r="DE135" s="254">
        <f t="shared" si="1657"/>
        <v>0.10194444444444445</v>
      </c>
      <c r="DF135" s="254">
        <f t="shared" ref="DF135:DP135" si="1658">IF(DF137&lt;DF132,(DF132-DF137)/5+DF136,(DF137-DF132)/5+DF134)</f>
        <v>0.10694444444444444</v>
      </c>
      <c r="DG135" s="254">
        <f t="shared" si="1658"/>
        <v>0.12430555555555556</v>
      </c>
      <c r="DH135" s="254">
        <f t="shared" si="1658"/>
        <v>0.13749999999999998</v>
      </c>
      <c r="DI135" s="254">
        <f t="shared" si="1658"/>
        <v>4.0277777777777773E-2</v>
      </c>
      <c r="DJ135" s="254">
        <f t="shared" si="1658"/>
        <v>4.2499999999999996E-2</v>
      </c>
      <c r="DK135" s="254">
        <f t="shared" si="1658"/>
        <v>4.2499999999999996E-2</v>
      </c>
      <c r="DL135" s="254">
        <f t="shared" si="1658"/>
        <v>5.1944444444444446E-2</v>
      </c>
      <c r="DM135" s="254">
        <f t="shared" si="1658"/>
        <v>4.5277777777777778E-2</v>
      </c>
      <c r="DN135" s="254">
        <f t="shared" si="1658"/>
        <v>0</v>
      </c>
      <c r="DO135" s="254">
        <f t="shared" si="1658"/>
        <v>0</v>
      </c>
      <c r="DP135" s="254">
        <f t="shared" si="1658"/>
        <v>0</v>
      </c>
      <c r="DQ135" s="220">
        <f t="shared" si="1139"/>
        <v>-38</v>
      </c>
      <c r="DR135" s="254">
        <f t="shared" ref="DR135:DS135" si="1659">IF(DR137&lt;DR132,(DR132-DR137)/5+DR136,(DR137-DR132)/5+DR134)</f>
        <v>0.96513888888888899</v>
      </c>
      <c r="DS135" s="254">
        <f t="shared" si="1659"/>
        <v>0.97291666666666665</v>
      </c>
      <c r="DT135" s="254">
        <f t="shared" ref="DT135:EF135" si="1660">IF(DT137&lt;DT132,(DT132-DT137)/5+DT136,(DT137-DT132)/5+DT134)</f>
        <v>0.97291666666666665</v>
      </c>
      <c r="DU135" s="254">
        <f t="shared" si="1660"/>
        <v>0.97124999999999995</v>
      </c>
      <c r="DV135" s="254">
        <f t="shared" si="1660"/>
        <v>0.9754166666666666</v>
      </c>
      <c r="DW135" s="254">
        <f t="shared" si="1660"/>
        <v>0.97597222222222235</v>
      </c>
      <c r="DX135" s="254">
        <f t="shared" si="1660"/>
        <v>0.97625000000000006</v>
      </c>
      <c r="DY135" s="254">
        <f t="shared" si="1660"/>
        <v>0.9769444444444445</v>
      </c>
      <c r="DZ135" s="254">
        <f t="shared" si="1660"/>
        <v>0.98263888888888895</v>
      </c>
      <c r="EA135" s="254">
        <f t="shared" si="1660"/>
        <v>0.98333333333333328</v>
      </c>
      <c r="EB135" s="254">
        <f t="shared" si="1660"/>
        <v>0.98333333333333328</v>
      </c>
      <c r="EC135" s="254">
        <f t="shared" si="1660"/>
        <v>0.98749999999999993</v>
      </c>
      <c r="ED135" s="254">
        <f t="shared" si="1660"/>
        <v>0.98763888888888884</v>
      </c>
      <c r="EE135" s="254">
        <f t="shared" si="1660"/>
        <v>0.98819444444444438</v>
      </c>
      <c r="EF135" s="254">
        <f t="shared" si="1660"/>
        <v>0.98861111111111111</v>
      </c>
      <c r="EG135" s="254">
        <f t="shared" ref="EG135:EV135" si="1661">IF(EG137&lt;EG132,(EG132-EG137)/5+EG136,(EG137-EG132)/5+EG134)</f>
        <v>0.9883333333333334</v>
      </c>
      <c r="EH135" s="254">
        <f t="shared" si="1661"/>
        <v>0.99041666666666661</v>
      </c>
      <c r="EI135" s="254">
        <f t="shared" si="1661"/>
        <v>0.988611111111111</v>
      </c>
      <c r="EJ135" s="254">
        <f t="shared" si="1661"/>
        <v>0.98791666666666667</v>
      </c>
      <c r="EK135" s="254">
        <f t="shared" si="1661"/>
        <v>0.98875000000000002</v>
      </c>
      <c r="EL135" s="254">
        <f t="shared" si="1661"/>
        <v>0.9918055555555555</v>
      </c>
      <c r="EM135" s="254">
        <f t="shared" si="1661"/>
        <v>0.99236111111111114</v>
      </c>
      <c r="EN135" s="254">
        <f t="shared" si="1661"/>
        <v>0.9931944444444446</v>
      </c>
      <c r="EO135" s="254">
        <f t="shared" si="1661"/>
        <v>0.99222222222222212</v>
      </c>
      <c r="EP135" s="254">
        <f t="shared" si="1661"/>
        <v>0.99249999999999994</v>
      </c>
      <c r="EQ135" s="254">
        <f t="shared" si="1661"/>
        <v>0.99430555555555566</v>
      </c>
      <c r="ER135" s="254">
        <f t="shared" si="1661"/>
        <v>0.99527777777777759</v>
      </c>
      <c r="ES135" s="254">
        <f t="shared" si="1661"/>
        <v>0.99597222222222237</v>
      </c>
      <c r="ET135" s="254">
        <f t="shared" si="1661"/>
        <v>0.99499999999999988</v>
      </c>
      <c r="EU135" s="254">
        <f t="shared" si="1661"/>
        <v>0.99527777777777771</v>
      </c>
      <c r="EV135" s="254">
        <f t="shared" si="1661"/>
        <v>0.99708333333333343</v>
      </c>
      <c r="EW135" s="254">
        <f t="shared" ref="EW135:FI135" si="1662">IF(EW137&lt;EW132,(EW132-EW137)/5+EW136,(EW137-EW132)/5+EW134)</f>
        <v>0.99583333333333324</v>
      </c>
      <c r="EX135" s="254">
        <f t="shared" si="1662"/>
        <v>0.9981944444444445</v>
      </c>
      <c r="EY135" s="254">
        <f t="shared" si="1662"/>
        <v>0.9981944444444445</v>
      </c>
      <c r="EZ135" s="254">
        <f t="shared" si="1662"/>
        <v>0.99652777777777779</v>
      </c>
      <c r="FA135" s="254">
        <f t="shared" si="1662"/>
        <v>0.99819444444444438</v>
      </c>
      <c r="FB135" s="254">
        <f t="shared" si="1662"/>
        <v>0.9981944444444445</v>
      </c>
      <c r="FC135" s="254">
        <f t="shared" si="1662"/>
        <v>0.99763888888888896</v>
      </c>
      <c r="FD135" s="254">
        <f t="shared" si="1662"/>
        <v>0.99777777777777765</v>
      </c>
      <c r="FE135" s="254">
        <f t="shared" si="1662"/>
        <v>0.99861111111111101</v>
      </c>
      <c r="FF135" s="254">
        <f t="shared" si="1662"/>
        <v>0.9981944444444445</v>
      </c>
      <c r="FG135" s="254">
        <f t="shared" si="1662"/>
        <v>0.99708333333333343</v>
      </c>
      <c r="FH135" s="254">
        <f t="shared" si="1662"/>
        <v>0.99680555555555561</v>
      </c>
      <c r="FI135" s="254">
        <f t="shared" si="1662"/>
        <v>0.99680555555555561</v>
      </c>
      <c r="FJ135" s="254">
        <v>0.99958333333333327</v>
      </c>
      <c r="FK135" s="255">
        <f t="shared" ref="FK135" si="1663">IF(FK137&lt;FK132,(FK132-FK137)/5+FK136,(FK137-FK132)/5+FK134)</f>
        <v>0.99861111111111101</v>
      </c>
      <c r="FL135" s="214">
        <f t="shared" si="935"/>
        <v>-38</v>
      </c>
      <c r="FM135" s="214"/>
      <c r="FN135" s="214"/>
      <c r="FO135" s="221"/>
      <c r="FP135" s="221"/>
      <c r="FQ135" s="221"/>
      <c r="FR135" s="216"/>
      <c r="FS135" s="216"/>
      <c r="FT135" s="216"/>
      <c r="FU135" s="216"/>
      <c r="FV135" s="216"/>
      <c r="FW135" s="216"/>
      <c r="FX135" s="216"/>
      <c r="FY135" s="216"/>
      <c r="FZ135" s="216"/>
      <c r="GA135" s="216"/>
      <c r="GB135" s="216"/>
      <c r="GC135" s="216"/>
      <c r="GD135" s="216"/>
      <c r="GE135" s="216"/>
      <c r="GF135" s="216"/>
      <c r="GG135" s="216"/>
      <c r="GH135" s="216"/>
      <c r="GI135" s="216"/>
      <c r="GJ135" s="216"/>
      <c r="GK135" s="216"/>
      <c r="GL135" s="216"/>
      <c r="GM135" s="216"/>
      <c r="GN135" s="216"/>
      <c r="GO135" s="216"/>
      <c r="GP135" s="216"/>
      <c r="GQ135" s="216"/>
      <c r="GR135" s="216"/>
      <c r="GS135" s="216"/>
      <c r="GT135" s="216"/>
      <c r="GU135" s="216"/>
      <c r="GV135" s="216"/>
      <c r="GW135" s="216"/>
      <c r="GX135" s="216"/>
      <c r="GY135" s="216"/>
      <c r="GZ135" s="216"/>
      <c r="HA135" s="216"/>
      <c r="HB135" s="216"/>
      <c r="HC135" s="216"/>
      <c r="HD135" s="216"/>
      <c r="HE135" s="216"/>
      <c r="HF135" s="216"/>
      <c r="HG135" s="216"/>
      <c r="HH135" s="216"/>
      <c r="HI135" s="216"/>
      <c r="HJ135" s="216"/>
      <c r="HK135" s="216"/>
      <c r="HL135" s="216"/>
      <c r="HM135" s="216"/>
      <c r="HN135" s="216"/>
      <c r="HO135" s="216"/>
      <c r="HP135" s="216"/>
      <c r="HQ135" s="216"/>
      <c r="HR135" s="216"/>
      <c r="HS135" s="216"/>
      <c r="HT135" s="216"/>
      <c r="HU135" s="216"/>
      <c r="HV135" s="216"/>
      <c r="HW135" s="216"/>
      <c r="HX135" s="216"/>
      <c r="HY135" s="216"/>
      <c r="HZ135" s="216"/>
      <c r="IA135" s="216"/>
      <c r="IB135" s="216"/>
      <c r="IC135" s="216"/>
      <c r="ID135" s="216"/>
      <c r="IE135" s="216"/>
      <c r="IF135" s="216"/>
      <c r="IG135" s="216"/>
      <c r="IH135" s="216"/>
      <c r="II135" s="216"/>
      <c r="IJ135" s="216"/>
      <c r="IK135" s="216"/>
      <c r="IL135" s="216"/>
      <c r="IM135" s="216"/>
      <c r="IN135" s="216"/>
      <c r="IO135" s="216"/>
      <c r="IP135" s="216"/>
      <c r="IQ135" s="216"/>
      <c r="IR135" s="216"/>
      <c r="IS135" s="216"/>
      <c r="IT135" s="216"/>
      <c r="IU135" s="216"/>
      <c r="IV135" s="216"/>
      <c r="IW135" s="216"/>
      <c r="IX135" s="216"/>
      <c r="IY135" s="216"/>
      <c r="IZ135" s="216"/>
      <c r="JA135" s="216"/>
      <c r="JB135" s="216"/>
      <c r="JC135" s="216"/>
      <c r="JD135" s="216"/>
      <c r="JE135" s="216"/>
      <c r="JF135" s="216"/>
      <c r="JG135" s="216"/>
      <c r="JH135" s="216"/>
      <c r="JI135" s="216"/>
      <c r="JJ135" s="216"/>
      <c r="JK135" s="216"/>
      <c r="JL135" s="216"/>
      <c r="JM135" s="216"/>
      <c r="JN135" s="216"/>
      <c r="JO135" s="216"/>
      <c r="JP135" s="216"/>
      <c r="JQ135" s="216"/>
      <c r="JR135" s="216"/>
    </row>
    <row r="136" spans="2:278" s="15" customFormat="1" ht="16.5" hidden="1" thickTop="1" thickBot="1">
      <c r="B136" s="98"/>
      <c r="C136" s="99"/>
      <c r="D136" s="100"/>
      <c r="E136" s="99"/>
      <c r="F136" s="103"/>
      <c r="G136" s="103"/>
      <c r="H136" s="103"/>
      <c r="I136" s="103"/>
      <c r="J136" s="112">
        <f>-TAN(AH3*PI()/180)</f>
        <v>-1.135608509122741</v>
      </c>
      <c r="K136" s="108"/>
      <c r="L136" s="103"/>
      <c r="M136" s="111">
        <v>15</v>
      </c>
      <c r="AH136" s="107"/>
      <c r="AI136" s="20"/>
      <c r="AJ136" s="91"/>
      <c r="AK136" s="19"/>
      <c r="AL136" s="20"/>
      <c r="AM136" s="20"/>
      <c r="AN136" s="19"/>
      <c r="AO136" s="19"/>
      <c r="AP136" s="19"/>
      <c r="AQ136" s="20"/>
      <c r="AR136" s="20"/>
      <c r="AS136" s="20"/>
      <c r="AT136" s="20"/>
      <c r="AU136" s="20"/>
      <c r="AV136" s="20"/>
      <c r="AW136" s="20"/>
      <c r="BF136" s="215">
        <v>-39</v>
      </c>
      <c r="BG136" s="214">
        <f t="shared" si="867"/>
        <v>-39</v>
      </c>
      <c r="BH136" s="286">
        <f>IF(BH137&lt;BH132,(BH132-BH137)/5+BH137,(BH137-BH132)/5+BH135)</f>
        <v>0.99805555555555558</v>
      </c>
      <c r="BI136" s="283">
        <f>IF(BI137&lt;BI132,(BI132-BI137)/5+BI137,(BI137-BI132)/5+BI135)</f>
        <v>0.99680555555555561</v>
      </c>
      <c r="BJ136" s="283">
        <f t="shared" ref="BJ136:BP136" si="1664">IF(BJ137&lt;BJ132,(BJ132-BJ137)/5+BJ137,(BJ137-BJ132)/5+BJ135)</f>
        <v>0.99736111111111114</v>
      </c>
      <c r="BK136" s="283">
        <f t="shared" si="1664"/>
        <v>0.99736111111111114</v>
      </c>
      <c r="BL136" s="283">
        <f t="shared" si="1664"/>
        <v>0.99805555555555558</v>
      </c>
      <c r="BM136" s="283">
        <f t="shared" si="1664"/>
        <v>0.99805555555555558</v>
      </c>
      <c r="BN136" s="283">
        <f t="shared" si="1664"/>
        <v>0.99805555555555558</v>
      </c>
      <c r="BO136" s="283">
        <f t="shared" si="1664"/>
        <v>0.99861111111111101</v>
      </c>
      <c r="BP136" s="283">
        <f t="shared" si="1664"/>
        <v>1.3888888888888889E-4</v>
      </c>
      <c r="BQ136" s="283">
        <f>IF(BQ137&lt;BQ132,(BQ132-BQ137)/5+BQ137,(BQ137-BQ132)/5+BQ135)</f>
        <v>0.99805555555555558</v>
      </c>
      <c r="BR136" s="283">
        <f t="shared" ref="BR136" si="1665">IF(BR137&lt;BR132,(BR132-BR137)/5+BR137,(BR137-BR132)/5+BR135)</f>
        <v>0.99861111111111101</v>
      </c>
      <c r="BS136" s="283">
        <f t="shared" ref="BS136" si="1666">IF(BS137&lt;BS132,(BS132-BS137)/5+BS137,(BS137-BS132)/5+BS135)</f>
        <v>0.99861111111111101</v>
      </c>
      <c r="BT136" s="283">
        <f t="shared" ref="BT136" si="1667">IF(BT137&lt;BT132,(BT132-BT137)/5+BT137,(BT137-BT132)/5+BT135)</f>
        <v>0.99805555555555558</v>
      </c>
      <c r="BU136" s="283">
        <f t="shared" ref="BU136" si="1668">IF(BU137&lt;BU132,(BU132-BU137)/5+BU137,(BU137-BU132)/5+BU135)</f>
        <v>0.99874999999999992</v>
      </c>
      <c r="BV136" s="283">
        <f t="shared" ref="BV136" si="1669">IF(BV137&lt;BV132,(BV132-BV137)/5+BV137,(BV137-BV132)/5+BV135)</f>
        <v>0.99874999999999992</v>
      </c>
      <c r="BW136" s="283">
        <f>IF(BW137&lt;BW132,(BW132-BW137)/5+BW137,(BW137-BW132)/5+BW135)</f>
        <v>0.99874999999999992</v>
      </c>
      <c r="BX136" s="283">
        <f t="shared" ref="BX136" si="1670">IF(BX137&lt;BX132,(BX132-BX137)/5+BX137,(BX137-BX132)/5+BX135)</f>
        <v>0.99861111111111101</v>
      </c>
      <c r="BY136" s="283">
        <f t="shared" ref="BY136" si="1671">IF(BY137&lt;BY132,(BY132-BY137)/5+BY137,(BY137-BY132)/5+BY135)</f>
        <v>0.99930555555555556</v>
      </c>
      <c r="BZ136" s="283">
        <f t="shared" ref="BZ136" si="1672">IF(BZ137&lt;BZ132,(BZ132-BZ137)/5+BZ137,(BZ137-BZ132)/5+BZ135)</f>
        <v>0.99916666666666665</v>
      </c>
      <c r="CA136" s="283">
        <f t="shared" ref="CA136" si="1673">IF(CA137&lt;CA132,(CA132-CA137)/5+CA137,(CA137-CA132)/5+CA135)</f>
        <v>0.99930555555555556</v>
      </c>
      <c r="CB136" s="283">
        <f t="shared" ref="CB136" si="1674">IF(CB137&lt;CB132,(CB132-CB137)/5+CB137,(CB137-CB132)/5+CB135)</f>
        <v>1.3888888888888889E-3</v>
      </c>
      <c r="CC136" s="283">
        <f t="shared" ref="CC136" si="1675">IF(CC137&lt;CC132,(CC132-CC137)/5+CC137,(CC137-CC132)/5+CC135)</f>
        <v>0</v>
      </c>
      <c r="CD136" s="283">
        <f t="shared" ref="CD136" si="1676">IF(CD137&lt;CD132,(CD132-CD137)/5+CD137,(CD137-CD132)/5+CD135)</f>
        <v>6.9444444444444447E-4</v>
      </c>
      <c r="CE136" s="283">
        <f>IF(CE137&lt;CE132,(CE132-CE137)/5+CE137,(CE137-CE132)/5+CE135)</f>
        <v>1.3888888888888889E-3</v>
      </c>
      <c r="CF136" s="283">
        <f t="shared" ref="CF136" si="1677">IF(CF137&lt;CF132,(CF132-CF137)/5+CF137,(CF137-CF132)/5+CF135)</f>
        <v>4.0277777777777777E-3</v>
      </c>
      <c r="CG136" s="283">
        <f t="shared" ref="CG136" si="1678">IF(CG137&lt;CG132,(CG132-CG137)/5+CG137,(CG137-CG132)/5+CG135)</f>
        <v>2.7777777777777779E-3</v>
      </c>
      <c r="CH136" s="283">
        <f t="shared" ref="CH136:CI136" si="1679">IF(CH137&lt;CH132,(CH132-CH137)/5+CH137,(CH137-CH132)/5+CH135)</f>
        <v>4.0277777777777777E-3</v>
      </c>
      <c r="CI136" s="283">
        <f t="shared" si="1679"/>
        <v>5.4166666666666669E-3</v>
      </c>
      <c r="CJ136" s="283">
        <f t="shared" ref="CJ136" si="1680">IF(CJ137&lt;CJ132,(CJ132-CJ137)/5+CJ137,(CJ137-CJ132)/5+CJ135)</f>
        <v>7.3611111111111108E-3</v>
      </c>
      <c r="CK136" s="283">
        <f t="shared" ref="CK136" si="1681">IF(CK137&lt;CK132,(CK132-CK137)/5+CK137,(CK137-CK132)/5+CK135)</f>
        <v>8.0555555555555554E-3</v>
      </c>
      <c r="CL136" s="283">
        <f t="shared" ref="CL136" si="1682">IF(CL137&lt;CL132,(CL132-CL137)/5+CL137,(CL137-CL132)/5+CL135)</f>
        <v>8.6111111111111128E-3</v>
      </c>
      <c r="CM136" s="283">
        <f t="shared" ref="CM136" si="1683">IF(CM137&lt;CM132,(CM132-CM137)/5+CM137,(CM137-CM132)/5+CM135)</f>
        <v>1.3333333333333334E-2</v>
      </c>
      <c r="CN136" s="283">
        <f t="shared" ref="CN136" si="1684">IF(CN137&lt;CN132,(CN132-CN137)/5+CN137,(CN137-CN132)/5+CN135)</f>
        <v>1.7777777777777774E-2</v>
      </c>
      <c r="CO136" s="283">
        <f t="shared" ref="CO136" si="1685">IF(CO137&lt;CO132,(CO132-CO137)/5+CO137,(CO137-CO132)/5+CO135)</f>
        <v>1.9444444444444448E-2</v>
      </c>
      <c r="CP136" s="283">
        <f t="shared" ref="CP136:CQ136" si="1686">IF(CP137&lt;CP132,(CP132-CP137)/5+CP137,(CP137-CP132)/5+CP135)</f>
        <v>2.3333333333333331E-2</v>
      </c>
      <c r="CQ136" s="283">
        <f t="shared" si="1686"/>
        <v>2.4861111111111108E-2</v>
      </c>
      <c r="CR136" s="283">
        <f t="shared" ref="CR136" si="1687">IF(CR137&lt;CR132,(CR132-CR137)/5+CR137,(CR137-CR132)/5+CR135)</f>
        <v>2.8055555555555556E-2</v>
      </c>
      <c r="CS136" s="283">
        <f t="shared" ref="CS136" si="1688">IF(CS137&lt;CS132,(CS132-CS137)/5+CS137,(CS137-CS132)/5+CS135)</f>
        <v>3.333333333333334E-2</v>
      </c>
      <c r="CT136" s="283">
        <f t="shared" ref="CT136" si="1689">IF(CT137&lt;CT132,(CT132-CT137)/5+CT137,(CT137-CT132)/5+CT135)</f>
        <v>3.319444444444445E-2</v>
      </c>
      <c r="CU136" s="283">
        <f t="shared" ref="CU136" si="1690">IF(CU137&lt;CU132,(CU132-CU137)/5+CU137,(CU137-CU132)/5+CU135)</f>
        <v>4.3888888888888887E-2</v>
      </c>
      <c r="CV136" s="283">
        <f t="shared" ref="CV136:CW136" si="1691">IF(CV137&lt;CV132,(CV132-CV137)/5+CV137,(CV137-CV132)/5+CV135)</f>
        <v>5.3888888888888896E-2</v>
      </c>
      <c r="CW136" s="283">
        <f t="shared" si="1691"/>
        <v>5.3055555555555543E-2</v>
      </c>
      <c r="CX136" s="283">
        <f t="shared" ref="CX136" si="1692">IF(CX137&lt;CX132,(CX132-CX137)/5+CX137,(CX137-CX132)/5+CX135)</f>
        <v>5.5694444444444428E-2</v>
      </c>
      <c r="CY136" s="283">
        <f t="shared" ref="CY136" si="1693">IF(CY137&lt;CY132,(CY132-CY137)/5+CY137,(CY137-CY132)/5+CY135)</f>
        <v>5.7638888888888878E-2</v>
      </c>
      <c r="CZ136" s="283">
        <f t="shared" ref="CZ136" si="1694">IF(CZ137&lt;CZ132,(CZ132-CZ137)/5+CZ137,(CZ137-CZ132)/5+CZ135)</f>
        <v>5.7083333333333347E-2</v>
      </c>
      <c r="DA136" s="283">
        <f t="shared" ref="DA136" si="1695">IF(DA137&lt;DA132,(DA132-DA137)/5+DA137,(DA137-DA132)/5+DA135)</f>
        <v>6.3611111111111118E-2</v>
      </c>
      <c r="DB136" s="283">
        <f t="shared" ref="DB136" si="1696">IF(DB137&lt;DB132,(DB132-DB137)/5+DB137,(DB137-DB132)/5+DB135)</f>
        <v>6.3472222222222222E-2</v>
      </c>
      <c r="DC136" s="283">
        <f t="shared" ref="DC136" si="1697">IF(DC137&lt;DC132,(DC132-DC137)/5+DC137,(DC137-DC132)/5+DC135)</f>
        <v>9.0000000000000011E-2</v>
      </c>
      <c r="DD136" s="283">
        <f t="shared" ref="DD136:DE136" si="1698">IF(DD137&lt;DD132,(DD132-DD137)/5+DD137,(DD137-DD132)/5+DD135)</f>
        <v>9.4027777777777752E-2</v>
      </c>
      <c r="DE136" s="283">
        <f t="shared" si="1698"/>
        <v>0.10861111111111112</v>
      </c>
      <c r="DF136" s="283">
        <f t="shared" ref="DF136" si="1699">IF(DF137&lt;DF132,(DF132-DF137)/5+DF137,(DF137-DF132)/5+DF135)</f>
        <v>0.10694444444444444</v>
      </c>
      <c r="DG136" s="283">
        <f t="shared" ref="DG136" si="1700">IF(DG137&lt;DG132,(DG132-DG137)/5+DG137,(DG137-DG132)/5+DG135)</f>
        <v>0.12430555555555556</v>
      </c>
      <c r="DH136" s="283">
        <f t="shared" ref="DH136:DI136" si="1701">IF(DH137&lt;DH132,(DH132-DH137)/5+DH137,(DH137-DH132)/5+DH135)</f>
        <v>0.13749999999999998</v>
      </c>
      <c r="DI136" s="283">
        <f t="shared" si="1701"/>
        <v>2.0138888888888887E-2</v>
      </c>
      <c r="DJ136" s="283">
        <f t="shared" ref="DJ136" si="1702">IF(DJ137&lt;DJ132,(DJ132-DJ137)/5+DJ137,(DJ137-DJ132)/5+DJ135)</f>
        <v>2.1249999999999998E-2</v>
      </c>
      <c r="DK136" s="283">
        <f t="shared" ref="DK136" si="1703">IF(DK137&lt;DK132,(DK132-DK137)/5+DK137,(DK137-DK132)/5+DK135)</f>
        <v>2.1249999999999998E-2</v>
      </c>
      <c r="DL136" s="283">
        <f t="shared" ref="DL136" si="1704">IF(DL137&lt;DL132,(DL132-DL137)/5+DL137,(DL137-DL132)/5+DL135)</f>
        <v>2.5972222222222223E-2</v>
      </c>
      <c r="DM136" s="283">
        <f t="shared" ref="DM136" si="1705">IF(DM137&lt;DM132,(DM132-DM137)/5+DM137,(DM137-DM132)/5+DM135)</f>
        <v>2.2638888888888889E-2</v>
      </c>
      <c r="DN136" s="283">
        <f t="shared" ref="DN136" si="1706">IF(DN137&lt;DN132,(DN132-DN137)/5+DN137,(DN137-DN132)/5+DN135)</f>
        <v>0</v>
      </c>
      <c r="DO136" s="283">
        <f t="shared" ref="DO136" si="1707">IF(DO137&lt;DO132,(DO132-DO137)/5+DO137,(DO137-DO132)/5+DO135)</f>
        <v>0</v>
      </c>
      <c r="DP136" s="283">
        <f t="shared" ref="DP136" si="1708">IF(DP137&lt;DP132,(DP132-DP137)/5+DP137,(DP137-DP132)/5+DP135)</f>
        <v>0</v>
      </c>
      <c r="DQ136" s="220">
        <f t="shared" si="1139"/>
        <v>-39</v>
      </c>
      <c r="DR136" s="272">
        <f t="shared" ref="DR136:DS136" si="1709">IF(DR137&lt;DR132,(DR132-DR137)/5+DR137,(DR137-DR132)/5+DR135)</f>
        <v>0.96416666666666673</v>
      </c>
      <c r="DS136" s="272">
        <f t="shared" si="1709"/>
        <v>0.97222222222222221</v>
      </c>
      <c r="DT136" s="272">
        <f t="shared" ref="DT136:EF136" si="1710">IF(DT137&lt;DT132,(DT132-DT137)/5+DT137,(DT137-DT132)/5+DT135)</f>
        <v>0.97222222222222221</v>
      </c>
      <c r="DU136" s="272">
        <f t="shared" si="1710"/>
        <v>0.97</v>
      </c>
      <c r="DV136" s="272">
        <f t="shared" si="1710"/>
        <v>0.97486111111111107</v>
      </c>
      <c r="DW136" s="272">
        <f t="shared" si="1710"/>
        <v>0.97583333333333344</v>
      </c>
      <c r="DX136" s="272">
        <f t="shared" si="1710"/>
        <v>0.9752777777777778</v>
      </c>
      <c r="DY136" s="272">
        <f t="shared" si="1710"/>
        <v>0.97597222222222224</v>
      </c>
      <c r="DZ136" s="272">
        <f t="shared" si="1710"/>
        <v>0.98194444444444451</v>
      </c>
      <c r="EA136" s="272">
        <f t="shared" si="1710"/>
        <v>0.98263888888888884</v>
      </c>
      <c r="EB136" s="272">
        <f t="shared" si="1710"/>
        <v>0.98263888888888884</v>
      </c>
      <c r="EC136" s="272">
        <f t="shared" si="1710"/>
        <v>0.98749999999999993</v>
      </c>
      <c r="ED136" s="272">
        <f t="shared" si="1710"/>
        <v>0.98722222222222222</v>
      </c>
      <c r="EE136" s="272">
        <f t="shared" si="1710"/>
        <v>0.98819444444444438</v>
      </c>
      <c r="EF136" s="272">
        <f t="shared" si="1710"/>
        <v>0.98875000000000002</v>
      </c>
      <c r="EG136" s="272">
        <f t="shared" ref="EG136:EV136" si="1711">IF(EG137&lt;EG132,(EG132-EG137)/5+EG137,(EG137-EG132)/5+EG135)</f>
        <v>0.98791666666666667</v>
      </c>
      <c r="EH136" s="272">
        <f t="shared" si="1711"/>
        <v>0.99</v>
      </c>
      <c r="EI136" s="272">
        <f t="shared" si="1711"/>
        <v>0.98805555555555546</v>
      </c>
      <c r="EJ136" s="272">
        <f t="shared" si="1711"/>
        <v>0.98736111111111113</v>
      </c>
      <c r="EK136" s="272">
        <f t="shared" si="1711"/>
        <v>0.9884722222222222</v>
      </c>
      <c r="EL136" s="272">
        <f t="shared" si="1711"/>
        <v>0.99138888888888888</v>
      </c>
      <c r="EM136" s="272">
        <f t="shared" si="1711"/>
        <v>0.9916666666666667</v>
      </c>
      <c r="EN136" s="272">
        <f t="shared" si="1711"/>
        <v>0.99347222222222242</v>
      </c>
      <c r="EO136" s="272">
        <f t="shared" si="1711"/>
        <v>0.99194444444444441</v>
      </c>
      <c r="EP136" s="272">
        <f t="shared" si="1711"/>
        <v>0.99208333333333332</v>
      </c>
      <c r="EQ136" s="272">
        <f t="shared" si="1711"/>
        <v>0.9947222222222224</v>
      </c>
      <c r="ER136" s="272">
        <f t="shared" si="1711"/>
        <v>0.9955555555555553</v>
      </c>
      <c r="ES136" s="272">
        <f t="shared" si="1711"/>
        <v>0.99625000000000019</v>
      </c>
      <c r="ET136" s="272">
        <f t="shared" si="1711"/>
        <v>0.99472222222222217</v>
      </c>
      <c r="EU136" s="272">
        <f t="shared" si="1711"/>
        <v>0.99486111111111108</v>
      </c>
      <c r="EV136" s="272">
        <f t="shared" si="1711"/>
        <v>0.99750000000000016</v>
      </c>
      <c r="EW136" s="272">
        <f t="shared" ref="EW136:FI136" si="1712">IF(EW137&lt;EW132,(EW132-EW137)/5+EW137,(EW137-EW132)/5+EW135)</f>
        <v>0.99583333333333324</v>
      </c>
      <c r="EX136" s="272">
        <f t="shared" si="1712"/>
        <v>0.99805555555555558</v>
      </c>
      <c r="EY136" s="272">
        <f t="shared" si="1712"/>
        <v>0.99805555555555558</v>
      </c>
      <c r="EZ136" s="272">
        <f t="shared" si="1712"/>
        <v>0.99652777777777779</v>
      </c>
      <c r="FA136" s="272">
        <f t="shared" si="1712"/>
        <v>0.99874999999999992</v>
      </c>
      <c r="FB136" s="272">
        <f t="shared" si="1712"/>
        <v>0.99805555555555558</v>
      </c>
      <c r="FC136" s="272">
        <f t="shared" si="1712"/>
        <v>0.99777777777777787</v>
      </c>
      <c r="FD136" s="272">
        <f t="shared" si="1712"/>
        <v>0.99749999999999994</v>
      </c>
      <c r="FE136" s="272">
        <f t="shared" si="1712"/>
        <v>0.99861111111111101</v>
      </c>
      <c r="FF136" s="272">
        <f t="shared" si="1712"/>
        <v>0.99805555555555558</v>
      </c>
      <c r="FG136" s="272">
        <f t="shared" si="1712"/>
        <v>0.99680555555555561</v>
      </c>
      <c r="FH136" s="272">
        <f t="shared" si="1712"/>
        <v>0.9966666666666667</v>
      </c>
      <c r="FI136" s="272">
        <f t="shared" si="1712"/>
        <v>0.9966666666666667</v>
      </c>
      <c r="FJ136" s="283">
        <v>0.99944444444444447</v>
      </c>
      <c r="FK136" s="275">
        <f t="shared" ref="FK136" si="1713">IF(FK137&lt;FK132,(FK132-FK137)/5+FK137,(FK137-FK132)/5+FK135)</f>
        <v>0.99861111111111101</v>
      </c>
      <c r="FL136" s="214">
        <f t="shared" si="935"/>
        <v>-39</v>
      </c>
      <c r="FM136" s="214"/>
      <c r="FN136" s="214"/>
      <c r="FO136" s="221"/>
      <c r="FP136" s="221"/>
      <c r="FQ136" s="221"/>
      <c r="FR136" s="216"/>
      <c r="FS136" s="216"/>
      <c r="FT136" s="216"/>
      <c r="FU136" s="216"/>
      <c r="FV136" s="216"/>
      <c r="FW136" s="216"/>
      <c r="FX136" s="216"/>
      <c r="FY136" s="216"/>
      <c r="FZ136" s="216"/>
      <c r="GA136" s="216"/>
      <c r="GB136" s="216"/>
      <c r="GC136" s="216"/>
      <c r="GD136" s="216"/>
      <c r="GE136" s="216"/>
      <c r="GF136" s="216"/>
      <c r="GG136" s="216"/>
      <c r="GH136" s="216"/>
      <c r="GI136" s="216"/>
      <c r="GJ136" s="216"/>
      <c r="GK136" s="216"/>
      <c r="GL136" s="216"/>
      <c r="GM136" s="216"/>
      <c r="GN136" s="216"/>
      <c r="GO136" s="216"/>
      <c r="GP136" s="216"/>
      <c r="GQ136" s="216"/>
      <c r="GR136" s="216"/>
      <c r="GS136" s="216"/>
      <c r="GT136" s="216"/>
      <c r="GU136" s="216"/>
      <c r="GV136" s="216"/>
      <c r="GW136" s="216"/>
      <c r="GX136" s="216"/>
      <c r="GY136" s="216"/>
      <c r="GZ136" s="216"/>
      <c r="HA136" s="216"/>
      <c r="HB136" s="216"/>
      <c r="HC136" s="216"/>
      <c r="HD136" s="216"/>
      <c r="HE136" s="216"/>
      <c r="HF136" s="216"/>
      <c r="HG136" s="216"/>
      <c r="HH136" s="216"/>
      <c r="HI136" s="216"/>
      <c r="HJ136" s="216"/>
      <c r="HK136" s="216"/>
      <c r="HL136" s="216"/>
      <c r="HM136" s="216"/>
      <c r="HN136" s="216"/>
      <c r="HO136" s="216"/>
      <c r="HP136" s="216"/>
      <c r="HQ136" s="216"/>
      <c r="HR136" s="216"/>
      <c r="HS136" s="216"/>
      <c r="HT136" s="216"/>
      <c r="HU136" s="216"/>
      <c r="HV136" s="216"/>
      <c r="HW136" s="216"/>
      <c r="HX136" s="216"/>
      <c r="HY136" s="216"/>
      <c r="HZ136" s="216"/>
      <c r="IA136" s="216"/>
      <c r="IB136" s="216"/>
      <c r="IC136" s="216"/>
      <c r="ID136" s="216"/>
      <c r="IE136" s="216"/>
      <c r="IF136" s="216"/>
      <c r="IG136" s="216"/>
      <c r="IH136" s="216"/>
      <c r="II136" s="216"/>
      <c r="IJ136" s="216"/>
      <c r="IK136" s="216"/>
      <c r="IL136" s="216"/>
      <c r="IM136" s="216"/>
      <c r="IN136" s="216"/>
      <c r="IO136" s="216"/>
      <c r="IP136" s="216"/>
      <c r="IQ136" s="216"/>
      <c r="IR136" s="216"/>
      <c r="IS136" s="216"/>
      <c r="IT136" s="216"/>
      <c r="IU136" s="216"/>
      <c r="IV136" s="216"/>
      <c r="IW136" s="216"/>
      <c r="IX136" s="216"/>
      <c r="IY136" s="216"/>
      <c r="IZ136" s="216"/>
      <c r="JA136" s="216"/>
      <c r="JB136" s="216"/>
      <c r="JC136" s="216"/>
      <c r="JD136" s="216"/>
      <c r="JE136" s="216"/>
      <c r="JF136" s="216"/>
      <c r="JG136" s="216"/>
      <c r="JH136" s="216"/>
      <c r="JI136" s="216"/>
      <c r="JJ136" s="216"/>
      <c r="JK136" s="216"/>
      <c r="JL136" s="216"/>
      <c r="JM136" s="216"/>
      <c r="JN136" s="216"/>
      <c r="JO136" s="216"/>
      <c r="JP136" s="216"/>
      <c r="JQ136" s="216"/>
      <c r="JR136" s="216"/>
    </row>
    <row r="137" spans="2:278" s="15" customFormat="1" ht="15.75" hidden="1" thickBot="1">
      <c r="B137" s="98"/>
      <c r="C137" s="99"/>
      <c r="D137" s="100"/>
      <c r="E137" s="99"/>
      <c r="F137" s="103"/>
      <c r="G137" s="103"/>
      <c r="H137" s="103"/>
      <c r="I137" s="103"/>
      <c r="J137" s="113">
        <f>TAN(F154*PI()/180)</f>
        <v>2.0427577973768898</v>
      </c>
      <c r="K137" s="103"/>
      <c r="L137" s="103"/>
      <c r="M137" s="111">
        <f>M136-M135</f>
        <v>14.598217592592592</v>
      </c>
      <c r="AH137" s="107"/>
      <c r="AI137" s="20"/>
      <c r="AJ137" s="91"/>
      <c r="AK137" s="19"/>
      <c r="AL137" s="20"/>
      <c r="AM137" s="20"/>
      <c r="AN137" s="19"/>
      <c r="AO137" s="19"/>
      <c r="AP137" s="19"/>
      <c r="AQ137" s="20"/>
      <c r="AR137" s="20"/>
      <c r="AS137" s="20"/>
      <c r="AT137" s="20"/>
      <c r="AU137" s="20"/>
      <c r="AV137" s="20"/>
      <c r="AW137" s="20"/>
      <c r="BF137" s="215">
        <v>-40</v>
      </c>
      <c r="BG137" s="214">
        <f t="shared" si="867"/>
        <v>-40</v>
      </c>
      <c r="BH137" s="258">
        <v>0.99791666666666667</v>
      </c>
      <c r="BI137" s="259">
        <v>0.99652777777777779</v>
      </c>
      <c r="BJ137" s="259">
        <v>0.99722222222222223</v>
      </c>
      <c r="BK137" s="259">
        <v>0.99722222222222223</v>
      </c>
      <c r="BL137" s="259">
        <v>0.99791666666666667</v>
      </c>
      <c r="BM137" s="259">
        <v>0.99791666666666667</v>
      </c>
      <c r="BN137" s="259">
        <v>0.99791666666666667</v>
      </c>
      <c r="BO137" s="259">
        <v>0.99861111111111101</v>
      </c>
      <c r="BP137" s="259">
        <v>0</v>
      </c>
      <c r="BQ137" s="259">
        <v>0.99791666666666667</v>
      </c>
      <c r="BR137" s="259">
        <v>0.99861111111111101</v>
      </c>
      <c r="BS137" s="259">
        <v>0.99861111111111101</v>
      </c>
      <c r="BT137" s="259">
        <v>0.99791666666666667</v>
      </c>
      <c r="BU137" s="259">
        <v>0.99861111111111101</v>
      </c>
      <c r="BV137" s="259">
        <v>0.99861111111111101</v>
      </c>
      <c r="BW137" s="259">
        <v>0.99861111111111101</v>
      </c>
      <c r="BX137" s="259">
        <v>0.99861111111111101</v>
      </c>
      <c r="BY137" s="259">
        <v>0.99930555555555556</v>
      </c>
      <c r="BZ137" s="259">
        <v>0.99930555555555556</v>
      </c>
      <c r="CA137" s="259">
        <v>0.99930555555555556</v>
      </c>
      <c r="CB137" s="259">
        <v>1.3888888888888889E-3</v>
      </c>
      <c r="CC137" s="259">
        <v>0</v>
      </c>
      <c r="CD137" s="259">
        <v>6.9444444444444447E-4</v>
      </c>
      <c r="CE137" s="259">
        <v>1.3888888888888889E-3</v>
      </c>
      <c r="CF137" s="259">
        <v>4.1666666666666666E-3</v>
      </c>
      <c r="CG137" s="259">
        <v>2.7777777777777779E-3</v>
      </c>
      <c r="CH137" s="259">
        <v>4.1666666666666666E-3</v>
      </c>
      <c r="CI137" s="259">
        <v>5.5555555555555558E-3</v>
      </c>
      <c r="CJ137" s="259">
        <v>7.6388888888888886E-3</v>
      </c>
      <c r="CK137" s="259">
        <v>8.3333333333333332E-3</v>
      </c>
      <c r="CL137" s="259">
        <v>9.0277777777777787E-3</v>
      </c>
      <c r="CM137" s="259">
        <v>1.3888888888888888E-2</v>
      </c>
      <c r="CN137" s="259">
        <v>1.8749999999999999E-2</v>
      </c>
      <c r="CO137" s="259">
        <v>2.013888888888889E-2</v>
      </c>
      <c r="CP137" s="259">
        <v>2.4305555555555556E-2</v>
      </c>
      <c r="CQ137" s="259">
        <v>2.6388888888888889E-2</v>
      </c>
      <c r="CR137" s="259">
        <v>2.9166666666666664E-2</v>
      </c>
      <c r="CS137" s="259">
        <v>3.4722222222222224E-2</v>
      </c>
      <c r="CT137" s="259">
        <v>3.4722222222222224E-2</v>
      </c>
      <c r="CU137" s="259">
        <v>4.5833333333333337E-2</v>
      </c>
      <c r="CV137" s="259">
        <v>5.6250000000000001E-2</v>
      </c>
      <c r="CW137" s="259">
        <v>5.5555555555555552E-2</v>
      </c>
      <c r="CX137" s="259">
        <v>5.8333333333333327E-2</v>
      </c>
      <c r="CY137" s="259">
        <v>6.0416666666666667E-2</v>
      </c>
      <c r="CZ137" s="259">
        <v>5.9722222222222225E-2</v>
      </c>
      <c r="DA137" s="259">
        <v>6.6666666666666666E-2</v>
      </c>
      <c r="DB137" s="259">
        <v>6.6666666666666666E-2</v>
      </c>
      <c r="DC137" s="259">
        <v>9.4444444444444442E-2</v>
      </c>
      <c r="DD137" s="259">
        <v>9.930555555555555E-2</v>
      </c>
      <c r="DE137" s="259">
        <v>0.11527777777777777</v>
      </c>
      <c r="DF137" s="259">
        <v>0.10694444444444444</v>
      </c>
      <c r="DG137" s="259">
        <v>0.12430555555555556</v>
      </c>
      <c r="DH137" s="259">
        <v>0.13749999999999998</v>
      </c>
      <c r="DI137" s="259"/>
      <c r="DJ137" s="259"/>
      <c r="DK137" s="259"/>
      <c r="DL137" s="259"/>
      <c r="DM137" s="259"/>
      <c r="DN137" s="259"/>
      <c r="DO137" s="259"/>
      <c r="DP137" s="273"/>
      <c r="DQ137" s="220">
        <f t="shared" si="1139"/>
        <v>-40</v>
      </c>
      <c r="DR137" s="258">
        <v>0.96319444444444446</v>
      </c>
      <c r="DS137" s="259">
        <v>0.97152777777777777</v>
      </c>
      <c r="DT137" s="259">
        <v>0.97152777777777777</v>
      </c>
      <c r="DU137" s="259">
        <v>0.96875</v>
      </c>
      <c r="DV137" s="259">
        <v>0.97430555555555554</v>
      </c>
      <c r="DW137" s="259">
        <v>0.97569444444444453</v>
      </c>
      <c r="DX137" s="259">
        <v>0.97430555555555554</v>
      </c>
      <c r="DY137" s="259">
        <v>0.97499999999999998</v>
      </c>
      <c r="DZ137" s="259">
        <v>0.98125000000000007</v>
      </c>
      <c r="EA137" s="259">
        <v>0.9819444444444444</v>
      </c>
      <c r="EB137" s="290">
        <v>0.9819444444444444</v>
      </c>
      <c r="EC137" s="259">
        <v>0.98749999999999993</v>
      </c>
      <c r="ED137" s="259">
        <v>0.9868055555555556</v>
      </c>
      <c r="EE137" s="259">
        <v>0.98819444444444438</v>
      </c>
      <c r="EF137" s="259">
        <v>0.98888888888888893</v>
      </c>
      <c r="EG137" s="259">
        <v>0.98749999999999993</v>
      </c>
      <c r="EH137" s="259">
        <v>0.98958333333333337</v>
      </c>
      <c r="EI137" s="259">
        <v>0.98749999999999993</v>
      </c>
      <c r="EJ137" s="259">
        <v>0.9868055555555556</v>
      </c>
      <c r="EK137" s="259">
        <v>0.98819444444444438</v>
      </c>
      <c r="EL137" s="259">
        <v>0.99097222222222225</v>
      </c>
      <c r="EM137" s="259">
        <v>0.99097222222222225</v>
      </c>
      <c r="EN137" s="259">
        <v>0.99375000000000002</v>
      </c>
      <c r="EO137" s="259">
        <v>0.9916666666666667</v>
      </c>
      <c r="EP137" s="259">
        <v>0.9916666666666667</v>
      </c>
      <c r="EQ137" s="259">
        <v>0.99513888888888891</v>
      </c>
      <c r="ER137" s="259">
        <v>0.99583333333333324</v>
      </c>
      <c r="ES137" s="259">
        <v>0.99652777777777779</v>
      </c>
      <c r="ET137" s="259">
        <v>0.99444444444444446</v>
      </c>
      <c r="EU137" s="259">
        <v>0.99444444444444446</v>
      </c>
      <c r="EV137" s="259">
        <v>0.99791666666666667</v>
      </c>
      <c r="EW137" s="259">
        <v>0.99583333333333324</v>
      </c>
      <c r="EX137" s="259">
        <v>0.99791666666666667</v>
      </c>
      <c r="EY137" s="259">
        <v>0.99791666666666667</v>
      </c>
      <c r="EZ137" s="259">
        <v>0.99652777777777779</v>
      </c>
      <c r="FA137" s="259">
        <v>0.99930555555555556</v>
      </c>
      <c r="FB137" s="259">
        <v>0.99791666666666667</v>
      </c>
      <c r="FC137" s="259">
        <v>0.99791666666666667</v>
      </c>
      <c r="FD137" s="259">
        <v>0.99722222222222223</v>
      </c>
      <c r="FE137" s="259">
        <v>0.99861111111111101</v>
      </c>
      <c r="FF137" s="259">
        <v>0.99791666666666667</v>
      </c>
      <c r="FG137" s="259">
        <v>0.99652777777777779</v>
      </c>
      <c r="FH137" s="259">
        <v>0.99652777777777779</v>
      </c>
      <c r="FI137" s="259">
        <v>0.99652777777777779</v>
      </c>
      <c r="FJ137" s="259">
        <v>0.99930555555555556</v>
      </c>
      <c r="FK137" s="273">
        <v>0.99861111111111101</v>
      </c>
      <c r="FL137" s="214">
        <f t="shared" si="935"/>
        <v>-40</v>
      </c>
      <c r="FM137" s="214"/>
      <c r="FN137" s="214"/>
      <c r="FO137" s="221"/>
      <c r="FP137" s="221"/>
      <c r="FQ137" s="221"/>
      <c r="FR137" s="216"/>
      <c r="FS137" s="216"/>
      <c r="FT137" s="216"/>
      <c r="FU137" s="216"/>
      <c r="FV137" s="216"/>
      <c r="FW137" s="216"/>
      <c r="FX137" s="216"/>
      <c r="FY137" s="216"/>
      <c r="FZ137" s="216"/>
      <c r="GA137" s="216"/>
      <c r="GB137" s="216"/>
      <c r="GC137" s="216"/>
      <c r="GD137" s="216"/>
      <c r="GE137" s="216"/>
      <c r="GF137" s="216"/>
      <c r="GG137" s="216"/>
      <c r="GH137" s="216"/>
      <c r="GI137" s="216"/>
      <c r="GJ137" s="216"/>
      <c r="GK137" s="216"/>
      <c r="GL137" s="216"/>
      <c r="GM137" s="216"/>
      <c r="GN137" s="216"/>
      <c r="GO137" s="216"/>
      <c r="GP137" s="216"/>
      <c r="GQ137" s="216"/>
      <c r="GR137" s="216"/>
      <c r="GS137" s="216"/>
      <c r="GT137" s="216"/>
      <c r="GU137" s="216"/>
      <c r="GV137" s="216"/>
      <c r="GW137" s="216"/>
      <c r="GX137" s="216"/>
      <c r="GY137" s="216"/>
      <c r="GZ137" s="216"/>
      <c r="HA137" s="216"/>
      <c r="HB137" s="216"/>
      <c r="HC137" s="216"/>
      <c r="HD137" s="216"/>
      <c r="HE137" s="216"/>
      <c r="HF137" s="216"/>
      <c r="HG137" s="216"/>
      <c r="HH137" s="216"/>
      <c r="HI137" s="216"/>
      <c r="HJ137" s="216"/>
      <c r="HK137" s="216"/>
      <c r="HL137" s="216"/>
      <c r="HM137" s="216"/>
      <c r="HN137" s="216"/>
      <c r="HO137" s="216"/>
      <c r="HP137" s="216"/>
      <c r="HQ137" s="216"/>
      <c r="HR137" s="216"/>
      <c r="HS137" s="216"/>
      <c r="HT137" s="216"/>
      <c r="HU137" s="216"/>
      <c r="HV137" s="216"/>
      <c r="HW137" s="216"/>
      <c r="HX137" s="216"/>
      <c r="HY137" s="216"/>
      <c r="HZ137" s="216"/>
      <c r="IA137" s="216"/>
      <c r="IB137" s="216"/>
      <c r="IC137" s="216"/>
      <c r="ID137" s="216"/>
      <c r="IE137" s="216"/>
      <c r="IF137" s="216"/>
      <c r="IG137" s="216"/>
      <c r="IH137" s="216"/>
      <c r="II137" s="216"/>
      <c r="IJ137" s="216"/>
      <c r="IK137" s="216"/>
      <c r="IL137" s="216"/>
      <c r="IM137" s="216"/>
      <c r="IN137" s="216"/>
      <c r="IO137" s="216"/>
      <c r="IP137" s="216"/>
      <c r="IQ137" s="216"/>
      <c r="IR137" s="216"/>
      <c r="IS137" s="216"/>
      <c r="IT137" s="216"/>
      <c r="IU137" s="216"/>
      <c r="IV137" s="216"/>
      <c r="IW137" s="216"/>
      <c r="IX137" s="216"/>
      <c r="IY137" s="216"/>
      <c r="IZ137" s="216"/>
      <c r="JA137" s="216"/>
      <c r="JB137" s="216"/>
      <c r="JC137" s="216"/>
      <c r="JD137" s="216"/>
      <c r="JE137" s="216"/>
      <c r="JF137" s="216"/>
      <c r="JG137" s="216"/>
      <c r="JH137" s="216"/>
      <c r="JI137" s="216"/>
      <c r="JJ137" s="216"/>
      <c r="JK137" s="216"/>
      <c r="JL137" s="216"/>
      <c r="JM137" s="216"/>
      <c r="JN137" s="216"/>
      <c r="JO137" s="216"/>
      <c r="JP137" s="216"/>
      <c r="JQ137" s="216"/>
      <c r="JR137" s="216"/>
    </row>
    <row r="138" spans="2:278" s="15" customFormat="1" hidden="1">
      <c r="B138" s="98"/>
      <c r="C138" s="99"/>
      <c r="D138" s="100"/>
      <c r="E138" s="99"/>
      <c r="F138" s="103"/>
      <c r="G138" s="103"/>
      <c r="H138" s="108"/>
      <c r="I138" s="103"/>
      <c r="J138" s="113">
        <f>J136*J137</f>
        <v>-2.3197731367780241</v>
      </c>
      <c r="K138" s="103">
        <f>-TAN(AH3*PI()/10)*TAN(F154*PI()/180)</f>
        <v>0.93524754002498622</v>
      </c>
      <c r="L138" s="103"/>
      <c r="M138" s="103"/>
      <c r="AI138" s="20"/>
      <c r="AJ138" s="91"/>
      <c r="AK138" s="19"/>
      <c r="AL138" s="20"/>
      <c r="AM138" s="20"/>
      <c r="AN138" s="19"/>
      <c r="AO138" s="19"/>
      <c r="AP138" s="19"/>
      <c r="AQ138" s="20"/>
      <c r="AR138" s="20"/>
      <c r="AS138" s="20"/>
      <c r="AT138" s="20"/>
      <c r="AU138" s="20"/>
      <c r="AV138" s="20"/>
      <c r="AW138" s="20"/>
      <c r="BF138" s="215">
        <v>-41</v>
      </c>
      <c r="BG138" s="214">
        <f t="shared" si="867"/>
        <v>-41</v>
      </c>
      <c r="BH138" s="269">
        <f t="shared" ref="BH138:BI138" si="1714">IF(BH142&lt;BH137,(BH137-BH142)/5+BH139,(BH142-BH137)/5+BH137)</f>
        <v>0.99791666666666667</v>
      </c>
      <c r="BI138" s="270">
        <f t="shared" si="1714"/>
        <v>0.99652777777777779</v>
      </c>
      <c r="BJ138" s="270">
        <f t="shared" ref="BJ138:BR138" si="1715">IF(BJ142&lt;BJ137,(BJ137-BJ142)/5+BJ139,(BJ142-BJ137)/5+BJ137)</f>
        <v>0.99722222222222223</v>
      </c>
      <c r="BK138" s="270">
        <f t="shared" si="1715"/>
        <v>0.99722222222222223</v>
      </c>
      <c r="BL138" s="270">
        <f t="shared" si="1715"/>
        <v>0.99791666666666667</v>
      </c>
      <c r="BM138" s="270">
        <f t="shared" si="1715"/>
        <v>0.99791666666666667</v>
      </c>
      <c r="BN138" s="270">
        <f t="shared" si="1715"/>
        <v>0.99805555555555558</v>
      </c>
      <c r="BO138" s="270">
        <f t="shared" si="1715"/>
        <v>0.99861111111111101</v>
      </c>
      <c r="BP138" s="270">
        <f t="shared" si="1715"/>
        <v>0</v>
      </c>
      <c r="BQ138" s="270">
        <f t="shared" si="1715"/>
        <v>0.99791666666666667</v>
      </c>
      <c r="BR138" s="270">
        <f t="shared" si="1715"/>
        <v>0.99847222222222232</v>
      </c>
      <c r="BS138" s="270">
        <f t="shared" ref="BS138:BZ138" si="1716">IF(BS142&lt;BS137,(BS137-BS142)/5+BS139,(BS142-BS137)/5+BS137)</f>
        <v>0.99861111111111101</v>
      </c>
      <c r="BT138" s="270">
        <f t="shared" si="1716"/>
        <v>0.99805555555555558</v>
      </c>
      <c r="BU138" s="270">
        <f t="shared" si="1716"/>
        <v>0.99861111111111101</v>
      </c>
      <c r="BV138" s="270">
        <f t="shared" si="1716"/>
        <v>0.99861111111111101</v>
      </c>
      <c r="BW138" s="270">
        <f t="shared" si="1716"/>
        <v>0.99861111111111101</v>
      </c>
      <c r="BX138" s="270">
        <f t="shared" si="1716"/>
        <v>0.99861111111111101</v>
      </c>
      <c r="BY138" s="270">
        <f t="shared" si="1716"/>
        <v>0.99930555555555556</v>
      </c>
      <c r="BZ138" s="270">
        <f t="shared" si="1716"/>
        <v>0.99930555555555556</v>
      </c>
      <c r="CA138" s="270">
        <v>0.99944444444444447</v>
      </c>
      <c r="CB138" s="270">
        <f t="shared" ref="CB138:CG138" si="1717">IF(CB142&lt;CB137,(CB137-CB142)/5+CB139,(CB142-CB137)/5+CB137)</f>
        <v>1.3888888888888889E-3</v>
      </c>
      <c r="CC138" s="270">
        <f t="shared" si="1717"/>
        <v>0</v>
      </c>
      <c r="CD138" s="270">
        <f t="shared" si="1717"/>
        <v>8.3333333333333339E-4</v>
      </c>
      <c r="CE138" s="270">
        <f t="shared" si="1717"/>
        <v>1.5277777777777779E-3</v>
      </c>
      <c r="CF138" s="270">
        <f t="shared" si="1717"/>
        <v>4.1666666666666666E-3</v>
      </c>
      <c r="CG138" s="270">
        <f t="shared" si="1717"/>
        <v>3.0555555555555557E-3</v>
      </c>
      <c r="CH138" s="270">
        <f t="shared" ref="CH138:CR138" si="1718">IF(CH142&lt;CH137,(CH137-CH142)/5+CH139,(CH142-CH137)/5+CH137)</f>
        <v>4.4444444444444444E-3</v>
      </c>
      <c r="CI138" s="270">
        <f t="shared" si="1718"/>
        <v>5.8333333333333336E-3</v>
      </c>
      <c r="CJ138" s="270">
        <f t="shared" si="1718"/>
        <v>7.9166666666666673E-3</v>
      </c>
      <c r="CK138" s="270">
        <f t="shared" si="1718"/>
        <v>8.7499999999999991E-3</v>
      </c>
      <c r="CL138" s="270">
        <f t="shared" si="1718"/>
        <v>9.3055555555555565E-3</v>
      </c>
      <c r="CM138" s="270">
        <f t="shared" si="1718"/>
        <v>1.4583333333333334E-2</v>
      </c>
      <c r="CN138" s="270">
        <f t="shared" si="1718"/>
        <v>1.9861111111111111E-2</v>
      </c>
      <c r="CO138" s="270">
        <f t="shared" si="1718"/>
        <v>2.1250000000000002E-2</v>
      </c>
      <c r="CP138" s="270">
        <f t="shared" si="1718"/>
        <v>2.5694444444444443E-2</v>
      </c>
      <c r="CQ138" s="270">
        <f t="shared" si="1718"/>
        <v>2.7916666666666666E-2</v>
      </c>
      <c r="CR138" s="270">
        <f t="shared" si="1718"/>
        <v>3.0694444444444441E-2</v>
      </c>
      <c r="CS138" s="270">
        <f t="shared" ref="CS138:DP138" si="1719">IF(CS142&lt;CS137,(CS137-CS142)/5+CS139,(CS142-CS137)/5+CS137)</f>
        <v>3.6666666666666667E-2</v>
      </c>
      <c r="CT138" s="270">
        <f t="shared" si="1719"/>
        <v>3.6805555555555557E-2</v>
      </c>
      <c r="CU138" s="270">
        <f t="shared" si="1719"/>
        <v>4.8472222222222229E-2</v>
      </c>
      <c r="CV138" s="270">
        <f t="shared" si="1719"/>
        <v>6.0138888888888888E-2</v>
      </c>
      <c r="CW138" s="270">
        <f t="shared" si="1719"/>
        <v>5.9444444444444439E-2</v>
      </c>
      <c r="CX138" s="270">
        <f t="shared" si="1719"/>
        <v>6.2499999999999993E-2</v>
      </c>
      <c r="CY138" s="270">
        <f t="shared" si="1719"/>
        <v>6.5000000000000002E-2</v>
      </c>
      <c r="CZ138" s="270">
        <f t="shared" si="1719"/>
        <v>6.4444444444444443E-2</v>
      </c>
      <c r="DA138" s="270">
        <f t="shared" si="1719"/>
        <v>7.1805555555555553E-2</v>
      </c>
      <c r="DB138" s="270">
        <f t="shared" si="1719"/>
        <v>7.2083333333333333E-2</v>
      </c>
      <c r="DC138" s="270">
        <f t="shared" si="1719"/>
        <v>9.4444444444444442E-2</v>
      </c>
      <c r="DD138" s="270">
        <f t="shared" si="1719"/>
        <v>9.930555555555555E-2</v>
      </c>
      <c r="DE138" s="270">
        <f t="shared" si="1719"/>
        <v>0.11527777777777777</v>
      </c>
      <c r="DF138" s="270">
        <f t="shared" si="1719"/>
        <v>8.5555555555555551E-2</v>
      </c>
      <c r="DG138" s="270">
        <f t="shared" si="1719"/>
        <v>9.9444444444444446E-2</v>
      </c>
      <c r="DH138" s="270">
        <f t="shared" si="1719"/>
        <v>0.10999999999999999</v>
      </c>
      <c r="DI138" s="270">
        <f t="shared" si="1719"/>
        <v>0</v>
      </c>
      <c r="DJ138" s="270">
        <f t="shared" si="1719"/>
        <v>0</v>
      </c>
      <c r="DK138" s="270">
        <f t="shared" si="1719"/>
        <v>0</v>
      </c>
      <c r="DL138" s="270">
        <f t="shared" si="1719"/>
        <v>0</v>
      </c>
      <c r="DM138" s="270">
        <f t="shared" si="1719"/>
        <v>0</v>
      </c>
      <c r="DN138" s="270">
        <f t="shared" si="1719"/>
        <v>0</v>
      </c>
      <c r="DO138" s="270">
        <f t="shared" si="1719"/>
        <v>0</v>
      </c>
      <c r="DP138" s="270">
        <f t="shared" si="1719"/>
        <v>0</v>
      </c>
      <c r="DQ138" s="220">
        <f t="shared" si="1139"/>
        <v>-41</v>
      </c>
      <c r="DR138" s="270">
        <f t="shared" ref="DR138:DS138" si="1720">IF(DR142&lt;DR137,(DR137-DR142)/5+DR139,(DR142-DR137)/5+DR137)</f>
        <v>0.9604166666666667</v>
      </c>
      <c r="DS138" s="270">
        <f t="shared" si="1720"/>
        <v>0.96916666666666684</v>
      </c>
      <c r="DT138" s="270">
        <f t="shared" ref="DT138:DU138" si="1721">IF(DT142&lt;DT137,(DT137-DT142)/5+DT139,(DT142-DT137)/5+DT137)</f>
        <v>0.96930555555555564</v>
      </c>
      <c r="DU138" s="270">
        <f t="shared" si="1721"/>
        <v>0.96708333333333352</v>
      </c>
      <c r="DV138" s="270">
        <f t="shared" ref="DV138:EE138" si="1722">IF(DV142&lt;DV137,(DV137-DV142)/5+DV139,(DV142-DV137)/5+DV137)</f>
        <v>0.97305555555555545</v>
      </c>
      <c r="DW138" s="270">
        <f t="shared" si="1722"/>
        <v>0.97444444444444434</v>
      </c>
      <c r="DX138" s="270">
        <f t="shared" si="1722"/>
        <v>0.97305555555555545</v>
      </c>
      <c r="DY138" s="270">
        <f t="shared" si="1722"/>
        <v>0.97374999999999989</v>
      </c>
      <c r="DZ138" s="270">
        <f t="shared" si="1722"/>
        <v>0.98041666666666671</v>
      </c>
      <c r="EA138" s="270">
        <f t="shared" si="1722"/>
        <v>0.98125000000000007</v>
      </c>
      <c r="EB138" s="270">
        <f t="shared" si="1722"/>
        <v>0.98125000000000007</v>
      </c>
      <c r="EC138" s="270">
        <f t="shared" si="1722"/>
        <v>0.9868055555555556</v>
      </c>
      <c r="ED138" s="270">
        <f t="shared" si="1722"/>
        <v>0.98611111111111116</v>
      </c>
      <c r="EE138" s="270">
        <f t="shared" si="1722"/>
        <v>0.98708333333333309</v>
      </c>
      <c r="EF138" s="270">
        <f t="shared" ref="EF138:EV138" si="1723">IF(EF142&lt;EF137,(EF137-EF142)/5+EF139,(EF142-EF137)/5+EF137)</f>
        <v>0.98819444444444438</v>
      </c>
      <c r="EG138" s="270">
        <f t="shared" si="1723"/>
        <v>0.9868055555555556</v>
      </c>
      <c r="EH138" s="270">
        <f t="shared" si="1723"/>
        <v>0.98902777777777773</v>
      </c>
      <c r="EI138" s="270">
        <f t="shared" si="1723"/>
        <v>0.98694444444444429</v>
      </c>
      <c r="EJ138" s="270">
        <f t="shared" si="1723"/>
        <v>0.98694444444444451</v>
      </c>
      <c r="EK138" s="270">
        <f t="shared" si="1723"/>
        <v>0.98819444444444438</v>
      </c>
      <c r="EL138" s="270">
        <f t="shared" si="1723"/>
        <v>0.99055555555555541</v>
      </c>
      <c r="EM138" s="270">
        <f t="shared" si="1723"/>
        <v>0.99055555555555541</v>
      </c>
      <c r="EN138" s="270">
        <f t="shared" si="1723"/>
        <v>0.99347222222222242</v>
      </c>
      <c r="EO138" s="270">
        <f t="shared" si="1723"/>
        <v>0.99180555555555561</v>
      </c>
      <c r="EP138" s="270">
        <f t="shared" si="1723"/>
        <v>0.9915277777777779</v>
      </c>
      <c r="EQ138" s="270">
        <f t="shared" si="1723"/>
        <v>0.9947222222222224</v>
      </c>
      <c r="ER138" s="270">
        <f t="shared" si="1723"/>
        <v>0.9955555555555553</v>
      </c>
      <c r="ES138" s="270">
        <f t="shared" si="1723"/>
        <v>0.99625000000000019</v>
      </c>
      <c r="ET138" s="270">
        <f t="shared" si="1723"/>
        <v>0.99444444444444446</v>
      </c>
      <c r="EU138" s="270">
        <f t="shared" si="1723"/>
        <v>0.99444444444444446</v>
      </c>
      <c r="EV138" s="270">
        <f t="shared" si="1723"/>
        <v>0.99763888888888907</v>
      </c>
      <c r="EW138" s="270">
        <f t="shared" ref="EW138:FJ138" si="1724">IF(EW142&lt;EW137,(EW137-EW142)/5+EW139,(EW142-EW137)/5+EW137)</f>
        <v>0.9955555555555553</v>
      </c>
      <c r="EX138" s="270">
        <f t="shared" si="1724"/>
        <v>0.99777777777777787</v>
      </c>
      <c r="EY138" s="270">
        <f t="shared" si="1724"/>
        <v>0.99777777777777787</v>
      </c>
      <c r="EZ138" s="270">
        <f t="shared" si="1724"/>
        <v>0.99625000000000019</v>
      </c>
      <c r="FA138" s="270">
        <f t="shared" si="1724"/>
        <v>0.99902777777777796</v>
      </c>
      <c r="FB138" s="270">
        <f t="shared" si="1724"/>
        <v>0.99791666666666667</v>
      </c>
      <c r="FC138" s="270">
        <f t="shared" si="1724"/>
        <v>0.99763888888888907</v>
      </c>
      <c r="FD138" s="270">
        <f t="shared" si="1724"/>
        <v>0.99722222222222223</v>
      </c>
      <c r="FE138" s="270">
        <f t="shared" si="1724"/>
        <v>0.99847222222222232</v>
      </c>
      <c r="FF138" s="270">
        <f t="shared" si="1724"/>
        <v>0.99791666666666667</v>
      </c>
      <c r="FG138" s="270">
        <f t="shared" si="1724"/>
        <v>0.99652777777777779</v>
      </c>
      <c r="FH138" s="270">
        <f t="shared" si="1724"/>
        <v>0.99694444444444441</v>
      </c>
      <c r="FI138" s="270">
        <f t="shared" si="1724"/>
        <v>0.99652777777777779</v>
      </c>
      <c r="FJ138" s="270">
        <f t="shared" si="1724"/>
        <v>0.99916666666666665</v>
      </c>
      <c r="FK138" s="274">
        <f t="shared" ref="FK138" si="1725">IF(FK142&lt;FK137,(FK137-FK142)/5+FK139,(FK142-FK137)/5+FK137)</f>
        <v>0.99861111111111101</v>
      </c>
      <c r="FL138" s="214">
        <f t="shared" si="935"/>
        <v>-41</v>
      </c>
      <c r="FM138" s="214"/>
      <c r="FN138" s="214"/>
      <c r="FO138" s="221"/>
      <c r="FP138" s="221"/>
      <c r="FQ138" s="214"/>
      <c r="FR138" s="216"/>
      <c r="FS138" s="216"/>
      <c r="FT138" s="216"/>
      <c r="FU138" s="216"/>
      <c r="FV138" s="216"/>
      <c r="FW138" s="216"/>
      <c r="FX138" s="216"/>
      <c r="FY138" s="216"/>
      <c r="FZ138" s="216"/>
      <c r="GA138" s="216"/>
      <c r="GB138" s="216"/>
      <c r="GC138" s="216"/>
      <c r="GD138" s="216"/>
      <c r="GE138" s="216"/>
      <c r="GF138" s="216"/>
      <c r="GG138" s="216"/>
      <c r="GH138" s="216"/>
      <c r="GI138" s="216"/>
      <c r="GJ138" s="216"/>
      <c r="GK138" s="216"/>
      <c r="GL138" s="216"/>
      <c r="GM138" s="216"/>
      <c r="GN138" s="216"/>
      <c r="GO138" s="216"/>
      <c r="GP138" s="216"/>
      <c r="GQ138" s="216"/>
      <c r="GR138" s="216"/>
      <c r="GS138" s="216"/>
      <c r="GT138" s="216"/>
      <c r="GU138" s="216"/>
      <c r="GV138" s="216"/>
      <c r="GW138" s="216"/>
      <c r="GX138" s="216"/>
      <c r="GY138" s="216"/>
      <c r="GZ138" s="216"/>
      <c r="HA138" s="216"/>
      <c r="HB138" s="216"/>
      <c r="HC138" s="216"/>
      <c r="HD138" s="216"/>
      <c r="HE138" s="216"/>
      <c r="HF138" s="216"/>
      <c r="HG138" s="216"/>
      <c r="HH138" s="216"/>
      <c r="HI138" s="216"/>
      <c r="HJ138" s="216"/>
      <c r="HK138" s="216"/>
      <c r="HL138" s="216"/>
      <c r="HM138" s="216"/>
      <c r="HN138" s="216"/>
      <c r="HO138" s="216"/>
      <c r="HP138" s="216"/>
      <c r="HQ138" s="216"/>
      <c r="HR138" s="216"/>
      <c r="HS138" s="216"/>
      <c r="HT138" s="216"/>
      <c r="HU138" s="216"/>
      <c r="HV138" s="216"/>
      <c r="HW138" s="216"/>
      <c r="HX138" s="216"/>
      <c r="HY138" s="216"/>
      <c r="HZ138" s="216"/>
      <c r="IA138" s="216"/>
      <c r="IB138" s="216"/>
      <c r="IC138" s="216"/>
      <c r="ID138" s="216"/>
      <c r="IE138" s="216"/>
      <c r="IF138" s="216"/>
      <c r="IG138" s="216"/>
      <c r="IH138" s="216"/>
      <c r="II138" s="216"/>
      <c r="IJ138" s="216"/>
      <c r="IK138" s="216"/>
      <c r="IL138" s="216"/>
      <c r="IM138" s="216"/>
      <c r="IN138" s="216"/>
      <c r="IO138" s="216"/>
      <c r="IP138" s="216"/>
      <c r="IQ138" s="216"/>
      <c r="IR138" s="216"/>
      <c r="IS138" s="216"/>
      <c r="IT138" s="216"/>
      <c r="IU138" s="216"/>
      <c r="IV138" s="216"/>
      <c r="IW138" s="216"/>
      <c r="IX138" s="216"/>
      <c r="IY138" s="216"/>
      <c r="IZ138" s="216"/>
      <c r="JA138" s="216"/>
      <c r="JB138" s="216"/>
      <c r="JC138" s="216"/>
      <c r="JD138" s="216"/>
      <c r="JE138" s="216"/>
      <c r="JF138" s="216"/>
      <c r="JG138" s="216"/>
      <c r="JH138" s="216"/>
      <c r="JI138" s="216"/>
      <c r="JJ138" s="216"/>
      <c r="JK138" s="216"/>
      <c r="JL138" s="216"/>
      <c r="JM138" s="216"/>
      <c r="JN138" s="216"/>
      <c r="JO138" s="216"/>
      <c r="JP138" s="216"/>
      <c r="JQ138" s="216"/>
      <c r="JR138" s="216"/>
    </row>
    <row r="139" spans="2:278" s="15" customFormat="1" hidden="1">
      <c r="B139" s="98"/>
      <c r="C139" s="99"/>
      <c r="D139" s="100"/>
      <c r="E139" s="99"/>
      <c r="F139" s="103"/>
      <c r="G139" s="103"/>
      <c r="H139" s="103"/>
      <c r="I139" s="103"/>
      <c r="J139" s="113">
        <f>ATAN(J138)*180/PI()</f>
        <v>-66.680254859495548</v>
      </c>
      <c r="K139" s="202">
        <f>ATAN(K138)*180/PI()</f>
        <v>43.083625474840446</v>
      </c>
      <c r="L139" s="203"/>
      <c r="M139" s="103"/>
      <c r="AI139" s="20"/>
      <c r="AJ139" s="91"/>
      <c r="AK139" s="19"/>
      <c r="AL139" s="20"/>
      <c r="AM139" s="20"/>
      <c r="AN139" s="19"/>
      <c r="AO139" s="19"/>
      <c r="AP139" s="19"/>
      <c r="AQ139" s="20"/>
      <c r="AR139" s="20"/>
      <c r="AS139" s="20"/>
      <c r="AT139" s="20"/>
      <c r="AU139" s="20"/>
      <c r="AV139" s="20"/>
      <c r="AW139" s="20"/>
      <c r="BF139" s="215">
        <v>-42</v>
      </c>
      <c r="BG139" s="214">
        <f t="shared" si="867"/>
        <v>-42</v>
      </c>
      <c r="BH139" s="257">
        <f t="shared" ref="BH139:BI139" si="1726">IF(BH142&lt;BH137,(BH137-BH142)/5+BH140,(BH142-BH137)/5+BH138)</f>
        <v>0.99791666666666667</v>
      </c>
      <c r="BI139" s="254">
        <f t="shared" si="1726"/>
        <v>0.99652777777777779</v>
      </c>
      <c r="BJ139" s="254">
        <f t="shared" ref="BJ139:BR139" si="1727">IF(BJ142&lt;BJ137,(BJ137-BJ142)/5+BJ140,(BJ142-BJ137)/5+BJ138)</f>
        <v>0.99722222222222223</v>
      </c>
      <c r="BK139" s="254">
        <f t="shared" si="1727"/>
        <v>0.99722222222222223</v>
      </c>
      <c r="BL139" s="254">
        <f t="shared" si="1727"/>
        <v>0.99791666666666667</v>
      </c>
      <c r="BM139" s="254">
        <f t="shared" si="1727"/>
        <v>0.99791666666666667</v>
      </c>
      <c r="BN139" s="254">
        <f t="shared" si="1727"/>
        <v>0.9981944444444445</v>
      </c>
      <c r="BO139" s="254">
        <f t="shared" si="1727"/>
        <v>0.99861111111111101</v>
      </c>
      <c r="BP139" s="254">
        <f t="shared" si="1727"/>
        <v>0</v>
      </c>
      <c r="BQ139" s="254">
        <f t="shared" si="1727"/>
        <v>0.99791666666666667</v>
      </c>
      <c r="BR139" s="254">
        <f t="shared" si="1727"/>
        <v>0.99833333333333341</v>
      </c>
      <c r="BS139" s="254">
        <f t="shared" ref="BS139:BZ139" si="1728">IF(BS142&lt;BS137,(BS137-BS142)/5+BS140,(BS142-BS137)/5+BS138)</f>
        <v>0.99861111111111101</v>
      </c>
      <c r="BT139" s="254">
        <f t="shared" si="1728"/>
        <v>0.9981944444444445</v>
      </c>
      <c r="BU139" s="254">
        <f t="shared" si="1728"/>
        <v>0.99861111111111101</v>
      </c>
      <c r="BV139" s="254">
        <f t="shared" si="1728"/>
        <v>0.99861111111111101</v>
      </c>
      <c r="BW139" s="254">
        <f t="shared" si="1728"/>
        <v>0.99861111111111101</v>
      </c>
      <c r="BX139" s="254">
        <f t="shared" si="1728"/>
        <v>0.99861111111111101</v>
      </c>
      <c r="BY139" s="254">
        <f t="shared" si="1728"/>
        <v>0.99930555555555556</v>
      </c>
      <c r="BZ139" s="254">
        <f t="shared" si="1728"/>
        <v>0.99930555555555556</v>
      </c>
      <c r="CA139" s="254">
        <v>0.99958333333333327</v>
      </c>
      <c r="CB139" s="254">
        <f t="shared" ref="CB139:CG139" si="1729">IF(CB142&lt;CB137,(CB137-CB142)/5+CB140,(CB142-CB137)/5+CB138)</f>
        <v>1.3888888888888889E-3</v>
      </c>
      <c r="CC139" s="254">
        <f t="shared" si="1729"/>
        <v>0</v>
      </c>
      <c r="CD139" s="254">
        <f t="shared" si="1729"/>
        <v>9.722222222222223E-4</v>
      </c>
      <c r="CE139" s="254">
        <f t="shared" si="1729"/>
        <v>1.6666666666666668E-3</v>
      </c>
      <c r="CF139" s="254">
        <f t="shared" si="1729"/>
        <v>4.1666666666666666E-3</v>
      </c>
      <c r="CG139" s="254">
        <f t="shared" si="1729"/>
        <v>3.3333333333333335E-3</v>
      </c>
      <c r="CH139" s="254">
        <f t="shared" ref="CH139:CR139" si="1730">IF(CH142&lt;CH137,(CH137-CH142)/5+CH140,(CH142-CH137)/5+CH138)</f>
        <v>4.7222222222222223E-3</v>
      </c>
      <c r="CI139" s="254">
        <f t="shared" si="1730"/>
        <v>6.1111111111111114E-3</v>
      </c>
      <c r="CJ139" s="254">
        <f t="shared" si="1730"/>
        <v>8.1944444444444452E-3</v>
      </c>
      <c r="CK139" s="254">
        <f t="shared" si="1730"/>
        <v>9.166666666666665E-3</v>
      </c>
      <c r="CL139" s="254">
        <f t="shared" si="1730"/>
        <v>9.5833333333333343E-3</v>
      </c>
      <c r="CM139" s="254">
        <f t="shared" si="1730"/>
        <v>1.5277777777777779E-2</v>
      </c>
      <c r="CN139" s="254">
        <f t="shared" si="1730"/>
        <v>2.0972222222222222E-2</v>
      </c>
      <c r="CO139" s="254">
        <f t="shared" si="1730"/>
        <v>2.2361111111111113E-2</v>
      </c>
      <c r="CP139" s="254">
        <f t="shared" si="1730"/>
        <v>2.7083333333333331E-2</v>
      </c>
      <c r="CQ139" s="254">
        <f t="shared" si="1730"/>
        <v>2.9444444444444443E-2</v>
      </c>
      <c r="CR139" s="254">
        <f t="shared" si="1730"/>
        <v>3.2222222222222222E-2</v>
      </c>
      <c r="CS139" s="254">
        <f t="shared" ref="CS139:DP139" si="1731">IF(CS142&lt;CS137,(CS137-CS142)/5+CS140,(CS142-CS137)/5+CS138)</f>
        <v>3.861111111111111E-2</v>
      </c>
      <c r="CT139" s="254">
        <f t="shared" si="1731"/>
        <v>3.888888888888889E-2</v>
      </c>
      <c r="CU139" s="254">
        <f t="shared" si="1731"/>
        <v>5.1111111111111121E-2</v>
      </c>
      <c r="CV139" s="254">
        <f t="shared" si="1731"/>
        <v>6.4027777777777781E-2</v>
      </c>
      <c r="CW139" s="254">
        <f t="shared" si="1731"/>
        <v>6.3333333333333325E-2</v>
      </c>
      <c r="CX139" s="254">
        <f t="shared" si="1731"/>
        <v>6.6666666666666666E-2</v>
      </c>
      <c r="CY139" s="254">
        <f t="shared" si="1731"/>
        <v>6.958333333333333E-2</v>
      </c>
      <c r="CZ139" s="254">
        <f t="shared" si="1731"/>
        <v>6.9166666666666668E-2</v>
      </c>
      <c r="DA139" s="254">
        <f t="shared" si="1731"/>
        <v>7.694444444444444E-2</v>
      </c>
      <c r="DB139" s="254">
        <f t="shared" si="1731"/>
        <v>7.7499999999999999E-2</v>
      </c>
      <c r="DC139" s="254">
        <f t="shared" si="1731"/>
        <v>9.4444444444444442E-2</v>
      </c>
      <c r="DD139" s="254">
        <f t="shared" si="1731"/>
        <v>9.930555555555555E-2</v>
      </c>
      <c r="DE139" s="254">
        <f t="shared" si="1731"/>
        <v>0.11527777777777777</v>
      </c>
      <c r="DF139" s="254">
        <f t="shared" si="1731"/>
        <v>6.4166666666666664E-2</v>
      </c>
      <c r="DG139" s="254">
        <f t="shared" si="1731"/>
        <v>7.4583333333333335E-2</v>
      </c>
      <c r="DH139" s="254">
        <f t="shared" si="1731"/>
        <v>8.249999999999999E-2</v>
      </c>
      <c r="DI139" s="254">
        <f t="shared" si="1731"/>
        <v>0</v>
      </c>
      <c r="DJ139" s="254">
        <f t="shared" si="1731"/>
        <v>0</v>
      </c>
      <c r="DK139" s="254">
        <f t="shared" si="1731"/>
        <v>0</v>
      </c>
      <c r="DL139" s="254">
        <f t="shared" si="1731"/>
        <v>0</v>
      </c>
      <c r="DM139" s="254">
        <f t="shared" si="1731"/>
        <v>0</v>
      </c>
      <c r="DN139" s="254">
        <f t="shared" si="1731"/>
        <v>0</v>
      </c>
      <c r="DO139" s="254">
        <f t="shared" si="1731"/>
        <v>0</v>
      </c>
      <c r="DP139" s="254">
        <f t="shared" si="1731"/>
        <v>0</v>
      </c>
      <c r="DQ139" s="220">
        <f t="shared" si="1139"/>
        <v>-42</v>
      </c>
      <c r="DR139" s="254">
        <f t="shared" ref="DR139:DS139" si="1732">IF(DR142&lt;DR137,(DR137-DR142)/5+DR140,(DR142-DR137)/5+DR138)</f>
        <v>0.95763888888888893</v>
      </c>
      <c r="DS139" s="254">
        <f t="shared" si="1732"/>
        <v>0.9668055555555557</v>
      </c>
      <c r="DT139" s="254">
        <f t="shared" ref="DT139:DU139" si="1733">IF(DT142&lt;DT137,(DT137-DT142)/5+DT140,(DT142-DT137)/5+DT138)</f>
        <v>0.96708333333333341</v>
      </c>
      <c r="DU139" s="254">
        <f t="shared" si="1733"/>
        <v>0.96541666666666681</v>
      </c>
      <c r="DV139" s="254">
        <f t="shared" ref="DV139:EE139" si="1734">IF(DV142&lt;DV137,(DV137-DV142)/5+DV140,(DV142-DV137)/5+DV138)</f>
        <v>0.97180555555555548</v>
      </c>
      <c r="DW139" s="254">
        <f t="shared" si="1734"/>
        <v>0.97319444444444436</v>
      </c>
      <c r="DX139" s="254">
        <f t="shared" si="1734"/>
        <v>0.97180555555555548</v>
      </c>
      <c r="DY139" s="254">
        <f t="shared" si="1734"/>
        <v>0.97249999999999992</v>
      </c>
      <c r="DZ139" s="254">
        <f t="shared" si="1734"/>
        <v>0.97958333333333336</v>
      </c>
      <c r="EA139" s="254">
        <f t="shared" si="1734"/>
        <v>0.98055555555555562</v>
      </c>
      <c r="EB139" s="254">
        <f t="shared" si="1734"/>
        <v>0.98055555555555562</v>
      </c>
      <c r="EC139" s="254">
        <f t="shared" si="1734"/>
        <v>0.98611111111111116</v>
      </c>
      <c r="ED139" s="254">
        <f t="shared" si="1734"/>
        <v>0.98541666666666672</v>
      </c>
      <c r="EE139" s="254">
        <f t="shared" si="1734"/>
        <v>0.98597222222222203</v>
      </c>
      <c r="EF139" s="254">
        <f t="shared" ref="EF139:EV139" si="1735">IF(EF142&lt;EF137,(EF137-EF142)/5+EF140,(EF142-EF137)/5+EF138)</f>
        <v>0.98749999999999993</v>
      </c>
      <c r="EG139" s="254">
        <f t="shared" si="1735"/>
        <v>0.98611111111111116</v>
      </c>
      <c r="EH139" s="254">
        <f t="shared" si="1735"/>
        <v>0.9884722222222222</v>
      </c>
      <c r="EI139" s="254">
        <f t="shared" si="1735"/>
        <v>0.98638888888888876</v>
      </c>
      <c r="EJ139" s="254">
        <f t="shared" si="1735"/>
        <v>0.98708333333333342</v>
      </c>
      <c r="EK139" s="254">
        <f t="shared" si="1735"/>
        <v>0.98819444444444438</v>
      </c>
      <c r="EL139" s="254">
        <f t="shared" si="1735"/>
        <v>0.99013888888888879</v>
      </c>
      <c r="EM139" s="254">
        <f t="shared" si="1735"/>
        <v>0.99013888888888879</v>
      </c>
      <c r="EN139" s="254">
        <f t="shared" si="1735"/>
        <v>0.9931944444444446</v>
      </c>
      <c r="EO139" s="254">
        <f t="shared" si="1735"/>
        <v>0.99194444444444452</v>
      </c>
      <c r="EP139" s="254">
        <f t="shared" si="1735"/>
        <v>0.99138888888888899</v>
      </c>
      <c r="EQ139" s="254">
        <f t="shared" si="1735"/>
        <v>0.99430555555555566</v>
      </c>
      <c r="ER139" s="254">
        <f t="shared" si="1735"/>
        <v>0.99527777777777759</v>
      </c>
      <c r="ES139" s="254">
        <f t="shared" si="1735"/>
        <v>0.99597222222222237</v>
      </c>
      <c r="ET139" s="254">
        <f t="shared" si="1735"/>
        <v>0.99444444444444446</v>
      </c>
      <c r="EU139" s="254">
        <f t="shared" si="1735"/>
        <v>0.99444444444444446</v>
      </c>
      <c r="EV139" s="254">
        <f t="shared" si="1735"/>
        <v>0.99736111111111125</v>
      </c>
      <c r="EW139" s="254">
        <f t="shared" ref="EW139:FJ139" si="1736">IF(EW142&lt;EW137,(EW137-EW142)/5+EW140,(EW142-EW137)/5+EW138)</f>
        <v>0.99527777777777759</v>
      </c>
      <c r="EX139" s="254">
        <f t="shared" si="1736"/>
        <v>0.99763888888888896</v>
      </c>
      <c r="EY139" s="254">
        <f t="shared" si="1736"/>
        <v>0.99763888888888896</v>
      </c>
      <c r="EZ139" s="254">
        <f t="shared" si="1736"/>
        <v>0.99597222222222237</v>
      </c>
      <c r="FA139" s="254">
        <f t="shared" si="1736"/>
        <v>0.99875000000000014</v>
      </c>
      <c r="FB139" s="254">
        <f t="shared" si="1736"/>
        <v>0.99791666666666667</v>
      </c>
      <c r="FC139" s="254">
        <f t="shared" si="1736"/>
        <v>0.99736111111111125</v>
      </c>
      <c r="FD139" s="254">
        <f t="shared" si="1736"/>
        <v>0.99722222222222223</v>
      </c>
      <c r="FE139" s="254">
        <f t="shared" si="1736"/>
        <v>0.99833333333333341</v>
      </c>
      <c r="FF139" s="254">
        <f t="shared" si="1736"/>
        <v>0.99791666666666667</v>
      </c>
      <c r="FG139" s="254">
        <f t="shared" si="1736"/>
        <v>0.99652777777777779</v>
      </c>
      <c r="FH139" s="254">
        <f t="shared" si="1736"/>
        <v>0.99736111111111103</v>
      </c>
      <c r="FI139" s="254">
        <f t="shared" si="1736"/>
        <v>0.99652777777777779</v>
      </c>
      <c r="FJ139" s="254">
        <f t="shared" si="1736"/>
        <v>0.99902777777777774</v>
      </c>
      <c r="FK139" s="255">
        <f t="shared" ref="FK139" si="1737">IF(FK142&lt;FK137,(FK137-FK142)/5+FK140,(FK142-FK137)/5+FK138)</f>
        <v>0.99861111111111101</v>
      </c>
      <c r="FL139" s="214">
        <f t="shared" si="935"/>
        <v>-42</v>
      </c>
      <c r="FM139" s="214"/>
      <c r="FN139" s="214"/>
      <c r="FO139" s="221"/>
      <c r="FP139" s="221"/>
      <c r="FQ139" s="214"/>
      <c r="FR139" s="214"/>
      <c r="FS139" s="216"/>
      <c r="FT139" s="216"/>
      <c r="FU139" s="216"/>
      <c r="FV139" s="216"/>
      <c r="FW139" s="216"/>
      <c r="FX139" s="216"/>
      <c r="FY139" s="216"/>
      <c r="FZ139" s="216"/>
      <c r="GA139" s="216"/>
      <c r="GB139" s="216"/>
      <c r="GC139" s="216"/>
      <c r="GD139" s="216"/>
      <c r="GE139" s="216"/>
      <c r="GF139" s="216"/>
      <c r="GG139" s="216"/>
      <c r="GH139" s="216"/>
      <c r="GI139" s="216"/>
      <c r="GJ139" s="216"/>
      <c r="GK139" s="216"/>
      <c r="GL139" s="216"/>
      <c r="GM139" s="216"/>
      <c r="GN139" s="216"/>
      <c r="GO139" s="216"/>
      <c r="GP139" s="216"/>
      <c r="GQ139" s="216"/>
      <c r="GR139" s="216"/>
      <c r="GS139" s="216"/>
      <c r="GT139" s="216"/>
      <c r="GU139" s="216"/>
      <c r="GV139" s="216"/>
      <c r="GW139" s="216"/>
      <c r="GX139" s="216"/>
      <c r="GY139" s="216"/>
      <c r="GZ139" s="216"/>
      <c r="HA139" s="216"/>
      <c r="HB139" s="216"/>
      <c r="HC139" s="216"/>
      <c r="HD139" s="216"/>
      <c r="HE139" s="216"/>
      <c r="HF139" s="216"/>
      <c r="HG139" s="216"/>
      <c r="HH139" s="216"/>
      <c r="HI139" s="216"/>
      <c r="HJ139" s="216"/>
      <c r="HK139" s="216"/>
      <c r="HL139" s="216"/>
      <c r="HM139" s="216"/>
      <c r="HN139" s="216"/>
      <c r="HO139" s="216"/>
      <c r="HP139" s="216"/>
      <c r="HQ139" s="216"/>
      <c r="HR139" s="216"/>
      <c r="HS139" s="216"/>
      <c r="HT139" s="216"/>
      <c r="HU139" s="216"/>
      <c r="HV139" s="216"/>
      <c r="HW139" s="216"/>
      <c r="HX139" s="216"/>
      <c r="HY139" s="216"/>
      <c r="HZ139" s="216"/>
      <c r="IA139" s="216"/>
      <c r="IB139" s="216"/>
      <c r="IC139" s="216"/>
      <c r="ID139" s="216"/>
      <c r="IE139" s="216"/>
      <c r="IF139" s="216"/>
      <c r="IG139" s="216"/>
      <c r="IH139" s="216"/>
      <c r="II139" s="216"/>
      <c r="IJ139" s="216"/>
      <c r="IK139" s="216"/>
      <c r="IL139" s="216"/>
      <c r="IM139" s="216"/>
      <c r="IN139" s="216"/>
      <c r="IO139" s="216"/>
      <c r="IP139" s="216"/>
      <c r="IQ139" s="216"/>
      <c r="IR139" s="216"/>
      <c r="IS139" s="216"/>
      <c r="IT139" s="216"/>
      <c r="IU139" s="216"/>
      <c r="IV139" s="216"/>
      <c r="IW139" s="216"/>
      <c r="IX139" s="216"/>
      <c r="IY139" s="216"/>
      <c r="IZ139" s="216"/>
      <c r="JA139" s="216"/>
      <c r="JB139" s="216"/>
      <c r="JC139" s="216"/>
      <c r="JD139" s="216"/>
      <c r="JE139" s="216"/>
      <c r="JF139" s="216"/>
      <c r="JG139" s="216"/>
      <c r="JH139" s="216"/>
      <c r="JI139" s="216"/>
      <c r="JJ139" s="216"/>
      <c r="JK139" s="216"/>
      <c r="JL139" s="216"/>
      <c r="JM139" s="216"/>
      <c r="JN139" s="216"/>
      <c r="JO139" s="216"/>
      <c r="JP139" s="216"/>
      <c r="JQ139" s="216"/>
      <c r="JR139" s="216"/>
    </row>
    <row r="140" spans="2:278" s="15" customFormat="1" ht="15.75" hidden="1" thickBot="1">
      <c r="B140" s="98"/>
      <c r="C140" s="99"/>
      <c r="D140" s="100"/>
      <c r="E140" s="99"/>
      <c r="F140" s="103"/>
      <c r="G140" s="103"/>
      <c r="H140" s="103"/>
      <c r="I140" s="103"/>
      <c r="J140" s="114" t="s">
        <v>51</v>
      </c>
      <c r="K140" s="103"/>
      <c r="L140" s="103"/>
      <c r="M140" s="99"/>
      <c r="AI140" s="20"/>
      <c r="AJ140" s="91"/>
      <c r="AK140" s="19"/>
      <c r="AL140" s="20"/>
      <c r="AM140" s="20"/>
      <c r="AN140" s="19"/>
      <c r="AO140" s="19"/>
      <c r="AP140" s="19"/>
      <c r="AQ140" s="20"/>
      <c r="AR140" s="20"/>
      <c r="AS140" s="20"/>
      <c r="AT140" s="20"/>
      <c r="AU140" s="20"/>
      <c r="AV140" s="20"/>
      <c r="AW140" s="20"/>
      <c r="BF140" s="215">
        <v>-43</v>
      </c>
      <c r="BG140" s="214">
        <f t="shared" ref="BG140:BG183" si="1738">BF140</f>
        <v>-43</v>
      </c>
      <c r="BH140" s="257">
        <f t="shared" ref="BH140:BI140" si="1739">IF(BH142&lt;BH137,(BH137-BH142)/5+BH141,(BH142-BH137)/5+BH139)</f>
        <v>0.99791666666666667</v>
      </c>
      <c r="BI140" s="254">
        <f t="shared" si="1739"/>
        <v>0.99652777777777779</v>
      </c>
      <c r="BJ140" s="254">
        <f t="shared" ref="BJ140:BR140" si="1740">IF(BJ142&lt;BJ137,(BJ137-BJ142)/5+BJ141,(BJ142-BJ137)/5+BJ139)</f>
        <v>0.99722222222222223</v>
      </c>
      <c r="BK140" s="254">
        <f t="shared" si="1740"/>
        <v>0.99722222222222223</v>
      </c>
      <c r="BL140" s="254">
        <f t="shared" si="1740"/>
        <v>0.99791666666666667</v>
      </c>
      <c r="BM140" s="254">
        <f t="shared" si="1740"/>
        <v>0.99791666666666667</v>
      </c>
      <c r="BN140" s="254">
        <f t="shared" si="1740"/>
        <v>0.99833333333333341</v>
      </c>
      <c r="BO140" s="254">
        <f t="shared" si="1740"/>
        <v>0.99861111111111101</v>
      </c>
      <c r="BP140" s="254">
        <f t="shared" si="1740"/>
        <v>0</v>
      </c>
      <c r="BQ140" s="254">
        <f t="shared" si="1740"/>
        <v>0.99791666666666667</v>
      </c>
      <c r="BR140" s="254">
        <f t="shared" si="1740"/>
        <v>0.9981944444444445</v>
      </c>
      <c r="BS140" s="254">
        <f t="shared" ref="BS140:BZ140" si="1741">IF(BS142&lt;BS137,(BS137-BS142)/5+BS141,(BS142-BS137)/5+BS139)</f>
        <v>0.99861111111111101</v>
      </c>
      <c r="BT140" s="254">
        <f t="shared" si="1741"/>
        <v>0.99833333333333341</v>
      </c>
      <c r="BU140" s="254">
        <f t="shared" si="1741"/>
        <v>0.99861111111111101</v>
      </c>
      <c r="BV140" s="254">
        <f t="shared" si="1741"/>
        <v>0.99861111111111101</v>
      </c>
      <c r="BW140" s="254">
        <f t="shared" si="1741"/>
        <v>0.99861111111111101</v>
      </c>
      <c r="BX140" s="254">
        <f t="shared" si="1741"/>
        <v>0.99861111111111101</v>
      </c>
      <c r="BY140" s="254">
        <f t="shared" si="1741"/>
        <v>0.99930555555555556</v>
      </c>
      <c r="BZ140" s="254">
        <f t="shared" si="1741"/>
        <v>0.99930555555555556</v>
      </c>
      <c r="CA140" s="254">
        <v>0.99972222222222218</v>
      </c>
      <c r="CB140" s="254">
        <f t="shared" ref="CB140:CG140" si="1742">IF(CB142&lt;CB137,(CB137-CB142)/5+CB141,(CB142-CB137)/5+CB139)</f>
        <v>1.3888888888888889E-3</v>
      </c>
      <c r="CC140" s="254">
        <f t="shared" si="1742"/>
        <v>0</v>
      </c>
      <c r="CD140" s="254">
        <f t="shared" si="1742"/>
        <v>1.1111111111111111E-3</v>
      </c>
      <c r="CE140" s="254">
        <f t="shared" si="1742"/>
        <v>1.8055555555555557E-3</v>
      </c>
      <c r="CF140" s="254">
        <f t="shared" si="1742"/>
        <v>4.1666666666666666E-3</v>
      </c>
      <c r="CG140" s="254">
        <f t="shared" si="1742"/>
        <v>3.6111111111111114E-3</v>
      </c>
      <c r="CH140" s="254">
        <f t="shared" ref="CH140:CR140" si="1743">IF(CH142&lt;CH137,(CH137-CH142)/5+CH141,(CH142-CH137)/5+CH139)</f>
        <v>5.0000000000000001E-3</v>
      </c>
      <c r="CI140" s="254">
        <f t="shared" si="1743"/>
        <v>6.3888888888888893E-3</v>
      </c>
      <c r="CJ140" s="254">
        <f t="shared" si="1743"/>
        <v>8.472222222222223E-3</v>
      </c>
      <c r="CK140" s="254">
        <f t="shared" si="1743"/>
        <v>9.5833333333333309E-3</v>
      </c>
      <c r="CL140" s="254">
        <f t="shared" si="1743"/>
        <v>9.8611111111111122E-3</v>
      </c>
      <c r="CM140" s="254">
        <f t="shared" si="1743"/>
        <v>1.5972222222222224E-2</v>
      </c>
      <c r="CN140" s="254">
        <f t="shared" si="1743"/>
        <v>2.2083333333333333E-2</v>
      </c>
      <c r="CO140" s="254">
        <f t="shared" si="1743"/>
        <v>2.3472222222222224E-2</v>
      </c>
      <c r="CP140" s="254">
        <f t="shared" si="1743"/>
        <v>2.8472222222222218E-2</v>
      </c>
      <c r="CQ140" s="254">
        <f t="shared" si="1743"/>
        <v>3.097222222222222E-2</v>
      </c>
      <c r="CR140" s="254">
        <f t="shared" si="1743"/>
        <v>3.3750000000000002E-2</v>
      </c>
      <c r="CS140" s="254">
        <f t="shared" ref="CS140:DP140" si="1744">IF(CS142&lt;CS137,(CS137-CS142)/5+CS141,(CS142-CS137)/5+CS139)</f>
        <v>4.0555555555555553E-2</v>
      </c>
      <c r="CT140" s="254">
        <f t="shared" si="1744"/>
        <v>4.0972222222222222E-2</v>
      </c>
      <c r="CU140" s="254">
        <f t="shared" si="1744"/>
        <v>5.3750000000000013E-2</v>
      </c>
      <c r="CV140" s="254">
        <f t="shared" si="1744"/>
        <v>6.7916666666666667E-2</v>
      </c>
      <c r="CW140" s="254">
        <f t="shared" si="1744"/>
        <v>6.7222222222222211E-2</v>
      </c>
      <c r="CX140" s="254">
        <f t="shared" si="1744"/>
        <v>7.0833333333333331E-2</v>
      </c>
      <c r="CY140" s="254">
        <f t="shared" si="1744"/>
        <v>7.4166666666666659E-2</v>
      </c>
      <c r="CZ140" s="254">
        <f t="shared" si="1744"/>
        <v>7.3888888888888893E-2</v>
      </c>
      <c r="DA140" s="254">
        <f t="shared" si="1744"/>
        <v>8.2083333333333328E-2</v>
      </c>
      <c r="DB140" s="254">
        <f t="shared" si="1744"/>
        <v>8.2916666666666666E-2</v>
      </c>
      <c r="DC140" s="254">
        <f t="shared" si="1744"/>
        <v>9.4444444444444442E-2</v>
      </c>
      <c r="DD140" s="254">
        <f t="shared" si="1744"/>
        <v>9.930555555555555E-2</v>
      </c>
      <c r="DE140" s="254">
        <f t="shared" si="1744"/>
        <v>0.11527777777777777</v>
      </c>
      <c r="DF140" s="254">
        <f t="shared" si="1744"/>
        <v>4.2777777777777776E-2</v>
      </c>
      <c r="DG140" s="254">
        <f t="shared" si="1744"/>
        <v>4.9722222222222223E-2</v>
      </c>
      <c r="DH140" s="254">
        <f t="shared" si="1744"/>
        <v>5.4999999999999993E-2</v>
      </c>
      <c r="DI140" s="254">
        <f t="shared" si="1744"/>
        <v>0</v>
      </c>
      <c r="DJ140" s="254">
        <f t="shared" si="1744"/>
        <v>0</v>
      </c>
      <c r="DK140" s="254">
        <f t="shared" si="1744"/>
        <v>0</v>
      </c>
      <c r="DL140" s="254">
        <f t="shared" si="1744"/>
        <v>0</v>
      </c>
      <c r="DM140" s="254">
        <f t="shared" si="1744"/>
        <v>0</v>
      </c>
      <c r="DN140" s="254">
        <f t="shared" si="1744"/>
        <v>0</v>
      </c>
      <c r="DO140" s="254">
        <f t="shared" si="1744"/>
        <v>0</v>
      </c>
      <c r="DP140" s="254">
        <f t="shared" si="1744"/>
        <v>0</v>
      </c>
      <c r="DQ140" s="220">
        <f t="shared" si="1139"/>
        <v>-43</v>
      </c>
      <c r="DR140" s="254">
        <f t="shared" ref="DR140:DS140" si="1745">IF(DR142&lt;DR137,(DR137-DR142)/5+DR141,(DR142-DR137)/5+DR139)</f>
        <v>0.95486111111111116</v>
      </c>
      <c r="DS140" s="254">
        <f t="shared" si="1745"/>
        <v>0.96444444444444455</v>
      </c>
      <c r="DT140" s="254">
        <f t="shared" ref="DT140:DU140" si="1746">IF(DT142&lt;DT137,(DT137-DT142)/5+DT141,(DT142-DT137)/5+DT139)</f>
        <v>0.96486111111111117</v>
      </c>
      <c r="DU140" s="254">
        <f t="shared" si="1746"/>
        <v>0.96375000000000011</v>
      </c>
      <c r="DV140" s="254">
        <f t="shared" ref="DV140:EE140" si="1747">IF(DV142&lt;DV137,(DV137-DV142)/5+DV141,(DV142-DV137)/5+DV139)</f>
        <v>0.9705555555555555</v>
      </c>
      <c r="DW140" s="254">
        <f t="shared" si="1747"/>
        <v>0.97194444444444439</v>
      </c>
      <c r="DX140" s="254">
        <f t="shared" si="1747"/>
        <v>0.9705555555555555</v>
      </c>
      <c r="DY140" s="254">
        <f t="shared" si="1747"/>
        <v>0.97124999999999995</v>
      </c>
      <c r="DZ140" s="254">
        <f t="shared" si="1747"/>
        <v>0.97875000000000001</v>
      </c>
      <c r="EA140" s="254">
        <f t="shared" si="1747"/>
        <v>0.97986111111111118</v>
      </c>
      <c r="EB140" s="254">
        <f t="shared" si="1747"/>
        <v>0.97986111111111118</v>
      </c>
      <c r="EC140" s="254">
        <f t="shared" si="1747"/>
        <v>0.98541666666666672</v>
      </c>
      <c r="ED140" s="254">
        <f t="shared" si="1747"/>
        <v>0.98472222222222228</v>
      </c>
      <c r="EE140" s="254">
        <f t="shared" si="1747"/>
        <v>0.98486111111111097</v>
      </c>
      <c r="EF140" s="254">
        <f t="shared" ref="EF140:EV140" si="1748">IF(EF142&lt;EF137,(EF137-EF142)/5+EF141,(EF142-EF137)/5+EF139)</f>
        <v>0.98680555555555549</v>
      </c>
      <c r="EG140" s="254">
        <f t="shared" si="1748"/>
        <v>0.98541666666666672</v>
      </c>
      <c r="EH140" s="254">
        <f t="shared" si="1748"/>
        <v>0.98791666666666667</v>
      </c>
      <c r="EI140" s="254">
        <f t="shared" si="1748"/>
        <v>0.98583333333333323</v>
      </c>
      <c r="EJ140" s="254">
        <f t="shared" si="1748"/>
        <v>0.98722222222222233</v>
      </c>
      <c r="EK140" s="254">
        <f t="shared" si="1748"/>
        <v>0.98819444444444438</v>
      </c>
      <c r="EL140" s="254">
        <f t="shared" si="1748"/>
        <v>0.98972222222222217</v>
      </c>
      <c r="EM140" s="254">
        <f t="shared" si="1748"/>
        <v>0.98972222222222217</v>
      </c>
      <c r="EN140" s="254">
        <f t="shared" si="1748"/>
        <v>0.99291666666666678</v>
      </c>
      <c r="EO140" s="254">
        <f t="shared" si="1748"/>
        <v>0.99208333333333343</v>
      </c>
      <c r="EP140" s="254">
        <f t="shared" si="1748"/>
        <v>0.99125000000000008</v>
      </c>
      <c r="EQ140" s="254">
        <f t="shared" si="1748"/>
        <v>0.99388888888888893</v>
      </c>
      <c r="ER140" s="254">
        <f t="shared" si="1748"/>
        <v>0.99499999999999988</v>
      </c>
      <c r="ES140" s="254">
        <f t="shared" si="1748"/>
        <v>0.99569444444444455</v>
      </c>
      <c r="ET140" s="254">
        <f t="shared" si="1748"/>
        <v>0.99444444444444446</v>
      </c>
      <c r="EU140" s="254">
        <f t="shared" si="1748"/>
        <v>0.99444444444444446</v>
      </c>
      <c r="EV140" s="254">
        <f t="shared" si="1748"/>
        <v>0.99708333333333343</v>
      </c>
      <c r="EW140" s="254">
        <f t="shared" ref="EW140:FJ140" si="1749">IF(EW142&lt;EW137,(EW137-EW142)/5+EW141,(EW142-EW137)/5+EW139)</f>
        <v>0.99499999999999988</v>
      </c>
      <c r="EX140" s="254">
        <f t="shared" si="1749"/>
        <v>0.99750000000000005</v>
      </c>
      <c r="EY140" s="254">
        <f t="shared" si="1749"/>
        <v>0.99750000000000005</v>
      </c>
      <c r="EZ140" s="254">
        <f t="shared" si="1749"/>
        <v>0.99569444444444455</v>
      </c>
      <c r="FA140" s="254">
        <f t="shared" si="1749"/>
        <v>0.99847222222222232</v>
      </c>
      <c r="FB140" s="254">
        <f t="shared" si="1749"/>
        <v>0.99791666666666667</v>
      </c>
      <c r="FC140" s="254">
        <f t="shared" si="1749"/>
        <v>0.99708333333333343</v>
      </c>
      <c r="FD140" s="254">
        <f t="shared" si="1749"/>
        <v>0.99722222222222223</v>
      </c>
      <c r="FE140" s="254">
        <f t="shared" si="1749"/>
        <v>0.9981944444444445</v>
      </c>
      <c r="FF140" s="254">
        <f t="shared" si="1749"/>
        <v>0.99791666666666667</v>
      </c>
      <c r="FG140" s="254">
        <f t="shared" si="1749"/>
        <v>0.99652777777777779</v>
      </c>
      <c r="FH140" s="254">
        <f t="shared" si="1749"/>
        <v>0.99777777777777765</v>
      </c>
      <c r="FI140" s="254">
        <f t="shared" si="1749"/>
        <v>0.99652777777777779</v>
      </c>
      <c r="FJ140" s="254">
        <f t="shared" si="1749"/>
        <v>0.99888888888888883</v>
      </c>
      <c r="FK140" s="255">
        <f t="shared" ref="FK140" si="1750">IF(FK142&lt;FK137,(FK137-FK142)/5+FK141,(FK142-FK137)/5+FK139)</f>
        <v>0.99861111111111101</v>
      </c>
      <c r="FL140" s="214">
        <f t="shared" si="935"/>
        <v>-43</v>
      </c>
      <c r="FM140" s="214"/>
      <c r="FN140" s="214"/>
      <c r="FO140" s="221"/>
      <c r="FP140" s="221"/>
      <c r="FQ140" s="214"/>
      <c r="FR140" s="221"/>
      <c r="FS140" s="216"/>
      <c r="FT140" s="216"/>
      <c r="FU140" s="216"/>
      <c r="FV140" s="216"/>
      <c r="FW140" s="216"/>
      <c r="FX140" s="216"/>
      <c r="FY140" s="216"/>
      <c r="FZ140" s="216"/>
      <c r="GA140" s="216"/>
      <c r="GB140" s="216"/>
      <c r="GC140" s="216"/>
      <c r="GD140" s="216"/>
      <c r="GE140" s="216"/>
      <c r="GF140" s="216"/>
      <c r="GG140" s="216"/>
      <c r="GH140" s="216"/>
      <c r="GI140" s="216"/>
      <c r="GJ140" s="216"/>
      <c r="GK140" s="216"/>
      <c r="GL140" s="216"/>
      <c r="GM140" s="216"/>
      <c r="GN140" s="216"/>
      <c r="GO140" s="216"/>
      <c r="GP140" s="216"/>
      <c r="GQ140" s="216"/>
      <c r="GR140" s="216"/>
      <c r="GS140" s="216"/>
      <c r="GT140" s="216"/>
      <c r="GU140" s="216"/>
      <c r="GV140" s="216"/>
      <c r="GW140" s="216"/>
      <c r="GX140" s="216"/>
      <c r="GY140" s="216"/>
      <c r="GZ140" s="216"/>
      <c r="HA140" s="216"/>
      <c r="HB140" s="216"/>
      <c r="HC140" s="216"/>
      <c r="HD140" s="216"/>
      <c r="HE140" s="216"/>
      <c r="HF140" s="216"/>
      <c r="HG140" s="216"/>
      <c r="HH140" s="216"/>
      <c r="HI140" s="216"/>
      <c r="HJ140" s="216"/>
      <c r="HK140" s="216"/>
      <c r="HL140" s="216"/>
      <c r="HM140" s="216"/>
      <c r="HN140" s="216"/>
      <c r="HO140" s="216"/>
      <c r="HP140" s="216"/>
      <c r="HQ140" s="216"/>
      <c r="HR140" s="216"/>
      <c r="HS140" s="216"/>
      <c r="HT140" s="216"/>
      <c r="HU140" s="216"/>
      <c r="HV140" s="216"/>
      <c r="HW140" s="216"/>
      <c r="HX140" s="216"/>
      <c r="HY140" s="216"/>
      <c r="HZ140" s="216"/>
      <c r="IA140" s="216"/>
      <c r="IB140" s="216"/>
      <c r="IC140" s="216"/>
      <c r="ID140" s="216"/>
      <c r="IE140" s="216"/>
      <c r="IF140" s="216"/>
      <c r="IG140" s="216"/>
      <c r="IH140" s="216"/>
      <c r="II140" s="216"/>
      <c r="IJ140" s="216"/>
      <c r="IK140" s="216"/>
      <c r="IL140" s="216"/>
      <c r="IM140" s="216"/>
      <c r="IN140" s="216"/>
      <c r="IO140" s="216"/>
      <c r="IP140" s="216"/>
      <c r="IQ140" s="216"/>
      <c r="IR140" s="216"/>
      <c r="IS140" s="216"/>
      <c r="IT140" s="216"/>
      <c r="IU140" s="216"/>
      <c r="IV140" s="216"/>
      <c r="IW140" s="216"/>
      <c r="IX140" s="216"/>
      <c r="IY140" s="216"/>
      <c r="IZ140" s="216"/>
      <c r="JA140" s="216"/>
      <c r="JB140" s="216"/>
      <c r="JC140" s="216"/>
      <c r="JD140" s="216"/>
      <c r="JE140" s="216"/>
      <c r="JF140" s="216"/>
      <c r="JG140" s="216"/>
      <c r="JH140" s="216"/>
      <c r="JI140" s="216"/>
      <c r="JJ140" s="216"/>
      <c r="JK140" s="216"/>
      <c r="JL140" s="216"/>
      <c r="JM140" s="216"/>
      <c r="JN140" s="216"/>
      <c r="JO140" s="216"/>
      <c r="JP140" s="216"/>
      <c r="JQ140" s="216"/>
      <c r="JR140" s="216"/>
    </row>
    <row r="141" spans="2:278" s="15" customFormat="1" ht="16.5" hidden="1" thickTop="1" thickBot="1">
      <c r="B141" s="98"/>
      <c r="C141" s="99"/>
      <c r="D141" s="100"/>
      <c r="E141" s="99"/>
      <c r="F141" s="103"/>
      <c r="G141" s="103"/>
      <c r="H141" s="103"/>
      <c r="I141" s="103"/>
      <c r="J141" s="103"/>
      <c r="K141" s="103"/>
      <c r="L141" s="103"/>
      <c r="M141" s="99"/>
      <c r="AI141" s="20"/>
      <c r="AJ141" s="91"/>
      <c r="AK141" s="19"/>
      <c r="AL141" s="20"/>
      <c r="AM141" s="20"/>
      <c r="AN141" s="19"/>
      <c r="AO141" s="19"/>
      <c r="AP141" s="19"/>
      <c r="AQ141" s="20"/>
      <c r="AR141" s="20"/>
      <c r="AS141" s="20"/>
      <c r="AT141" s="20"/>
      <c r="AU141" s="20"/>
      <c r="AV141" s="20"/>
      <c r="AW141" s="20"/>
      <c r="BF141" s="215">
        <v>-44</v>
      </c>
      <c r="BG141" s="214">
        <f t="shared" si="1738"/>
        <v>-44</v>
      </c>
      <c r="BH141" s="286">
        <f>IF(BH142&lt;BH137,(BH137-BH142)/5+BH142,(BH142-BH137)/5+BH140)</f>
        <v>0.99791666666666667</v>
      </c>
      <c r="BI141" s="283">
        <f>IF(BI142&lt;BI137,(BI137-BI142)/5+BI142,(BI142-BI137)/5+BI140)</f>
        <v>0.99652777777777779</v>
      </c>
      <c r="BJ141" s="283">
        <f t="shared" ref="BJ141:BR141" si="1751">IF(BJ142&lt;BJ137,(BJ137-BJ142)/5+BJ142,(BJ142-BJ137)/5+BJ140)</f>
        <v>0.99722222222222223</v>
      </c>
      <c r="BK141" s="283">
        <f t="shared" si="1751"/>
        <v>0.99722222222222223</v>
      </c>
      <c r="BL141" s="283">
        <f t="shared" si="1751"/>
        <v>0.99791666666666667</v>
      </c>
      <c r="BM141" s="283">
        <f t="shared" si="1751"/>
        <v>0.99791666666666667</v>
      </c>
      <c r="BN141" s="283">
        <f t="shared" si="1751"/>
        <v>0.99847222222222232</v>
      </c>
      <c r="BO141" s="283">
        <f t="shared" si="1751"/>
        <v>0.99861111111111101</v>
      </c>
      <c r="BP141" s="283">
        <f t="shared" si="1751"/>
        <v>0</v>
      </c>
      <c r="BQ141" s="283">
        <f t="shared" si="1751"/>
        <v>0.99791666666666667</v>
      </c>
      <c r="BR141" s="283">
        <f t="shared" si="1751"/>
        <v>0.99805555555555558</v>
      </c>
      <c r="BS141" s="283">
        <f t="shared" ref="BS141" si="1752">IF(BS142&lt;BS137,(BS137-BS142)/5+BS142,(BS142-BS137)/5+BS140)</f>
        <v>0.99861111111111101</v>
      </c>
      <c r="BT141" s="283">
        <f t="shared" ref="BT141" si="1753">IF(BT142&lt;BT137,(BT137-BT142)/5+BT142,(BT142-BT137)/5+BT140)</f>
        <v>0.99847222222222232</v>
      </c>
      <c r="BU141" s="283">
        <f t="shared" ref="BU141" si="1754">IF(BU142&lt;BU137,(BU137-BU142)/5+BU142,(BU142-BU137)/5+BU140)</f>
        <v>0.99861111111111101</v>
      </c>
      <c r="BV141" s="283">
        <f t="shared" ref="BV141" si="1755">IF(BV142&lt;BV137,(BV137-BV142)/5+BV142,(BV142-BV137)/5+BV140)</f>
        <v>0.99861111111111101</v>
      </c>
      <c r="BW141" s="283">
        <f t="shared" ref="BW141" si="1756">IF(BW142&lt;BW137,(BW137-BW142)/5+BW142,(BW142-BW137)/5+BW140)</f>
        <v>0.99861111111111101</v>
      </c>
      <c r="BX141" s="283">
        <f t="shared" ref="BX141" si="1757">IF(BX142&lt;BX137,(BX137-BX142)/5+BX142,(BX142-BX137)/5+BX140)</f>
        <v>0.99861111111111101</v>
      </c>
      <c r="BY141" s="283">
        <f t="shared" ref="BY141" si="1758">IF(BY142&lt;BY137,(BY137-BY142)/5+BY142,(BY142-BY137)/5+BY140)</f>
        <v>0.99930555555555556</v>
      </c>
      <c r="BZ141" s="283">
        <f t="shared" ref="BZ141" si="1759">IF(BZ142&lt;BZ137,(BZ137-BZ142)/5+BZ142,(BZ142-BZ137)/5+BZ140)</f>
        <v>0.99930555555555556</v>
      </c>
      <c r="CA141" s="283">
        <v>0.99986111111111109</v>
      </c>
      <c r="CB141" s="283">
        <f t="shared" ref="CB141:CG141" si="1760">IF(CB142&lt;CB137,(CB137-CB142)/5+CB142,(CB142-CB137)/5+CB140)</f>
        <v>1.3888888888888889E-3</v>
      </c>
      <c r="CC141" s="283">
        <f t="shared" si="1760"/>
        <v>0</v>
      </c>
      <c r="CD141" s="283">
        <f t="shared" si="1760"/>
        <v>1.25E-3</v>
      </c>
      <c r="CE141" s="283">
        <f t="shared" si="1760"/>
        <v>1.9444444444444446E-3</v>
      </c>
      <c r="CF141" s="283">
        <f t="shared" si="1760"/>
        <v>4.1666666666666666E-3</v>
      </c>
      <c r="CG141" s="283">
        <f t="shared" si="1760"/>
        <v>3.8888888888888892E-3</v>
      </c>
      <c r="CH141" s="283">
        <f t="shared" ref="CH141:CR141" si="1761">IF(CH142&lt;CH137,(CH137-CH142)/5+CH142,(CH142-CH137)/5+CH140)</f>
        <v>5.2777777777777779E-3</v>
      </c>
      <c r="CI141" s="283">
        <f t="shared" si="1761"/>
        <v>6.6666666666666671E-3</v>
      </c>
      <c r="CJ141" s="283">
        <f t="shared" si="1761"/>
        <v>8.7500000000000008E-3</v>
      </c>
      <c r="CK141" s="283">
        <f t="shared" si="1761"/>
        <v>9.9999999999999967E-3</v>
      </c>
      <c r="CL141" s="283">
        <f t="shared" si="1761"/>
        <v>1.013888888888889E-2</v>
      </c>
      <c r="CM141" s="283">
        <f t="shared" si="1761"/>
        <v>1.666666666666667E-2</v>
      </c>
      <c r="CN141" s="283">
        <f t="shared" si="1761"/>
        <v>2.3194444444444445E-2</v>
      </c>
      <c r="CO141" s="283">
        <f t="shared" si="1761"/>
        <v>2.4583333333333336E-2</v>
      </c>
      <c r="CP141" s="283">
        <f t="shared" si="1761"/>
        <v>2.9861111111111106E-2</v>
      </c>
      <c r="CQ141" s="283">
        <f t="shared" si="1761"/>
        <v>3.2500000000000001E-2</v>
      </c>
      <c r="CR141" s="283">
        <f t="shared" si="1761"/>
        <v>3.5277777777777783E-2</v>
      </c>
      <c r="CS141" s="283">
        <f t="shared" ref="CS141:DP141" si="1762">IF(CS142&lt;CS137,(CS137-CS142)/5+CS142,(CS142-CS137)/5+CS140)</f>
        <v>4.2499999999999996E-2</v>
      </c>
      <c r="CT141" s="283">
        <f t="shared" si="1762"/>
        <v>4.3055555555555555E-2</v>
      </c>
      <c r="CU141" s="283">
        <f t="shared" si="1762"/>
        <v>5.6388888888888905E-2</v>
      </c>
      <c r="CV141" s="283">
        <f t="shared" si="1762"/>
        <v>7.1805555555555553E-2</v>
      </c>
      <c r="CW141" s="283">
        <f t="shared" si="1762"/>
        <v>7.1111111111111097E-2</v>
      </c>
      <c r="CX141" s="283">
        <f t="shared" si="1762"/>
        <v>7.4999999999999997E-2</v>
      </c>
      <c r="CY141" s="283">
        <f t="shared" si="1762"/>
        <v>7.8749999999999987E-2</v>
      </c>
      <c r="CZ141" s="283">
        <f t="shared" si="1762"/>
        <v>7.8611111111111118E-2</v>
      </c>
      <c r="DA141" s="283">
        <f t="shared" si="1762"/>
        <v>8.7222222222222215E-2</v>
      </c>
      <c r="DB141" s="283">
        <f t="shared" si="1762"/>
        <v>8.8333333333333333E-2</v>
      </c>
      <c r="DC141" s="283">
        <f t="shared" si="1762"/>
        <v>9.4444444444444442E-2</v>
      </c>
      <c r="DD141" s="283">
        <f t="shared" si="1762"/>
        <v>9.930555555555555E-2</v>
      </c>
      <c r="DE141" s="283">
        <f t="shared" si="1762"/>
        <v>0.11527777777777777</v>
      </c>
      <c r="DF141" s="283">
        <f t="shared" si="1762"/>
        <v>2.1388888888888888E-2</v>
      </c>
      <c r="DG141" s="283">
        <f t="shared" si="1762"/>
        <v>2.4861111111111112E-2</v>
      </c>
      <c r="DH141" s="283">
        <f t="shared" si="1762"/>
        <v>2.7499999999999997E-2</v>
      </c>
      <c r="DI141" s="283">
        <f t="shared" si="1762"/>
        <v>0</v>
      </c>
      <c r="DJ141" s="283">
        <f t="shared" si="1762"/>
        <v>0</v>
      </c>
      <c r="DK141" s="283">
        <f t="shared" si="1762"/>
        <v>0</v>
      </c>
      <c r="DL141" s="283">
        <f t="shared" si="1762"/>
        <v>0</v>
      </c>
      <c r="DM141" s="283">
        <f t="shared" si="1762"/>
        <v>0</v>
      </c>
      <c r="DN141" s="283">
        <f t="shared" si="1762"/>
        <v>0</v>
      </c>
      <c r="DO141" s="283">
        <f t="shared" si="1762"/>
        <v>0</v>
      </c>
      <c r="DP141" s="283">
        <f t="shared" si="1762"/>
        <v>0</v>
      </c>
      <c r="DQ141" s="220">
        <f t="shared" si="1139"/>
        <v>-44</v>
      </c>
      <c r="DR141" s="272">
        <f t="shared" ref="DR141:DS141" si="1763">IF(DR142&lt;DR137,(DR137-DR142)/5+DR142,(DR142-DR137)/5+DR140)</f>
        <v>0.95208333333333339</v>
      </c>
      <c r="DS141" s="272">
        <f t="shared" si="1763"/>
        <v>0.9620833333333334</v>
      </c>
      <c r="DT141" s="272">
        <f t="shared" ref="DT141:DU141" si="1764">IF(DT142&lt;DT137,(DT137-DT142)/5+DT142,(DT142-DT137)/5+DT140)</f>
        <v>0.96263888888888893</v>
      </c>
      <c r="DU141" s="272">
        <f t="shared" si="1764"/>
        <v>0.9620833333333334</v>
      </c>
      <c r="DV141" s="272">
        <f t="shared" ref="DV141:EE141" si="1765">IF(DV142&lt;DV137,(DV137-DV142)/5+DV142,(DV142-DV137)/5+DV140)</f>
        <v>0.96930555555555553</v>
      </c>
      <c r="DW141" s="272">
        <f t="shared" si="1765"/>
        <v>0.97069444444444442</v>
      </c>
      <c r="DX141" s="272">
        <f t="shared" si="1765"/>
        <v>0.96930555555555553</v>
      </c>
      <c r="DY141" s="272">
        <f t="shared" si="1765"/>
        <v>0.97</v>
      </c>
      <c r="DZ141" s="272">
        <f t="shared" si="1765"/>
        <v>0.97791666666666666</v>
      </c>
      <c r="EA141" s="272">
        <f t="shared" si="1765"/>
        <v>0.97916666666666674</v>
      </c>
      <c r="EB141" s="272">
        <f t="shared" si="1765"/>
        <v>0.97916666666666674</v>
      </c>
      <c r="EC141" s="272">
        <f t="shared" si="1765"/>
        <v>0.98472222222222228</v>
      </c>
      <c r="ED141" s="272">
        <f t="shared" si="1765"/>
        <v>0.98402777777777783</v>
      </c>
      <c r="EE141" s="272">
        <f t="shared" si="1765"/>
        <v>0.9837499999999999</v>
      </c>
      <c r="EF141" s="272">
        <f t="shared" ref="EF141:EV141" si="1766">IF(EF142&lt;EF137,(EF137-EF142)/5+EF142,(EF142-EF137)/5+EF140)</f>
        <v>0.98611111111111105</v>
      </c>
      <c r="EG141" s="272">
        <f t="shared" si="1766"/>
        <v>0.98472222222222228</v>
      </c>
      <c r="EH141" s="272">
        <f t="shared" si="1766"/>
        <v>0.98736111111111113</v>
      </c>
      <c r="EI141" s="272">
        <f t="shared" si="1766"/>
        <v>0.9852777777777777</v>
      </c>
      <c r="EJ141" s="272">
        <f t="shared" si="1766"/>
        <v>0.98736111111111124</v>
      </c>
      <c r="EK141" s="272">
        <f t="shared" si="1766"/>
        <v>0.98819444444444438</v>
      </c>
      <c r="EL141" s="272">
        <f t="shared" si="1766"/>
        <v>0.98930555555555555</v>
      </c>
      <c r="EM141" s="272">
        <f t="shared" si="1766"/>
        <v>0.98930555555555555</v>
      </c>
      <c r="EN141" s="272">
        <f t="shared" si="1766"/>
        <v>0.99263888888888896</v>
      </c>
      <c r="EO141" s="272">
        <f t="shared" si="1766"/>
        <v>0.99222222222222234</v>
      </c>
      <c r="EP141" s="272">
        <f t="shared" si="1766"/>
        <v>0.99111111111111116</v>
      </c>
      <c r="EQ141" s="272">
        <f t="shared" si="1766"/>
        <v>0.9934722222222222</v>
      </c>
      <c r="ER141" s="272">
        <f t="shared" si="1766"/>
        <v>0.99472222222222217</v>
      </c>
      <c r="ES141" s="272">
        <f t="shared" si="1766"/>
        <v>0.99541666666666673</v>
      </c>
      <c r="ET141" s="272">
        <f t="shared" si="1766"/>
        <v>0.99444444444444446</v>
      </c>
      <c r="EU141" s="272">
        <f t="shared" si="1766"/>
        <v>0.99444444444444446</v>
      </c>
      <c r="EV141" s="272">
        <f t="shared" si="1766"/>
        <v>0.99680555555555561</v>
      </c>
      <c r="EW141" s="272">
        <f t="shared" ref="EW141:FJ141" si="1767">IF(EW142&lt;EW137,(EW137-EW142)/5+EW142,(EW142-EW137)/5+EW140)</f>
        <v>0.99472222222222217</v>
      </c>
      <c r="EX141" s="272">
        <f t="shared" si="1767"/>
        <v>0.99736111111111114</v>
      </c>
      <c r="EY141" s="272">
        <f t="shared" si="1767"/>
        <v>0.99736111111111114</v>
      </c>
      <c r="EZ141" s="272">
        <f t="shared" si="1767"/>
        <v>0.99541666666666673</v>
      </c>
      <c r="FA141" s="272">
        <f t="shared" si="1767"/>
        <v>0.9981944444444445</v>
      </c>
      <c r="FB141" s="272">
        <f t="shared" si="1767"/>
        <v>0.99791666666666667</v>
      </c>
      <c r="FC141" s="272">
        <f t="shared" si="1767"/>
        <v>0.99680555555555561</v>
      </c>
      <c r="FD141" s="272">
        <f t="shared" si="1767"/>
        <v>0.99722222222222223</v>
      </c>
      <c r="FE141" s="272">
        <f t="shared" si="1767"/>
        <v>0.99805555555555558</v>
      </c>
      <c r="FF141" s="272">
        <f t="shared" si="1767"/>
        <v>0.99791666666666667</v>
      </c>
      <c r="FG141" s="272">
        <f t="shared" si="1767"/>
        <v>0.99652777777777779</v>
      </c>
      <c r="FH141" s="272">
        <f t="shared" si="1767"/>
        <v>0.99819444444444427</v>
      </c>
      <c r="FI141" s="272">
        <f t="shared" si="1767"/>
        <v>0.99652777777777779</v>
      </c>
      <c r="FJ141" s="272">
        <f t="shared" si="1767"/>
        <v>0.99874999999999992</v>
      </c>
      <c r="FK141" s="275">
        <f t="shared" ref="FK141" si="1768">IF(FK142&lt;FK137,(FK137-FK142)/5+FK142,(FK142-FK137)/5+FK140)</f>
        <v>0.99861111111111101</v>
      </c>
      <c r="FL141" s="214">
        <f t="shared" ref="FL141:FL183" si="1769">BF141</f>
        <v>-44</v>
      </c>
      <c r="FM141" s="214"/>
      <c r="FN141" s="214"/>
      <c r="FO141" s="221"/>
      <c r="FP141" s="221"/>
      <c r="FQ141" s="214"/>
      <c r="FR141" s="221"/>
      <c r="FS141" s="216"/>
      <c r="FT141" s="216"/>
      <c r="FU141" s="216"/>
      <c r="FV141" s="216"/>
      <c r="FW141" s="216"/>
      <c r="FX141" s="216"/>
      <c r="FY141" s="216"/>
      <c r="FZ141" s="216"/>
      <c r="GA141" s="216"/>
      <c r="GB141" s="216"/>
      <c r="GC141" s="216"/>
      <c r="GD141" s="216"/>
      <c r="GE141" s="216"/>
      <c r="GF141" s="216"/>
      <c r="GG141" s="216"/>
      <c r="GH141" s="216"/>
      <c r="GI141" s="216"/>
      <c r="GJ141" s="216"/>
      <c r="GK141" s="216"/>
      <c r="GL141" s="216"/>
      <c r="GM141" s="216"/>
      <c r="GN141" s="216"/>
      <c r="GO141" s="216"/>
      <c r="GP141" s="216"/>
      <c r="GQ141" s="216"/>
      <c r="GR141" s="216"/>
      <c r="GS141" s="216"/>
      <c r="GT141" s="216"/>
      <c r="GU141" s="216"/>
      <c r="GV141" s="216"/>
      <c r="GW141" s="216"/>
      <c r="GX141" s="216"/>
      <c r="GY141" s="216"/>
      <c r="GZ141" s="216"/>
      <c r="HA141" s="216"/>
      <c r="HB141" s="216"/>
      <c r="HC141" s="216"/>
      <c r="HD141" s="216"/>
      <c r="HE141" s="216"/>
      <c r="HF141" s="216"/>
      <c r="HG141" s="216"/>
      <c r="HH141" s="216"/>
      <c r="HI141" s="216"/>
      <c r="HJ141" s="216"/>
      <c r="HK141" s="216"/>
      <c r="HL141" s="216"/>
      <c r="HM141" s="216"/>
      <c r="HN141" s="216"/>
      <c r="HO141" s="216"/>
      <c r="HP141" s="216"/>
      <c r="HQ141" s="216"/>
      <c r="HR141" s="216"/>
      <c r="HS141" s="216"/>
      <c r="HT141" s="216"/>
      <c r="HU141" s="216"/>
      <c r="HV141" s="216"/>
      <c r="HW141" s="216"/>
      <c r="HX141" s="216"/>
      <c r="HY141" s="216"/>
      <c r="HZ141" s="216"/>
      <c r="IA141" s="216"/>
      <c r="IB141" s="216"/>
      <c r="IC141" s="216"/>
      <c r="ID141" s="216"/>
      <c r="IE141" s="216"/>
      <c r="IF141" s="216"/>
      <c r="IG141" s="216"/>
      <c r="IH141" s="216"/>
      <c r="II141" s="216"/>
      <c r="IJ141" s="216"/>
      <c r="IK141" s="216"/>
      <c r="IL141" s="216"/>
      <c r="IM141" s="216"/>
      <c r="IN141" s="216"/>
      <c r="IO141" s="216"/>
      <c r="IP141" s="216"/>
      <c r="IQ141" s="216"/>
      <c r="IR141" s="216"/>
      <c r="IS141" s="216"/>
      <c r="IT141" s="216"/>
      <c r="IU141" s="216"/>
      <c r="IV141" s="216"/>
      <c r="IW141" s="216"/>
      <c r="IX141" s="216"/>
      <c r="IY141" s="216"/>
      <c r="IZ141" s="216"/>
      <c r="JA141" s="216"/>
      <c r="JB141" s="216"/>
      <c r="JC141" s="216"/>
      <c r="JD141" s="216"/>
      <c r="JE141" s="216"/>
      <c r="JF141" s="216"/>
      <c r="JG141" s="216"/>
      <c r="JH141" s="216"/>
      <c r="JI141" s="216"/>
      <c r="JJ141" s="216"/>
      <c r="JK141" s="216"/>
      <c r="JL141" s="216"/>
      <c r="JM141" s="216"/>
      <c r="JN141" s="216"/>
      <c r="JO141" s="216"/>
      <c r="JP141" s="216"/>
      <c r="JQ141" s="216"/>
      <c r="JR141" s="216"/>
    </row>
    <row r="142" spans="2:278" s="15" customFormat="1" ht="15.75" hidden="1" thickBot="1">
      <c r="B142" s="98"/>
      <c r="C142" s="99"/>
      <c r="D142" s="100"/>
      <c r="E142" s="99"/>
      <c r="F142" s="103"/>
      <c r="G142" s="103"/>
      <c r="H142" s="103"/>
      <c r="I142" s="103"/>
      <c r="J142" s="197">
        <f>IF(J139&lt;0,J139*-1,J139)</f>
        <v>66.680254859495548</v>
      </c>
      <c r="K142" s="115"/>
      <c r="L142" s="99"/>
      <c r="M142" s="99"/>
      <c r="AI142" s="20"/>
      <c r="AJ142" s="91"/>
      <c r="AK142" s="19"/>
      <c r="AL142" s="20"/>
      <c r="AM142" s="20"/>
      <c r="AN142" s="19"/>
      <c r="AO142" s="19"/>
      <c r="AP142" s="19"/>
      <c r="AQ142" s="20"/>
      <c r="AR142" s="20"/>
      <c r="AS142" s="20"/>
      <c r="AT142" s="20"/>
      <c r="AU142" s="20"/>
      <c r="AV142" s="20"/>
      <c r="AW142" s="20"/>
      <c r="BF142" s="215">
        <v>-45</v>
      </c>
      <c r="BG142" s="214">
        <f t="shared" si="1738"/>
        <v>-45</v>
      </c>
      <c r="BH142" s="258">
        <v>0.99791666666666667</v>
      </c>
      <c r="BI142" s="259">
        <v>0.99652777777777779</v>
      </c>
      <c r="BJ142" s="259">
        <v>0.99722222222222223</v>
      </c>
      <c r="BK142" s="259">
        <v>0.99722222222222223</v>
      </c>
      <c r="BL142" s="259">
        <v>0.99791666666666667</v>
      </c>
      <c r="BM142" s="259">
        <v>0.99791666666666667</v>
      </c>
      <c r="BN142" s="259">
        <v>0.99861111111111101</v>
      </c>
      <c r="BO142" s="259">
        <v>0.99861111111111101</v>
      </c>
      <c r="BP142" s="259">
        <v>0</v>
      </c>
      <c r="BQ142" s="259">
        <v>0.99791666666666667</v>
      </c>
      <c r="BR142" s="259">
        <v>0.99791666666666667</v>
      </c>
      <c r="BS142" s="259">
        <v>0.99861111111111101</v>
      </c>
      <c r="BT142" s="259">
        <v>0.99861111111111101</v>
      </c>
      <c r="BU142" s="259">
        <v>0.99861111111111101</v>
      </c>
      <c r="BV142" s="259">
        <v>0.99861111111111101</v>
      </c>
      <c r="BW142" s="259">
        <v>0.99861111111111101</v>
      </c>
      <c r="BX142" s="259">
        <v>0.99861111111111101</v>
      </c>
      <c r="BY142" s="259">
        <v>0.99930555555555556</v>
      </c>
      <c r="BZ142" s="259">
        <v>0.99930555555555556</v>
      </c>
      <c r="CA142" s="259">
        <v>0</v>
      </c>
      <c r="CB142" s="259">
        <v>1.3888888888888889E-3</v>
      </c>
      <c r="CC142" s="259">
        <v>0</v>
      </c>
      <c r="CD142" s="259">
        <v>1.3888888888888889E-3</v>
      </c>
      <c r="CE142" s="259">
        <v>2.0833333333333333E-3</v>
      </c>
      <c r="CF142" s="259">
        <v>4.1666666666666666E-3</v>
      </c>
      <c r="CG142" s="259">
        <v>4.1666666666666666E-3</v>
      </c>
      <c r="CH142" s="259">
        <v>5.5555555555555558E-3</v>
      </c>
      <c r="CI142" s="259">
        <v>6.9444444444444441E-3</v>
      </c>
      <c r="CJ142" s="259">
        <v>9.0277777777777787E-3</v>
      </c>
      <c r="CK142" s="259">
        <v>1.0416666666666666E-2</v>
      </c>
      <c r="CL142" s="259">
        <v>1.0416666666666666E-2</v>
      </c>
      <c r="CM142" s="259">
        <v>1.7361111111111112E-2</v>
      </c>
      <c r="CN142" s="259">
        <v>2.4305555555555556E-2</v>
      </c>
      <c r="CO142" s="259">
        <v>2.5694444444444447E-2</v>
      </c>
      <c r="CP142" s="259">
        <v>3.125E-2</v>
      </c>
      <c r="CQ142" s="259">
        <v>3.4027777777777775E-2</v>
      </c>
      <c r="CR142" s="259">
        <v>3.6805555555555557E-2</v>
      </c>
      <c r="CS142" s="259">
        <v>4.4444444444444446E-2</v>
      </c>
      <c r="CT142" s="259">
        <v>4.5138888888888888E-2</v>
      </c>
      <c r="CU142" s="259">
        <v>5.9027777777777783E-2</v>
      </c>
      <c r="CV142" s="259">
        <v>7.5694444444444439E-2</v>
      </c>
      <c r="CW142" s="259">
        <v>7.4999999999999997E-2</v>
      </c>
      <c r="CX142" s="259">
        <v>7.9166666666666663E-2</v>
      </c>
      <c r="CY142" s="259">
        <v>8.3333333333333329E-2</v>
      </c>
      <c r="CZ142" s="259">
        <v>8.3333333333333329E-2</v>
      </c>
      <c r="DA142" s="259">
        <v>9.2361111111111116E-2</v>
      </c>
      <c r="DB142" s="259">
        <v>9.375E-2</v>
      </c>
      <c r="DC142" s="259">
        <v>9.4444444444444442E-2</v>
      </c>
      <c r="DD142" s="259">
        <v>9.930555555555555E-2</v>
      </c>
      <c r="DE142" s="259">
        <v>0.11527777777777777</v>
      </c>
      <c r="DF142" s="259"/>
      <c r="DG142" s="259"/>
      <c r="DH142" s="259"/>
      <c r="DI142" s="259"/>
      <c r="DJ142" s="259"/>
      <c r="DK142" s="259"/>
      <c r="DL142" s="259"/>
      <c r="DM142" s="259"/>
      <c r="DN142" s="259"/>
      <c r="DO142" s="259"/>
      <c r="DP142" s="273"/>
      <c r="DQ142" s="220">
        <f t="shared" si="1139"/>
        <v>-45</v>
      </c>
      <c r="DR142" s="258">
        <v>0.94930555555555562</v>
      </c>
      <c r="DS142" s="259">
        <v>0.95972222222222225</v>
      </c>
      <c r="DT142" s="259">
        <v>0.9604166666666667</v>
      </c>
      <c r="DU142" s="259">
        <v>0.9604166666666667</v>
      </c>
      <c r="DV142" s="259">
        <v>0.96805555555555556</v>
      </c>
      <c r="DW142" s="259">
        <v>0.96944444444444444</v>
      </c>
      <c r="DX142" s="259">
        <v>0.96805555555555556</v>
      </c>
      <c r="DY142" s="259">
        <v>0.96875</v>
      </c>
      <c r="DZ142" s="259">
        <v>0.9770833333333333</v>
      </c>
      <c r="EA142" s="259">
        <v>0.9784722222222223</v>
      </c>
      <c r="EB142" s="290">
        <v>0.9784722222222223</v>
      </c>
      <c r="EC142" s="259">
        <v>0.98402777777777783</v>
      </c>
      <c r="ED142" s="259">
        <v>0.98333333333333339</v>
      </c>
      <c r="EE142" s="259">
        <v>0.98263888888888884</v>
      </c>
      <c r="EF142" s="259">
        <v>0.98541666666666661</v>
      </c>
      <c r="EG142" s="259">
        <v>0.98402777777777783</v>
      </c>
      <c r="EH142" s="259">
        <v>0.9868055555555556</v>
      </c>
      <c r="EI142" s="259">
        <v>0.98472222222222217</v>
      </c>
      <c r="EJ142" s="259">
        <v>0.98749999999999993</v>
      </c>
      <c r="EK142" s="259">
        <v>0.98819444444444438</v>
      </c>
      <c r="EL142" s="259">
        <v>0.98888888888888893</v>
      </c>
      <c r="EM142" s="259">
        <v>0.98888888888888893</v>
      </c>
      <c r="EN142" s="259">
        <v>0.99236111111111114</v>
      </c>
      <c r="EO142" s="259">
        <v>0.99236111111111114</v>
      </c>
      <c r="EP142" s="259">
        <v>0.99097222222222225</v>
      </c>
      <c r="EQ142" s="259">
        <v>0.99305555555555547</v>
      </c>
      <c r="ER142" s="259">
        <v>0.99444444444444446</v>
      </c>
      <c r="ES142" s="259">
        <v>0.99513888888888891</v>
      </c>
      <c r="ET142" s="259">
        <v>0.99444444444444446</v>
      </c>
      <c r="EU142" s="259">
        <v>0.99444444444444446</v>
      </c>
      <c r="EV142" s="259">
        <v>0.99652777777777779</v>
      </c>
      <c r="EW142" s="259">
        <v>0.99444444444444446</v>
      </c>
      <c r="EX142" s="259">
        <v>0.99722222222222223</v>
      </c>
      <c r="EY142" s="259">
        <v>0.99722222222222223</v>
      </c>
      <c r="EZ142" s="259">
        <v>0.99513888888888891</v>
      </c>
      <c r="FA142" s="259">
        <v>0.99791666666666667</v>
      </c>
      <c r="FB142" s="259">
        <v>0.99791666666666667</v>
      </c>
      <c r="FC142" s="259">
        <v>0.99652777777777779</v>
      </c>
      <c r="FD142" s="259">
        <v>0.99722222222222223</v>
      </c>
      <c r="FE142" s="259">
        <v>0.99791666666666667</v>
      </c>
      <c r="FF142" s="259">
        <v>0.99791666666666667</v>
      </c>
      <c r="FG142" s="259">
        <v>0.99652777777777779</v>
      </c>
      <c r="FH142" s="259">
        <v>0.99861111111111101</v>
      </c>
      <c r="FI142" s="259">
        <v>0.99652777777777779</v>
      </c>
      <c r="FJ142" s="259">
        <v>0.99861111111111101</v>
      </c>
      <c r="FK142" s="273">
        <v>0.99861111111111101</v>
      </c>
      <c r="FL142" s="214">
        <f t="shared" si="1769"/>
        <v>-45</v>
      </c>
      <c r="FM142" s="214"/>
      <c r="FN142" s="214"/>
      <c r="FO142" s="221"/>
      <c r="FP142" s="221"/>
      <c r="FQ142" s="214"/>
      <c r="FR142" s="221"/>
      <c r="FS142" s="216"/>
      <c r="FT142" s="216"/>
      <c r="FU142" s="216"/>
      <c r="FV142" s="216"/>
      <c r="FW142" s="216"/>
      <c r="FX142" s="216"/>
      <c r="FY142" s="216"/>
      <c r="FZ142" s="216"/>
      <c r="GA142" s="216"/>
      <c r="GB142" s="216"/>
      <c r="GC142" s="216"/>
      <c r="GD142" s="216"/>
      <c r="GE142" s="216"/>
      <c r="GF142" s="216"/>
      <c r="GG142" s="216"/>
      <c r="GH142" s="216"/>
      <c r="GI142" s="216"/>
      <c r="GJ142" s="216"/>
      <c r="GK142" s="216"/>
      <c r="GL142" s="216"/>
      <c r="GM142" s="216"/>
      <c r="GN142" s="216"/>
      <c r="GO142" s="216"/>
      <c r="GP142" s="216"/>
      <c r="GQ142" s="216"/>
      <c r="GR142" s="216"/>
      <c r="GS142" s="216"/>
      <c r="GT142" s="216"/>
      <c r="GU142" s="216"/>
      <c r="GV142" s="216"/>
      <c r="GW142" s="216"/>
      <c r="GX142" s="216"/>
      <c r="GY142" s="216"/>
      <c r="GZ142" s="216"/>
      <c r="HA142" s="216"/>
      <c r="HB142" s="216"/>
      <c r="HC142" s="216"/>
      <c r="HD142" s="216"/>
      <c r="HE142" s="216"/>
      <c r="HF142" s="216"/>
      <c r="HG142" s="216"/>
      <c r="HH142" s="216"/>
      <c r="HI142" s="216"/>
      <c r="HJ142" s="216"/>
      <c r="HK142" s="216"/>
      <c r="HL142" s="216"/>
      <c r="HM142" s="216"/>
      <c r="HN142" s="216"/>
      <c r="HO142" s="216"/>
      <c r="HP142" s="216"/>
      <c r="HQ142" s="216"/>
      <c r="HR142" s="216"/>
      <c r="HS142" s="216"/>
      <c r="HT142" s="216"/>
      <c r="HU142" s="216"/>
      <c r="HV142" s="216"/>
      <c r="HW142" s="216"/>
      <c r="HX142" s="216"/>
      <c r="HY142" s="216"/>
      <c r="HZ142" s="216"/>
      <c r="IA142" s="216"/>
      <c r="IB142" s="216"/>
      <c r="IC142" s="216"/>
      <c r="ID142" s="216"/>
      <c r="IE142" s="216"/>
      <c r="IF142" s="216"/>
      <c r="IG142" s="216"/>
      <c r="IH142" s="216"/>
      <c r="II142" s="216"/>
      <c r="IJ142" s="216"/>
      <c r="IK142" s="216"/>
      <c r="IL142" s="216"/>
      <c r="IM142" s="216"/>
      <c r="IN142" s="216"/>
      <c r="IO142" s="216"/>
      <c r="IP142" s="216"/>
      <c r="IQ142" s="216"/>
      <c r="IR142" s="216"/>
      <c r="IS142" s="216"/>
      <c r="IT142" s="216"/>
      <c r="IU142" s="216"/>
      <c r="IV142" s="216"/>
      <c r="IW142" s="216"/>
      <c r="IX142" s="216"/>
      <c r="IY142" s="216"/>
      <c r="IZ142" s="216"/>
      <c r="JA142" s="216"/>
      <c r="JB142" s="216"/>
      <c r="JC142" s="216"/>
      <c r="JD142" s="216"/>
      <c r="JE142" s="216"/>
      <c r="JF142" s="216"/>
      <c r="JG142" s="216"/>
      <c r="JH142" s="216"/>
      <c r="JI142" s="216"/>
      <c r="JJ142" s="216"/>
      <c r="JK142" s="216"/>
      <c r="JL142" s="216"/>
      <c r="JM142" s="216"/>
      <c r="JN142" s="216"/>
      <c r="JO142" s="216"/>
      <c r="JP142" s="216"/>
      <c r="JQ142" s="216"/>
      <c r="JR142" s="216"/>
    </row>
    <row r="143" spans="2:278" hidden="1">
      <c r="F143" s="116"/>
      <c r="G143" s="103"/>
      <c r="H143" s="103"/>
      <c r="I143" s="103"/>
      <c r="J143" s="199">
        <f>J142/15/24</f>
        <v>0.18522293016526539</v>
      </c>
      <c r="AI143" s="20"/>
      <c r="AJ143" s="91"/>
      <c r="AK143" s="19"/>
      <c r="AL143" s="20"/>
      <c r="AM143" s="20"/>
      <c r="AN143" s="19"/>
      <c r="AO143" s="19"/>
      <c r="AP143" s="19"/>
      <c r="AQ143" s="20"/>
      <c r="AR143" s="20"/>
      <c r="AS143" s="20"/>
      <c r="AT143" s="20"/>
      <c r="AU143" s="20"/>
      <c r="AV143" s="20"/>
      <c r="AW143" s="20"/>
      <c r="BF143" s="215">
        <v>-46</v>
      </c>
      <c r="BG143" s="214">
        <f t="shared" si="1738"/>
        <v>-46</v>
      </c>
      <c r="BH143" s="269">
        <f t="shared" ref="BH143:BI143" si="1770">IF(BH147&lt;BH142,(BH142-BH147)/5+BH144,(BH147-BH142)/5+BH142)</f>
        <v>0.99777777777777787</v>
      </c>
      <c r="BI143" s="270">
        <f t="shared" si="1770"/>
        <v>0.99638888888888888</v>
      </c>
      <c r="BJ143" s="270">
        <f t="shared" ref="BJ143:BR143" si="1771">IF(BJ147&lt;BJ142,(BJ142-BJ147)/5+BJ144,(BJ147-BJ142)/5+BJ142)</f>
        <v>0.99722222222222223</v>
      </c>
      <c r="BK143" s="270">
        <f t="shared" si="1771"/>
        <v>0.99708333333333343</v>
      </c>
      <c r="BL143" s="270">
        <f t="shared" si="1771"/>
        <v>0.99791666666666667</v>
      </c>
      <c r="BM143" s="270">
        <f t="shared" si="1771"/>
        <v>0.99791666666666667</v>
      </c>
      <c r="BN143" s="270">
        <f t="shared" si="1771"/>
        <v>0.99847222222222232</v>
      </c>
      <c r="BO143" s="270">
        <f t="shared" si="1771"/>
        <v>0.99861111111111101</v>
      </c>
      <c r="BP143" s="270">
        <f t="shared" si="1771"/>
        <v>0</v>
      </c>
      <c r="BQ143" s="270">
        <f t="shared" si="1771"/>
        <v>0.99791666666666667</v>
      </c>
      <c r="BR143" s="270">
        <f t="shared" si="1771"/>
        <v>0.99791666666666667</v>
      </c>
      <c r="BS143" s="270">
        <f t="shared" ref="BS143:BV143" si="1772">IF(BS147&lt;BS142,(BS142-BS147)/5+BS144,(BS147-BS142)/5+BS142)</f>
        <v>0.99847222222222232</v>
      </c>
      <c r="BT143" s="270">
        <f t="shared" si="1772"/>
        <v>0.99861111111111101</v>
      </c>
      <c r="BU143" s="270">
        <f t="shared" si="1772"/>
        <v>0.99847222222222232</v>
      </c>
      <c r="BV143" s="270">
        <f t="shared" si="1772"/>
        <v>0.99861111111111101</v>
      </c>
      <c r="BW143" s="270">
        <f t="shared" ref="BW143:BZ143" si="1773">IF(BW147&lt;BW142,(BW142-BW147)/5+BW144,(BW147-BW142)/5+BW142)</f>
        <v>0.99861111111111101</v>
      </c>
      <c r="BX143" s="270">
        <f t="shared" si="1773"/>
        <v>0.99861111111111101</v>
      </c>
      <c r="BY143" s="270">
        <f t="shared" si="1773"/>
        <v>0.99930555555555556</v>
      </c>
      <c r="BZ143" s="270">
        <f t="shared" si="1773"/>
        <v>0.99930555555555556</v>
      </c>
      <c r="CA143" s="254">
        <v>0.99986111111111098</v>
      </c>
      <c r="CB143" s="270">
        <f t="shared" ref="CB143:DP143" si="1774">IF(CB147&lt;CB142,(CB142-CB147)/5+CB144,(CB147-CB142)/5+CB142)</f>
        <v>1.3888888888888889E-3</v>
      </c>
      <c r="CC143" s="270">
        <f t="shared" si="1774"/>
        <v>0</v>
      </c>
      <c r="CD143" s="270">
        <f t="shared" si="1774"/>
        <v>1.5277777777777779E-3</v>
      </c>
      <c r="CE143" s="270">
        <f t="shared" si="1774"/>
        <v>2.2222222222222222E-3</v>
      </c>
      <c r="CF143" s="270">
        <f t="shared" si="1774"/>
        <v>4.3055555555555555E-3</v>
      </c>
      <c r="CG143" s="270">
        <f t="shared" si="1774"/>
        <v>4.3055555555555555E-3</v>
      </c>
      <c r="CH143" s="270">
        <f t="shared" si="1774"/>
        <v>5.6944444444444447E-3</v>
      </c>
      <c r="CI143" s="270">
        <f t="shared" si="1774"/>
        <v>7.2222222222222219E-3</v>
      </c>
      <c r="CJ143" s="270">
        <f t="shared" si="1774"/>
        <v>9.3055555555555565E-3</v>
      </c>
      <c r="CK143" s="270">
        <f t="shared" si="1774"/>
        <v>1.0833333333333332E-2</v>
      </c>
      <c r="CL143" s="270">
        <f t="shared" si="1774"/>
        <v>1.0833333333333332E-2</v>
      </c>
      <c r="CM143" s="270">
        <f t="shared" si="1774"/>
        <v>1.8194444444444447E-2</v>
      </c>
      <c r="CN143" s="270">
        <f t="shared" si="1774"/>
        <v>2.5555555555555557E-2</v>
      </c>
      <c r="CO143" s="270">
        <f t="shared" si="1774"/>
        <v>2.7083333333333334E-2</v>
      </c>
      <c r="CP143" s="270">
        <f t="shared" si="1774"/>
        <v>3.3055555555555553E-2</v>
      </c>
      <c r="CQ143" s="270">
        <f t="shared" si="1774"/>
        <v>3.5833333333333335E-2</v>
      </c>
      <c r="CR143" s="270">
        <f t="shared" si="1774"/>
        <v>3.9166666666666669E-2</v>
      </c>
      <c r="CS143" s="270">
        <f t="shared" si="1774"/>
        <v>4.7500000000000001E-2</v>
      </c>
      <c r="CT143" s="270">
        <f t="shared" si="1774"/>
        <v>4.8611111111111112E-2</v>
      </c>
      <c r="CU143" s="270">
        <f t="shared" si="1774"/>
        <v>6.430555555555556E-2</v>
      </c>
      <c r="CV143" s="270">
        <f t="shared" si="1774"/>
        <v>7.5694444444444439E-2</v>
      </c>
      <c r="CW143" s="270">
        <f t="shared" si="1774"/>
        <v>7.4999999999999997E-2</v>
      </c>
      <c r="CX143" s="270">
        <f t="shared" si="1774"/>
        <v>7.9166666666666663E-2</v>
      </c>
      <c r="CY143" s="270">
        <f t="shared" si="1774"/>
        <v>8.3333333333333329E-2</v>
      </c>
      <c r="CZ143" s="270">
        <f t="shared" si="1774"/>
        <v>8.3333333333333329E-2</v>
      </c>
      <c r="DA143" s="270">
        <f t="shared" si="1774"/>
        <v>9.2361111111111116E-2</v>
      </c>
      <c r="DB143" s="270">
        <f t="shared" si="1774"/>
        <v>9.375E-2</v>
      </c>
      <c r="DC143" s="270">
        <f t="shared" si="1774"/>
        <v>7.5555555555555556E-2</v>
      </c>
      <c r="DD143" s="270">
        <f t="shared" si="1774"/>
        <v>7.9444444444444443E-2</v>
      </c>
      <c r="DE143" s="270">
        <f t="shared" si="1774"/>
        <v>9.2222222222222219E-2</v>
      </c>
      <c r="DF143" s="270">
        <f t="shared" si="1774"/>
        <v>0</v>
      </c>
      <c r="DG143" s="270">
        <f t="shared" si="1774"/>
        <v>0</v>
      </c>
      <c r="DH143" s="270">
        <f t="shared" si="1774"/>
        <v>0</v>
      </c>
      <c r="DI143" s="270">
        <f t="shared" si="1774"/>
        <v>0</v>
      </c>
      <c r="DJ143" s="270">
        <f t="shared" si="1774"/>
        <v>0</v>
      </c>
      <c r="DK143" s="270">
        <f t="shared" si="1774"/>
        <v>0</v>
      </c>
      <c r="DL143" s="270">
        <f t="shared" si="1774"/>
        <v>0</v>
      </c>
      <c r="DM143" s="270">
        <f t="shared" si="1774"/>
        <v>0</v>
      </c>
      <c r="DN143" s="270">
        <f t="shared" si="1774"/>
        <v>0</v>
      </c>
      <c r="DO143" s="270">
        <f t="shared" si="1774"/>
        <v>0</v>
      </c>
      <c r="DP143" s="270">
        <f t="shared" si="1774"/>
        <v>0</v>
      </c>
      <c r="DQ143" s="220">
        <f t="shared" si="1139"/>
        <v>-46</v>
      </c>
      <c r="DR143" s="270">
        <f t="shared" ref="DR143:DS143" si="1775">IF(DR147&lt;DR142,(DR142-DR147)/5+DR144,(DR147-DR142)/5+DR142)</f>
        <v>0.9458333333333333</v>
      </c>
      <c r="DS143" s="270">
        <f t="shared" si="1775"/>
        <v>0.95736111111111122</v>
      </c>
      <c r="DT143" s="270">
        <f t="shared" ref="DT143:EG143" si="1776">IF(DT147&lt;DT142,(DT142-DT147)/5+DT144,(DT147-DT142)/5+DT142)</f>
        <v>0.95833333333333337</v>
      </c>
      <c r="DU143" s="270">
        <f t="shared" si="1776"/>
        <v>0.95833333333333337</v>
      </c>
      <c r="DV143" s="270">
        <f t="shared" si="1776"/>
        <v>0.96583333333333332</v>
      </c>
      <c r="DW143" s="270">
        <f t="shared" si="1776"/>
        <v>0.96736111111111101</v>
      </c>
      <c r="DX143" s="270">
        <f t="shared" si="1776"/>
        <v>0.96611111111111103</v>
      </c>
      <c r="DY143" s="270">
        <f t="shared" si="1776"/>
        <v>0.96694444444444427</v>
      </c>
      <c r="DZ143" s="270">
        <f t="shared" si="1776"/>
        <v>0.97597222222222202</v>
      </c>
      <c r="EA143" s="270">
        <f t="shared" si="1776"/>
        <v>0.9772222222222221</v>
      </c>
      <c r="EB143" s="270">
        <f t="shared" si="1776"/>
        <v>0.97736111111111101</v>
      </c>
      <c r="EC143" s="270">
        <f t="shared" si="1776"/>
        <v>0.98305555555555568</v>
      </c>
      <c r="ED143" s="270">
        <f t="shared" si="1776"/>
        <v>0.98250000000000004</v>
      </c>
      <c r="EE143" s="270">
        <f t="shared" si="1776"/>
        <v>0.98222222222222211</v>
      </c>
      <c r="EF143" s="270">
        <f t="shared" si="1776"/>
        <v>0.98472222222222217</v>
      </c>
      <c r="EG143" s="270">
        <f t="shared" si="1776"/>
        <v>0.98319444444444448</v>
      </c>
      <c r="EH143" s="270">
        <f t="shared" ref="EH143:EX143" si="1777">IF(EH147&lt;EH142,(EH142-EH147)/5+EH144,(EH147-EH142)/5+EH142)</f>
        <v>0.98611111111111116</v>
      </c>
      <c r="EI143" s="270">
        <f t="shared" si="1777"/>
        <v>0.98402777777777783</v>
      </c>
      <c r="EJ143" s="270">
        <f t="shared" si="1777"/>
        <v>0.9866666666666668</v>
      </c>
      <c r="EK143" s="270">
        <f t="shared" si="1777"/>
        <v>0.98749999999999993</v>
      </c>
      <c r="EL143" s="270">
        <f t="shared" si="1777"/>
        <v>0.98833333333333329</v>
      </c>
      <c r="EM143" s="270">
        <f t="shared" si="1777"/>
        <v>0.98847222222222209</v>
      </c>
      <c r="EN143" s="270">
        <f t="shared" si="1777"/>
        <v>0.99194444444444463</v>
      </c>
      <c r="EO143" s="270">
        <f t="shared" si="1777"/>
        <v>0.99194444444444463</v>
      </c>
      <c r="EP143" s="270">
        <f t="shared" si="1777"/>
        <v>0.99097222222222225</v>
      </c>
      <c r="EQ143" s="270">
        <f t="shared" si="1777"/>
        <v>0.99277777777777754</v>
      </c>
      <c r="ER143" s="270">
        <f t="shared" si="1777"/>
        <v>0.99416666666666675</v>
      </c>
      <c r="ES143" s="270">
        <f t="shared" si="1777"/>
        <v>0.99486111111111131</v>
      </c>
      <c r="ET143" s="270">
        <f t="shared" si="1777"/>
        <v>0.99416666666666675</v>
      </c>
      <c r="EU143" s="270">
        <f t="shared" si="1777"/>
        <v>0.99430555555555566</v>
      </c>
      <c r="EV143" s="270">
        <f t="shared" si="1777"/>
        <v>0.99625000000000019</v>
      </c>
      <c r="EW143" s="270">
        <f t="shared" si="1777"/>
        <v>0.99430555555555566</v>
      </c>
      <c r="EX143" s="270">
        <f t="shared" si="1777"/>
        <v>0.99694444444444452</v>
      </c>
      <c r="EY143" s="270">
        <f t="shared" ref="EY143:FJ143" si="1778">IF(EY147&lt;EY142,(EY142-EY147)/5+EY144,(EY147-EY142)/5+EY142)</f>
        <v>0.99694444444444452</v>
      </c>
      <c r="EZ143" s="270">
        <f t="shared" si="1778"/>
        <v>0.99500000000000011</v>
      </c>
      <c r="FA143" s="270">
        <f t="shared" si="1778"/>
        <v>0.99791666666666667</v>
      </c>
      <c r="FB143" s="270">
        <f t="shared" si="1778"/>
        <v>0.99777777777777787</v>
      </c>
      <c r="FC143" s="270">
        <f t="shared" si="1778"/>
        <v>0.99694444444444441</v>
      </c>
      <c r="FD143" s="270">
        <f t="shared" si="1778"/>
        <v>0.99708333333333343</v>
      </c>
      <c r="FE143" s="270">
        <f t="shared" si="1778"/>
        <v>0.99777777777777787</v>
      </c>
      <c r="FF143" s="270">
        <f t="shared" si="1778"/>
        <v>0.99777777777777787</v>
      </c>
      <c r="FG143" s="270">
        <f t="shared" si="1778"/>
        <v>0.99638888888888888</v>
      </c>
      <c r="FH143" s="270">
        <f t="shared" si="1778"/>
        <v>0.99861111111111101</v>
      </c>
      <c r="FI143" s="270">
        <f t="shared" si="1778"/>
        <v>0.99652777777777779</v>
      </c>
      <c r="FJ143" s="270">
        <f t="shared" si="1778"/>
        <v>0.99861111111111101</v>
      </c>
      <c r="FK143" s="274">
        <f t="shared" ref="FK143" si="1779">IF(FK147&lt;FK142,(FK142-FK147)/5+FK144,(FK147-FK142)/5+FK142)</f>
        <v>0.99847222222222232</v>
      </c>
      <c r="FL143" s="214">
        <f t="shared" si="1769"/>
        <v>-46</v>
      </c>
      <c r="FM143" s="214"/>
      <c r="FN143" s="214"/>
      <c r="FO143" s="221"/>
      <c r="FP143" s="221"/>
      <c r="FQ143" s="214"/>
      <c r="FR143" s="221"/>
      <c r="FS143" s="216"/>
      <c r="FT143" s="216"/>
      <c r="FU143" s="216"/>
      <c r="FV143" s="216"/>
      <c r="FW143" s="216"/>
      <c r="FX143" s="216"/>
      <c r="FY143" s="216"/>
      <c r="FZ143" s="216"/>
      <c r="GA143" s="216"/>
      <c r="GB143" s="216"/>
      <c r="GC143" s="216"/>
      <c r="GD143" s="216"/>
      <c r="GE143" s="216"/>
      <c r="GF143" s="216"/>
      <c r="GG143" s="216"/>
      <c r="GH143" s="216"/>
      <c r="GI143" s="216"/>
      <c r="GJ143" s="216"/>
      <c r="GK143" s="216"/>
      <c r="GL143" s="216"/>
      <c r="GM143" s="216"/>
      <c r="GN143" s="216"/>
      <c r="GO143" s="216"/>
      <c r="GP143" s="216"/>
      <c r="GQ143" s="216"/>
      <c r="GR143" s="216"/>
      <c r="GS143" s="216"/>
      <c r="GT143" s="216"/>
      <c r="GU143" s="216"/>
      <c r="GV143" s="216"/>
      <c r="GW143" s="216"/>
      <c r="GX143" s="216"/>
      <c r="GY143" s="216"/>
      <c r="GZ143" s="216"/>
      <c r="HA143" s="216"/>
      <c r="HB143" s="216"/>
      <c r="HC143" s="216"/>
      <c r="HD143" s="216"/>
      <c r="HE143" s="216"/>
      <c r="HF143" s="216"/>
      <c r="HG143" s="216"/>
      <c r="HH143" s="216"/>
      <c r="HI143" s="216"/>
      <c r="HJ143" s="216"/>
      <c r="HK143" s="216"/>
      <c r="HL143" s="216"/>
      <c r="HM143" s="216"/>
      <c r="HN143" s="216"/>
      <c r="HO143" s="216"/>
      <c r="HP143" s="216"/>
      <c r="HQ143" s="216"/>
      <c r="HR143" s="216"/>
      <c r="HS143" s="216"/>
      <c r="HT143" s="216"/>
      <c r="HU143" s="216"/>
      <c r="HV143" s="216"/>
      <c r="HW143" s="216"/>
      <c r="HX143" s="216"/>
      <c r="HY143" s="216"/>
      <c r="HZ143" s="216"/>
      <c r="IA143" s="216"/>
      <c r="IB143" s="216"/>
      <c r="IC143" s="216"/>
      <c r="ID143" s="216"/>
      <c r="IE143" s="216"/>
      <c r="IF143" s="216"/>
      <c r="IG143" s="216"/>
      <c r="IH143" s="216"/>
      <c r="II143" s="216"/>
      <c r="IJ143" s="216"/>
      <c r="IK143" s="216"/>
      <c r="IL143" s="216"/>
      <c r="IM143" s="216"/>
      <c r="IN143" s="216"/>
      <c r="IO143" s="216"/>
      <c r="IP143" s="216"/>
      <c r="IQ143" s="216"/>
      <c r="IR143" s="216"/>
      <c r="IS143" s="216"/>
      <c r="IT143" s="216"/>
      <c r="IU143" s="216"/>
      <c r="IV143" s="216"/>
      <c r="IW143" s="216"/>
      <c r="IX143" s="216"/>
      <c r="IY143" s="216"/>
      <c r="IZ143" s="216"/>
      <c r="JA143" s="216"/>
      <c r="JB143" s="216"/>
      <c r="JC143" s="216"/>
      <c r="JD143" s="216"/>
      <c r="JE143" s="216"/>
      <c r="JF143" s="216"/>
      <c r="JG143" s="216"/>
      <c r="JH143" s="216"/>
      <c r="JI143" s="216"/>
      <c r="JJ143" s="216"/>
      <c r="JK143" s="216"/>
      <c r="JL143" s="216"/>
      <c r="JM143" s="216"/>
      <c r="JN143" s="216"/>
      <c r="JO143" s="216"/>
      <c r="JP143" s="216"/>
      <c r="JQ143" s="216"/>
      <c r="JR143" s="216"/>
    </row>
    <row r="144" spans="2:278" hidden="1">
      <c r="F144" s="116"/>
      <c r="G144" s="103"/>
      <c r="H144" s="103"/>
      <c r="I144" s="103"/>
      <c r="J144" s="12"/>
      <c r="K144" s="117"/>
      <c r="L144" s="198"/>
      <c r="AI144" s="20"/>
      <c r="AJ144" s="91"/>
      <c r="AK144" s="19"/>
      <c r="AL144" s="20"/>
      <c r="AM144" s="20"/>
      <c r="AN144" s="19"/>
      <c r="AO144" s="19"/>
      <c r="AP144" s="19"/>
      <c r="AQ144" s="20"/>
      <c r="AR144" s="20"/>
      <c r="AS144" s="20"/>
      <c r="AT144" s="20"/>
      <c r="AU144" s="20"/>
      <c r="AV144" s="20"/>
      <c r="AW144" s="20"/>
      <c r="BF144" s="215">
        <v>-47</v>
      </c>
      <c r="BG144" s="214">
        <f t="shared" si="1738"/>
        <v>-47</v>
      </c>
      <c r="BH144" s="257">
        <f t="shared" ref="BH144:BI144" si="1780">IF(BH147&lt;BH142,(BH142-BH147)/5+BH145,(BH147-BH142)/5+BH143)</f>
        <v>0.99763888888888896</v>
      </c>
      <c r="BI144" s="254">
        <f t="shared" si="1780"/>
        <v>0.99624999999999997</v>
      </c>
      <c r="BJ144" s="254">
        <f t="shared" ref="BJ144:BR144" si="1781">IF(BJ147&lt;BJ142,(BJ142-BJ147)/5+BJ145,(BJ147-BJ142)/5+BJ143)</f>
        <v>0.99722222222222223</v>
      </c>
      <c r="BK144" s="254">
        <f t="shared" si="1781"/>
        <v>0.99694444444444452</v>
      </c>
      <c r="BL144" s="254">
        <f t="shared" si="1781"/>
        <v>0.99791666666666667</v>
      </c>
      <c r="BM144" s="254">
        <f t="shared" si="1781"/>
        <v>0.99791666666666667</v>
      </c>
      <c r="BN144" s="254">
        <f t="shared" si="1781"/>
        <v>0.99833333333333341</v>
      </c>
      <c r="BO144" s="254">
        <f t="shared" si="1781"/>
        <v>0.99861111111111101</v>
      </c>
      <c r="BP144" s="254">
        <f t="shared" si="1781"/>
        <v>0</v>
      </c>
      <c r="BQ144" s="254">
        <f t="shared" si="1781"/>
        <v>0.99791666666666667</v>
      </c>
      <c r="BR144" s="254">
        <f t="shared" si="1781"/>
        <v>0.99791666666666667</v>
      </c>
      <c r="BS144" s="254">
        <f t="shared" ref="BS144:BV144" si="1782">IF(BS147&lt;BS142,(BS142-BS147)/5+BS145,(BS147-BS142)/5+BS143)</f>
        <v>0.99833333333333341</v>
      </c>
      <c r="BT144" s="254">
        <f t="shared" si="1782"/>
        <v>0.99861111111111101</v>
      </c>
      <c r="BU144" s="254">
        <f t="shared" si="1782"/>
        <v>0.99833333333333341</v>
      </c>
      <c r="BV144" s="254">
        <f t="shared" si="1782"/>
        <v>0.99861111111111101</v>
      </c>
      <c r="BW144" s="254">
        <f t="shared" ref="BW144:BZ144" si="1783">IF(BW147&lt;BW142,(BW142-BW147)/5+BW145,(BW147-BW142)/5+BW143)</f>
        <v>0.99861111111111101</v>
      </c>
      <c r="BX144" s="254">
        <f t="shared" si="1783"/>
        <v>0.99861111111111101</v>
      </c>
      <c r="BY144" s="254">
        <f t="shared" si="1783"/>
        <v>0.99930555555555556</v>
      </c>
      <c r="BZ144" s="254">
        <f t="shared" si="1783"/>
        <v>0.99930555555555556</v>
      </c>
      <c r="CA144" s="254">
        <v>0.99972222222222196</v>
      </c>
      <c r="CB144" s="254">
        <f t="shared" ref="CB144:DP144" si="1784">IF(CB147&lt;CB142,(CB142-CB147)/5+CB145,(CB147-CB142)/5+CB143)</f>
        <v>1.3888888888888889E-3</v>
      </c>
      <c r="CC144" s="254">
        <f t="shared" si="1784"/>
        <v>0</v>
      </c>
      <c r="CD144" s="254">
        <f t="shared" si="1784"/>
        <v>1.6666666666666668E-3</v>
      </c>
      <c r="CE144" s="254">
        <f t="shared" si="1784"/>
        <v>2.3611111111111111E-3</v>
      </c>
      <c r="CF144" s="254">
        <f t="shared" si="1784"/>
        <v>4.4444444444444444E-3</v>
      </c>
      <c r="CG144" s="254">
        <f t="shared" si="1784"/>
        <v>4.4444444444444444E-3</v>
      </c>
      <c r="CH144" s="254">
        <f t="shared" si="1784"/>
        <v>5.8333333333333336E-3</v>
      </c>
      <c r="CI144" s="254">
        <f t="shared" si="1784"/>
        <v>7.4999999999999997E-3</v>
      </c>
      <c r="CJ144" s="254">
        <f t="shared" si="1784"/>
        <v>9.5833333333333343E-3</v>
      </c>
      <c r="CK144" s="254">
        <f t="shared" si="1784"/>
        <v>1.1249999999999998E-2</v>
      </c>
      <c r="CL144" s="254">
        <f t="shared" si="1784"/>
        <v>1.1249999999999998E-2</v>
      </c>
      <c r="CM144" s="254">
        <f t="shared" si="1784"/>
        <v>1.9027777777777782E-2</v>
      </c>
      <c r="CN144" s="254">
        <f t="shared" si="1784"/>
        <v>2.6805555555555558E-2</v>
      </c>
      <c r="CO144" s="254">
        <f t="shared" si="1784"/>
        <v>2.8472222222222222E-2</v>
      </c>
      <c r="CP144" s="254">
        <f t="shared" si="1784"/>
        <v>3.4861111111111107E-2</v>
      </c>
      <c r="CQ144" s="254">
        <f t="shared" si="1784"/>
        <v>3.7638888888888895E-2</v>
      </c>
      <c r="CR144" s="254">
        <f t="shared" si="1784"/>
        <v>4.1527777777777782E-2</v>
      </c>
      <c r="CS144" s="254">
        <f t="shared" si="1784"/>
        <v>5.0555555555555555E-2</v>
      </c>
      <c r="CT144" s="254">
        <f t="shared" si="1784"/>
        <v>5.2083333333333336E-2</v>
      </c>
      <c r="CU144" s="254">
        <f t="shared" si="1784"/>
        <v>6.958333333333333E-2</v>
      </c>
      <c r="CV144" s="254">
        <f t="shared" si="1784"/>
        <v>7.5694444444444439E-2</v>
      </c>
      <c r="CW144" s="254">
        <f t="shared" si="1784"/>
        <v>7.4999999999999997E-2</v>
      </c>
      <c r="CX144" s="254">
        <f t="shared" si="1784"/>
        <v>7.9166666666666663E-2</v>
      </c>
      <c r="CY144" s="254">
        <f t="shared" si="1784"/>
        <v>8.3333333333333329E-2</v>
      </c>
      <c r="CZ144" s="254">
        <f t="shared" si="1784"/>
        <v>8.3333333333333329E-2</v>
      </c>
      <c r="DA144" s="254">
        <f t="shared" si="1784"/>
        <v>9.2361111111111116E-2</v>
      </c>
      <c r="DB144" s="254">
        <f t="shared" si="1784"/>
        <v>9.375E-2</v>
      </c>
      <c r="DC144" s="254">
        <f t="shared" si="1784"/>
        <v>5.6666666666666671E-2</v>
      </c>
      <c r="DD144" s="254">
        <f t="shared" si="1784"/>
        <v>5.9583333333333335E-2</v>
      </c>
      <c r="DE144" s="254">
        <f t="shared" si="1784"/>
        <v>6.9166666666666668E-2</v>
      </c>
      <c r="DF144" s="254">
        <f t="shared" si="1784"/>
        <v>0</v>
      </c>
      <c r="DG144" s="254">
        <f t="shared" si="1784"/>
        <v>0</v>
      </c>
      <c r="DH144" s="254">
        <f t="shared" si="1784"/>
        <v>0</v>
      </c>
      <c r="DI144" s="254">
        <f t="shared" si="1784"/>
        <v>0</v>
      </c>
      <c r="DJ144" s="254">
        <f t="shared" si="1784"/>
        <v>0</v>
      </c>
      <c r="DK144" s="254">
        <f t="shared" si="1784"/>
        <v>0</v>
      </c>
      <c r="DL144" s="254">
        <f t="shared" si="1784"/>
        <v>0</v>
      </c>
      <c r="DM144" s="254">
        <f t="shared" si="1784"/>
        <v>0</v>
      </c>
      <c r="DN144" s="254">
        <f t="shared" si="1784"/>
        <v>0</v>
      </c>
      <c r="DO144" s="254">
        <f t="shared" si="1784"/>
        <v>0</v>
      </c>
      <c r="DP144" s="254">
        <f t="shared" si="1784"/>
        <v>0</v>
      </c>
      <c r="DQ144" s="220">
        <f t="shared" si="1139"/>
        <v>-47</v>
      </c>
      <c r="DR144" s="254">
        <f t="shared" ref="DR144:DS144" si="1785">IF(DR147&lt;DR142,(DR142-DR147)/5+DR145,(DR147-DR142)/5+DR143)</f>
        <v>0.94236111111111109</v>
      </c>
      <c r="DS144" s="254">
        <f t="shared" si="1785"/>
        <v>0.95500000000000007</v>
      </c>
      <c r="DT144" s="254">
        <f t="shared" ref="DT144:EG144" si="1786">IF(DT147&lt;DT142,(DT142-DT147)/5+DT145,(DT147-DT142)/5+DT143)</f>
        <v>0.95625000000000004</v>
      </c>
      <c r="DU144" s="254">
        <f t="shared" si="1786"/>
        <v>0.95625000000000004</v>
      </c>
      <c r="DV144" s="254">
        <f t="shared" si="1786"/>
        <v>0.96361111111111108</v>
      </c>
      <c r="DW144" s="254">
        <f t="shared" si="1786"/>
        <v>0.96527777777777768</v>
      </c>
      <c r="DX144" s="254">
        <f t="shared" si="1786"/>
        <v>0.96416666666666662</v>
      </c>
      <c r="DY144" s="254">
        <f t="shared" si="1786"/>
        <v>0.96513888888888877</v>
      </c>
      <c r="DZ144" s="254">
        <f t="shared" si="1786"/>
        <v>0.97486111111111096</v>
      </c>
      <c r="EA144" s="254">
        <f t="shared" si="1786"/>
        <v>0.97597222222222213</v>
      </c>
      <c r="EB144" s="254">
        <f t="shared" si="1786"/>
        <v>0.97624999999999995</v>
      </c>
      <c r="EC144" s="254">
        <f t="shared" si="1786"/>
        <v>0.98208333333333342</v>
      </c>
      <c r="ED144" s="254">
        <f t="shared" si="1786"/>
        <v>0.98166666666666669</v>
      </c>
      <c r="EE144" s="254">
        <f t="shared" si="1786"/>
        <v>0.98180555555555549</v>
      </c>
      <c r="EF144" s="254">
        <f t="shared" si="1786"/>
        <v>0.98402777777777772</v>
      </c>
      <c r="EG144" s="254">
        <f t="shared" si="1786"/>
        <v>0.98236111111111113</v>
      </c>
      <c r="EH144" s="254">
        <f t="shared" ref="EH144:EX144" si="1787">IF(EH147&lt;EH142,(EH142-EH147)/5+EH145,(EH147-EH142)/5+EH143)</f>
        <v>0.98541666666666672</v>
      </c>
      <c r="EI144" s="254">
        <f t="shared" si="1787"/>
        <v>0.98333333333333339</v>
      </c>
      <c r="EJ144" s="254">
        <f t="shared" si="1787"/>
        <v>0.98583333333333345</v>
      </c>
      <c r="EK144" s="254">
        <f t="shared" si="1787"/>
        <v>0.98680555555555549</v>
      </c>
      <c r="EL144" s="254">
        <f t="shared" si="1787"/>
        <v>0.98777777777777775</v>
      </c>
      <c r="EM144" s="254">
        <f t="shared" si="1787"/>
        <v>0.98805555555555546</v>
      </c>
      <c r="EN144" s="254">
        <f t="shared" si="1787"/>
        <v>0.9915277777777779</v>
      </c>
      <c r="EO144" s="254">
        <f t="shared" si="1787"/>
        <v>0.9915277777777779</v>
      </c>
      <c r="EP144" s="254">
        <f t="shared" si="1787"/>
        <v>0.99097222222222225</v>
      </c>
      <c r="EQ144" s="254">
        <f t="shared" si="1787"/>
        <v>0.99249999999999983</v>
      </c>
      <c r="ER144" s="254">
        <f t="shared" si="1787"/>
        <v>0.99388888888888893</v>
      </c>
      <c r="ES144" s="254">
        <f t="shared" si="1787"/>
        <v>0.99458333333333349</v>
      </c>
      <c r="ET144" s="254">
        <f t="shared" si="1787"/>
        <v>0.99388888888888893</v>
      </c>
      <c r="EU144" s="254">
        <f t="shared" si="1787"/>
        <v>0.99416666666666675</v>
      </c>
      <c r="EV144" s="254">
        <f t="shared" si="1787"/>
        <v>0.99597222222222237</v>
      </c>
      <c r="EW144" s="254">
        <f t="shared" si="1787"/>
        <v>0.99416666666666675</v>
      </c>
      <c r="EX144" s="254">
        <f t="shared" si="1787"/>
        <v>0.9966666666666667</v>
      </c>
      <c r="EY144" s="254">
        <f t="shared" ref="EY144:FJ144" si="1788">IF(EY147&lt;EY142,(EY142-EY147)/5+EY145,(EY147-EY142)/5+EY143)</f>
        <v>0.9966666666666667</v>
      </c>
      <c r="EZ144" s="254">
        <f t="shared" si="1788"/>
        <v>0.9948611111111112</v>
      </c>
      <c r="FA144" s="254">
        <f t="shared" si="1788"/>
        <v>0.99791666666666667</v>
      </c>
      <c r="FB144" s="254">
        <f t="shared" si="1788"/>
        <v>0.99763888888888896</v>
      </c>
      <c r="FC144" s="254">
        <f t="shared" si="1788"/>
        <v>0.99736111111111103</v>
      </c>
      <c r="FD144" s="254">
        <f t="shared" si="1788"/>
        <v>0.99694444444444452</v>
      </c>
      <c r="FE144" s="254">
        <f t="shared" si="1788"/>
        <v>0.99763888888888896</v>
      </c>
      <c r="FF144" s="254">
        <f t="shared" si="1788"/>
        <v>0.99763888888888896</v>
      </c>
      <c r="FG144" s="254">
        <f t="shared" si="1788"/>
        <v>0.99624999999999997</v>
      </c>
      <c r="FH144" s="254">
        <f t="shared" si="1788"/>
        <v>0.99861111111111101</v>
      </c>
      <c r="FI144" s="254">
        <f t="shared" si="1788"/>
        <v>0.99652777777777779</v>
      </c>
      <c r="FJ144" s="254">
        <f t="shared" si="1788"/>
        <v>0.99861111111111101</v>
      </c>
      <c r="FK144" s="255">
        <f t="shared" ref="FK144" si="1789">IF(FK147&lt;FK142,(FK142-FK147)/5+FK145,(FK147-FK142)/5+FK143)</f>
        <v>0.99833333333333341</v>
      </c>
      <c r="FL144" s="214">
        <f t="shared" si="1769"/>
        <v>-47</v>
      </c>
      <c r="FM144" s="214"/>
      <c r="FN144" s="214"/>
      <c r="FO144" s="221"/>
      <c r="FP144" s="221"/>
      <c r="FQ144" s="214"/>
      <c r="FR144" s="216"/>
      <c r="FS144" s="216"/>
      <c r="FT144" s="216"/>
      <c r="FU144" s="216"/>
      <c r="FV144" s="216"/>
      <c r="FW144" s="216"/>
      <c r="FX144" s="216"/>
      <c r="FY144" s="216"/>
      <c r="FZ144" s="216"/>
      <c r="GA144" s="216"/>
      <c r="GB144" s="216"/>
      <c r="GC144" s="216"/>
      <c r="GD144" s="216"/>
      <c r="GE144" s="216"/>
      <c r="GF144" s="216"/>
      <c r="GG144" s="216"/>
      <c r="GH144" s="216"/>
      <c r="GI144" s="216"/>
      <c r="GJ144" s="216"/>
      <c r="GK144" s="216"/>
      <c r="GL144" s="216"/>
      <c r="GM144" s="216"/>
      <c r="GN144" s="216"/>
      <c r="GO144" s="216"/>
      <c r="GP144" s="216"/>
      <c r="GQ144" s="216"/>
      <c r="GR144" s="216"/>
      <c r="GS144" s="216"/>
      <c r="GT144" s="216"/>
      <c r="GU144" s="216"/>
      <c r="GV144" s="216"/>
      <c r="GW144" s="216"/>
      <c r="GX144" s="216"/>
      <c r="GY144" s="216"/>
      <c r="GZ144" s="216"/>
      <c r="HA144" s="216"/>
      <c r="HB144" s="216"/>
      <c r="HC144" s="216"/>
      <c r="HD144" s="216"/>
      <c r="HE144" s="216"/>
      <c r="HF144" s="216"/>
      <c r="HG144" s="216"/>
      <c r="HH144" s="216"/>
      <c r="HI144" s="216"/>
      <c r="HJ144" s="216"/>
      <c r="HK144" s="216"/>
      <c r="HL144" s="216"/>
      <c r="HM144" s="216"/>
      <c r="HN144" s="216"/>
      <c r="HO144" s="216"/>
      <c r="HP144" s="216"/>
      <c r="HQ144" s="216"/>
      <c r="HR144" s="216"/>
      <c r="HS144" s="216"/>
      <c r="HT144" s="216"/>
      <c r="HU144" s="216"/>
      <c r="HV144" s="216"/>
      <c r="HW144" s="216"/>
      <c r="HX144" s="216"/>
      <c r="HY144" s="216"/>
      <c r="HZ144" s="216"/>
      <c r="IA144" s="216"/>
      <c r="IB144" s="216"/>
      <c r="IC144" s="216"/>
      <c r="ID144" s="216"/>
      <c r="IE144" s="216"/>
      <c r="IF144" s="216"/>
      <c r="IG144" s="216"/>
      <c r="IH144" s="216"/>
      <c r="II144" s="216"/>
      <c r="IJ144" s="216"/>
      <c r="IK144" s="216"/>
      <c r="IL144" s="216"/>
      <c r="IM144" s="216"/>
      <c r="IN144" s="216"/>
      <c r="IO144" s="216"/>
      <c r="IP144" s="216"/>
      <c r="IQ144" s="216"/>
      <c r="IR144" s="216"/>
      <c r="IS144" s="216"/>
      <c r="IT144" s="216"/>
      <c r="IU144" s="216"/>
      <c r="IV144" s="216"/>
      <c r="IW144" s="216"/>
      <c r="IX144" s="216"/>
      <c r="IY144" s="216"/>
      <c r="IZ144" s="216"/>
      <c r="JA144" s="216"/>
      <c r="JB144" s="216"/>
      <c r="JC144" s="216"/>
      <c r="JD144" s="216"/>
      <c r="JE144" s="216"/>
      <c r="JF144" s="216"/>
      <c r="JG144" s="216"/>
      <c r="JH144" s="216"/>
      <c r="JI144" s="216"/>
      <c r="JJ144" s="216"/>
      <c r="JK144" s="216"/>
      <c r="JL144" s="216"/>
      <c r="JM144" s="216"/>
      <c r="JN144" s="216"/>
      <c r="JO144" s="216"/>
      <c r="JP144" s="216"/>
      <c r="JQ144" s="216"/>
      <c r="JR144" s="216"/>
    </row>
    <row r="145" spans="1:278" hidden="1">
      <c r="G145" s="103"/>
      <c r="H145" s="103"/>
      <c r="I145" s="103"/>
      <c r="J145" s="12"/>
      <c r="K145" s="117"/>
      <c r="L145" s="117"/>
      <c r="AI145" s="20"/>
      <c r="AJ145" s="91"/>
      <c r="AK145" s="19"/>
      <c r="AL145" s="20"/>
      <c r="AM145" s="20"/>
      <c r="AN145" s="19"/>
      <c r="AO145" s="19"/>
      <c r="AP145" s="19"/>
      <c r="AQ145" s="20"/>
      <c r="AR145" s="20"/>
      <c r="AS145" s="20"/>
      <c r="AT145" s="20"/>
      <c r="AU145" s="20"/>
      <c r="AV145" s="20"/>
      <c r="AW145" s="20"/>
      <c r="BF145" s="215">
        <v>-48</v>
      </c>
      <c r="BG145" s="214">
        <f t="shared" si="1738"/>
        <v>-48</v>
      </c>
      <c r="BH145" s="257">
        <f t="shared" ref="BH145:BI145" si="1790">IF(BH147&lt;BH142,(BH142-BH147)/5+BH146,(BH147-BH142)/5+BH144)</f>
        <v>0.99750000000000005</v>
      </c>
      <c r="BI145" s="254">
        <f t="shared" si="1790"/>
        <v>0.99611111111111106</v>
      </c>
      <c r="BJ145" s="254">
        <f t="shared" ref="BJ145:BR145" si="1791">IF(BJ147&lt;BJ142,(BJ142-BJ147)/5+BJ146,(BJ147-BJ142)/5+BJ144)</f>
        <v>0.99722222222222223</v>
      </c>
      <c r="BK145" s="254">
        <f t="shared" si="1791"/>
        <v>0.99680555555555561</v>
      </c>
      <c r="BL145" s="254">
        <f t="shared" si="1791"/>
        <v>0.99791666666666667</v>
      </c>
      <c r="BM145" s="254">
        <f t="shared" si="1791"/>
        <v>0.99791666666666667</v>
      </c>
      <c r="BN145" s="254">
        <f t="shared" si="1791"/>
        <v>0.9981944444444445</v>
      </c>
      <c r="BO145" s="254">
        <f t="shared" si="1791"/>
        <v>0.99861111111111101</v>
      </c>
      <c r="BP145" s="254">
        <f t="shared" si="1791"/>
        <v>0</v>
      </c>
      <c r="BQ145" s="254">
        <f t="shared" si="1791"/>
        <v>0.99791666666666667</v>
      </c>
      <c r="BR145" s="254">
        <f t="shared" si="1791"/>
        <v>0.99791666666666667</v>
      </c>
      <c r="BS145" s="254">
        <f t="shared" ref="BS145:BV145" si="1792">IF(BS147&lt;BS142,(BS142-BS147)/5+BS146,(BS147-BS142)/5+BS144)</f>
        <v>0.9981944444444445</v>
      </c>
      <c r="BT145" s="254">
        <f t="shared" si="1792"/>
        <v>0.99861111111111101</v>
      </c>
      <c r="BU145" s="254">
        <f t="shared" si="1792"/>
        <v>0.9981944444444445</v>
      </c>
      <c r="BV145" s="254">
        <f t="shared" si="1792"/>
        <v>0.99861111111111101</v>
      </c>
      <c r="BW145" s="254">
        <f t="shared" ref="BW145:BZ145" si="1793">IF(BW147&lt;BW142,(BW142-BW147)/5+BW146,(BW147-BW142)/5+BW144)</f>
        <v>0.99861111111111101</v>
      </c>
      <c r="BX145" s="254">
        <f t="shared" si="1793"/>
        <v>0.99861111111111101</v>
      </c>
      <c r="BY145" s="254">
        <f t="shared" si="1793"/>
        <v>0.99930555555555556</v>
      </c>
      <c r="BZ145" s="254">
        <f t="shared" si="1793"/>
        <v>0.99930555555555556</v>
      </c>
      <c r="CA145" s="254">
        <v>0.99958333333333327</v>
      </c>
      <c r="CB145" s="254">
        <f t="shared" ref="CB145:DP145" si="1794">IF(CB147&lt;CB142,(CB142-CB147)/5+CB146,(CB147-CB142)/5+CB144)</f>
        <v>1.3888888888888889E-3</v>
      </c>
      <c r="CC145" s="254">
        <f t="shared" si="1794"/>
        <v>0</v>
      </c>
      <c r="CD145" s="254">
        <f t="shared" si="1794"/>
        <v>1.8055555555555557E-3</v>
      </c>
      <c r="CE145" s="254">
        <f t="shared" si="1794"/>
        <v>2.5000000000000001E-3</v>
      </c>
      <c r="CF145" s="254">
        <f t="shared" si="1794"/>
        <v>4.5833333333333334E-3</v>
      </c>
      <c r="CG145" s="254">
        <f t="shared" si="1794"/>
        <v>4.5833333333333334E-3</v>
      </c>
      <c r="CH145" s="254">
        <f t="shared" si="1794"/>
        <v>5.9722222222222225E-3</v>
      </c>
      <c r="CI145" s="254">
        <f t="shared" si="1794"/>
        <v>7.7777777777777776E-3</v>
      </c>
      <c r="CJ145" s="254">
        <f t="shared" si="1794"/>
        <v>9.8611111111111122E-3</v>
      </c>
      <c r="CK145" s="254">
        <f t="shared" si="1794"/>
        <v>1.1666666666666664E-2</v>
      </c>
      <c r="CL145" s="254">
        <f t="shared" si="1794"/>
        <v>1.1666666666666664E-2</v>
      </c>
      <c r="CM145" s="254">
        <f t="shared" si="1794"/>
        <v>1.9861111111111118E-2</v>
      </c>
      <c r="CN145" s="254">
        <f t="shared" si="1794"/>
        <v>2.8055555555555559E-2</v>
      </c>
      <c r="CO145" s="254">
        <f t="shared" si="1794"/>
        <v>2.9861111111111109E-2</v>
      </c>
      <c r="CP145" s="254">
        <f t="shared" si="1794"/>
        <v>3.666666666666666E-2</v>
      </c>
      <c r="CQ145" s="254">
        <f t="shared" si="1794"/>
        <v>3.9444444444444456E-2</v>
      </c>
      <c r="CR145" s="254">
        <f t="shared" si="1794"/>
        <v>4.3888888888888894E-2</v>
      </c>
      <c r="CS145" s="254">
        <f t="shared" si="1794"/>
        <v>5.3611111111111109E-2</v>
      </c>
      <c r="CT145" s="254">
        <f t="shared" si="1794"/>
        <v>5.5555555555555559E-2</v>
      </c>
      <c r="CU145" s="254">
        <f t="shared" si="1794"/>
        <v>7.4861111111111101E-2</v>
      </c>
      <c r="CV145" s="254">
        <f t="shared" si="1794"/>
        <v>7.5694444444444439E-2</v>
      </c>
      <c r="CW145" s="254">
        <f t="shared" si="1794"/>
        <v>7.4999999999999997E-2</v>
      </c>
      <c r="CX145" s="254">
        <f t="shared" si="1794"/>
        <v>7.9166666666666663E-2</v>
      </c>
      <c r="CY145" s="254">
        <f t="shared" si="1794"/>
        <v>8.3333333333333329E-2</v>
      </c>
      <c r="CZ145" s="254">
        <f t="shared" si="1794"/>
        <v>8.3333333333333329E-2</v>
      </c>
      <c r="DA145" s="254">
        <f t="shared" si="1794"/>
        <v>9.2361111111111116E-2</v>
      </c>
      <c r="DB145" s="254">
        <f t="shared" si="1794"/>
        <v>9.375E-2</v>
      </c>
      <c r="DC145" s="254">
        <f t="shared" si="1794"/>
        <v>3.7777777777777778E-2</v>
      </c>
      <c r="DD145" s="254">
        <f t="shared" si="1794"/>
        <v>3.9722222222222221E-2</v>
      </c>
      <c r="DE145" s="254">
        <f t="shared" si="1794"/>
        <v>4.611111111111111E-2</v>
      </c>
      <c r="DF145" s="254">
        <f t="shared" si="1794"/>
        <v>0</v>
      </c>
      <c r="DG145" s="254">
        <f t="shared" si="1794"/>
        <v>0</v>
      </c>
      <c r="DH145" s="254">
        <f t="shared" si="1794"/>
        <v>0</v>
      </c>
      <c r="DI145" s="254">
        <f t="shared" si="1794"/>
        <v>0</v>
      </c>
      <c r="DJ145" s="254">
        <f t="shared" si="1794"/>
        <v>0</v>
      </c>
      <c r="DK145" s="254">
        <f t="shared" si="1794"/>
        <v>0</v>
      </c>
      <c r="DL145" s="254">
        <f t="shared" si="1794"/>
        <v>0</v>
      </c>
      <c r="DM145" s="254">
        <f t="shared" si="1794"/>
        <v>0</v>
      </c>
      <c r="DN145" s="254">
        <f t="shared" si="1794"/>
        <v>0</v>
      </c>
      <c r="DO145" s="254">
        <f t="shared" si="1794"/>
        <v>0</v>
      </c>
      <c r="DP145" s="254">
        <f t="shared" si="1794"/>
        <v>0</v>
      </c>
      <c r="DQ145" s="220">
        <f t="shared" si="1139"/>
        <v>-48</v>
      </c>
      <c r="DR145" s="254">
        <f t="shared" ref="DR145:DS145" si="1795">IF(DR147&lt;DR142,(DR142-DR147)/5+DR146,(DR147-DR142)/5+DR144)</f>
        <v>0.93888888888888888</v>
      </c>
      <c r="DS145" s="254">
        <f t="shared" si="1795"/>
        <v>0.95263888888888892</v>
      </c>
      <c r="DT145" s="254">
        <f t="shared" ref="DT145:EG145" si="1796">IF(DT147&lt;DT142,(DT142-DT147)/5+DT146,(DT147-DT142)/5+DT144)</f>
        <v>0.95416666666666672</v>
      </c>
      <c r="DU145" s="254">
        <f t="shared" si="1796"/>
        <v>0.95416666666666672</v>
      </c>
      <c r="DV145" s="254">
        <f t="shared" si="1796"/>
        <v>0.96138888888888885</v>
      </c>
      <c r="DW145" s="254">
        <f t="shared" si="1796"/>
        <v>0.96319444444444435</v>
      </c>
      <c r="DX145" s="254">
        <f t="shared" si="1796"/>
        <v>0.9622222222222222</v>
      </c>
      <c r="DY145" s="254">
        <f t="shared" si="1796"/>
        <v>0.96333333333333326</v>
      </c>
      <c r="DZ145" s="254">
        <f t="shared" si="1796"/>
        <v>0.97374999999999989</v>
      </c>
      <c r="EA145" s="254">
        <f t="shared" si="1796"/>
        <v>0.97472222222222216</v>
      </c>
      <c r="EB145" s="254">
        <f t="shared" si="1796"/>
        <v>0.97513888888888889</v>
      </c>
      <c r="EC145" s="254">
        <f t="shared" si="1796"/>
        <v>0.98111111111111116</v>
      </c>
      <c r="ED145" s="254">
        <f t="shared" si="1796"/>
        <v>0.98083333333333333</v>
      </c>
      <c r="EE145" s="254">
        <f t="shared" si="1796"/>
        <v>0.98138888888888887</v>
      </c>
      <c r="EF145" s="254">
        <f t="shared" si="1796"/>
        <v>0.98333333333333328</v>
      </c>
      <c r="EG145" s="254">
        <f t="shared" si="1796"/>
        <v>0.98152777777777778</v>
      </c>
      <c r="EH145" s="254">
        <f t="shared" ref="EH145:EX145" si="1797">IF(EH147&lt;EH142,(EH142-EH147)/5+EH146,(EH147-EH142)/5+EH144)</f>
        <v>0.98472222222222228</v>
      </c>
      <c r="EI145" s="254">
        <f t="shared" si="1797"/>
        <v>0.98263888888888895</v>
      </c>
      <c r="EJ145" s="254">
        <f t="shared" si="1797"/>
        <v>0.9850000000000001</v>
      </c>
      <c r="EK145" s="254">
        <f t="shared" si="1797"/>
        <v>0.98611111111111105</v>
      </c>
      <c r="EL145" s="254">
        <f t="shared" si="1797"/>
        <v>0.98722222222222222</v>
      </c>
      <c r="EM145" s="254">
        <f t="shared" si="1797"/>
        <v>0.98763888888888884</v>
      </c>
      <c r="EN145" s="254">
        <f t="shared" si="1797"/>
        <v>0.99111111111111116</v>
      </c>
      <c r="EO145" s="254">
        <f t="shared" si="1797"/>
        <v>0.99111111111111116</v>
      </c>
      <c r="EP145" s="254">
        <f t="shared" si="1797"/>
        <v>0.99097222222222225</v>
      </c>
      <c r="EQ145" s="254">
        <f t="shared" si="1797"/>
        <v>0.99222222222222212</v>
      </c>
      <c r="ER145" s="254">
        <f t="shared" si="1797"/>
        <v>0.99361111111111111</v>
      </c>
      <c r="ES145" s="254">
        <f t="shared" si="1797"/>
        <v>0.99430555555555566</v>
      </c>
      <c r="ET145" s="254">
        <f t="shared" si="1797"/>
        <v>0.99361111111111111</v>
      </c>
      <c r="EU145" s="254">
        <f t="shared" si="1797"/>
        <v>0.99402777777777784</v>
      </c>
      <c r="EV145" s="254">
        <f t="shared" si="1797"/>
        <v>0.99569444444444455</v>
      </c>
      <c r="EW145" s="254">
        <f t="shared" si="1797"/>
        <v>0.99402777777777784</v>
      </c>
      <c r="EX145" s="254">
        <f t="shared" si="1797"/>
        <v>0.99638888888888888</v>
      </c>
      <c r="EY145" s="254">
        <f t="shared" ref="EY145:FJ145" si="1798">IF(EY147&lt;EY142,(EY142-EY147)/5+EY146,(EY147-EY142)/5+EY144)</f>
        <v>0.99638888888888888</v>
      </c>
      <c r="EZ145" s="254">
        <f t="shared" si="1798"/>
        <v>0.99472222222222229</v>
      </c>
      <c r="FA145" s="254">
        <f t="shared" si="1798"/>
        <v>0.99791666666666667</v>
      </c>
      <c r="FB145" s="254">
        <f t="shared" si="1798"/>
        <v>0.99750000000000005</v>
      </c>
      <c r="FC145" s="254">
        <f t="shared" si="1798"/>
        <v>0.99777777777777765</v>
      </c>
      <c r="FD145" s="254">
        <f t="shared" si="1798"/>
        <v>0.99680555555555561</v>
      </c>
      <c r="FE145" s="254">
        <f t="shared" si="1798"/>
        <v>0.99750000000000005</v>
      </c>
      <c r="FF145" s="254">
        <f t="shared" si="1798"/>
        <v>0.99750000000000005</v>
      </c>
      <c r="FG145" s="254">
        <f t="shared" si="1798"/>
        <v>0.99611111111111106</v>
      </c>
      <c r="FH145" s="254">
        <f t="shared" si="1798"/>
        <v>0.99861111111111101</v>
      </c>
      <c r="FI145" s="254">
        <f t="shared" si="1798"/>
        <v>0.99652777777777779</v>
      </c>
      <c r="FJ145" s="254">
        <f t="shared" si="1798"/>
        <v>0.99861111111111101</v>
      </c>
      <c r="FK145" s="255">
        <f t="shared" ref="FK145" si="1799">IF(FK147&lt;FK142,(FK142-FK147)/5+FK146,(FK147-FK142)/5+FK144)</f>
        <v>0.9981944444444445</v>
      </c>
      <c r="FL145" s="214">
        <f t="shared" si="1769"/>
        <v>-48</v>
      </c>
      <c r="FM145" s="214"/>
      <c r="FN145" s="214"/>
      <c r="FO145" s="221"/>
      <c r="FP145" s="221"/>
      <c r="FQ145" s="214"/>
      <c r="FR145" s="216"/>
      <c r="FS145" s="216"/>
      <c r="FT145" s="216"/>
      <c r="FU145" s="216"/>
      <c r="FV145" s="216"/>
      <c r="FW145" s="216"/>
      <c r="FX145" s="216"/>
      <c r="FY145" s="216"/>
      <c r="FZ145" s="216"/>
      <c r="GA145" s="216"/>
      <c r="GB145" s="216"/>
      <c r="GC145" s="216"/>
      <c r="GD145" s="216"/>
      <c r="GE145" s="216"/>
      <c r="GF145" s="216"/>
      <c r="GG145" s="216"/>
      <c r="GH145" s="216"/>
      <c r="GI145" s="216"/>
      <c r="GJ145" s="216"/>
      <c r="GK145" s="216"/>
      <c r="GL145" s="216"/>
      <c r="GM145" s="216"/>
      <c r="GN145" s="216"/>
      <c r="GO145" s="216"/>
      <c r="GP145" s="216"/>
      <c r="GQ145" s="216"/>
      <c r="GR145" s="216"/>
      <c r="GS145" s="216"/>
      <c r="GT145" s="216"/>
      <c r="GU145" s="216"/>
      <c r="GV145" s="216"/>
      <c r="GW145" s="216"/>
      <c r="GX145" s="216"/>
      <c r="GY145" s="216"/>
      <c r="GZ145" s="216"/>
      <c r="HA145" s="216"/>
      <c r="HB145" s="216"/>
      <c r="HC145" s="216"/>
      <c r="HD145" s="216"/>
      <c r="HE145" s="216"/>
      <c r="HF145" s="216"/>
      <c r="HG145" s="216"/>
      <c r="HH145" s="216"/>
      <c r="HI145" s="216"/>
      <c r="HJ145" s="216"/>
      <c r="HK145" s="216"/>
      <c r="HL145" s="216"/>
      <c r="HM145" s="216"/>
      <c r="HN145" s="216"/>
      <c r="HO145" s="216"/>
      <c r="HP145" s="216"/>
      <c r="HQ145" s="216"/>
      <c r="HR145" s="216"/>
      <c r="HS145" s="216"/>
      <c r="HT145" s="216"/>
      <c r="HU145" s="216"/>
      <c r="HV145" s="216"/>
      <c r="HW145" s="216"/>
      <c r="HX145" s="216"/>
      <c r="HY145" s="216"/>
      <c r="HZ145" s="216"/>
      <c r="IA145" s="216"/>
      <c r="IB145" s="216"/>
      <c r="IC145" s="216"/>
      <c r="ID145" s="216"/>
      <c r="IE145" s="216"/>
      <c r="IF145" s="216"/>
      <c r="IG145" s="216"/>
      <c r="IH145" s="216"/>
      <c r="II145" s="216"/>
      <c r="IJ145" s="216"/>
      <c r="IK145" s="216"/>
      <c r="IL145" s="216"/>
      <c r="IM145" s="216"/>
      <c r="IN145" s="216"/>
      <c r="IO145" s="216"/>
      <c r="IP145" s="216"/>
      <c r="IQ145" s="216"/>
      <c r="IR145" s="216"/>
      <c r="IS145" s="216"/>
      <c r="IT145" s="216"/>
      <c r="IU145" s="216"/>
      <c r="IV145" s="216"/>
      <c r="IW145" s="216"/>
      <c r="IX145" s="216"/>
      <c r="IY145" s="216"/>
      <c r="IZ145" s="216"/>
      <c r="JA145" s="216"/>
      <c r="JB145" s="216"/>
      <c r="JC145" s="216"/>
      <c r="JD145" s="216"/>
      <c r="JE145" s="216"/>
      <c r="JF145" s="216"/>
      <c r="JG145" s="216"/>
      <c r="JH145" s="216"/>
      <c r="JI145" s="216"/>
      <c r="JJ145" s="216"/>
      <c r="JK145" s="216"/>
      <c r="JL145" s="216"/>
      <c r="JM145" s="216"/>
      <c r="JN145" s="216"/>
      <c r="JO145" s="216"/>
      <c r="JP145" s="216"/>
      <c r="JQ145" s="216"/>
      <c r="JR145" s="216"/>
    </row>
    <row r="146" spans="1:278" ht="15.75" hidden="1" thickBot="1">
      <c r="F146" s="118">
        <f ca="1">M124</f>
        <v>42291.659551929013</v>
      </c>
      <c r="J146" s="119"/>
      <c r="K146" s="117"/>
      <c r="L146" s="117"/>
      <c r="AI146" s="20"/>
      <c r="AJ146" s="91"/>
      <c r="AK146" s="19"/>
      <c r="AL146" s="20"/>
      <c r="AM146" s="20"/>
      <c r="AN146" s="19"/>
      <c r="AO146" s="19"/>
      <c r="AP146" s="19"/>
      <c r="AQ146" s="20"/>
      <c r="AR146" s="20"/>
      <c r="AS146" s="20"/>
      <c r="AT146" s="20"/>
      <c r="AU146" s="20"/>
      <c r="AV146" s="20"/>
      <c r="AW146" s="20"/>
      <c r="BF146" s="215">
        <v>-49</v>
      </c>
      <c r="BG146" s="214">
        <f t="shared" si="1738"/>
        <v>-49</v>
      </c>
      <c r="BH146" s="286">
        <f>IF(BH147&lt;BH142,(BH142-BH147)/5+BH147,(BH147-BH142)/5+BH145)</f>
        <v>0.99736111111111114</v>
      </c>
      <c r="BI146" s="283">
        <f>IF(BI147&lt;BI142,(BI142-BI147)/5+BI147,(BI147-BI142)/5+BI145)</f>
        <v>0.99597222222222215</v>
      </c>
      <c r="BJ146" s="283">
        <f t="shared" ref="BJ146:BQ146" si="1800">IF(BJ147&lt;BJ142,(BJ142-BJ147)/5+BJ147,(BJ147-BJ142)/5+BJ145)</f>
        <v>0.99722222222222223</v>
      </c>
      <c r="BK146" s="283">
        <f t="shared" si="1800"/>
        <v>0.9966666666666667</v>
      </c>
      <c r="BL146" s="283">
        <f t="shared" si="1800"/>
        <v>0.99791666666666667</v>
      </c>
      <c r="BM146" s="283">
        <f t="shared" si="1800"/>
        <v>0.99791666666666667</v>
      </c>
      <c r="BN146" s="283">
        <f t="shared" si="1800"/>
        <v>0.99805555555555558</v>
      </c>
      <c r="BO146" s="283">
        <f t="shared" si="1800"/>
        <v>0.99861111111111101</v>
      </c>
      <c r="BP146" s="283">
        <f t="shared" si="1800"/>
        <v>0</v>
      </c>
      <c r="BQ146" s="283">
        <f t="shared" si="1800"/>
        <v>0.99791666666666667</v>
      </c>
      <c r="BR146" s="283">
        <f>IF(BR147&lt;BR142,(BR142-BR147)/5+BR147,(BR147-BR142)/5+BR145)</f>
        <v>0.99791666666666667</v>
      </c>
      <c r="BS146" s="283">
        <f t="shared" ref="BS146" si="1801">IF(BS147&lt;BS142,(BS142-BS147)/5+BS147,(BS147-BS142)/5+BS145)</f>
        <v>0.99805555555555558</v>
      </c>
      <c r="BT146" s="283">
        <f t="shared" ref="BT146" si="1802">IF(BT147&lt;BT142,(BT142-BT147)/5+BT147,(BT147-BT142)/5+BT145)</f>
        <v>0.99861111111111101</v>
      </c>
      <c r="BU146" s="283">
        <f t="shared" ref="BU146" si="1803">IF(BU147&lt;BU142,(BU142-BU147)/5+BU147,(BU147-BU142)/5+BU145)</f>
        <v>0.99805555555555558</v>
      </c>
      <c r="BV146" s="283">
        <f t="shared" ref="BV146" si="1804">IF(BV147&lt;BV142,(BV142-BV147)/5+BV147,(BV147-BV142)/5+BV145)</f>
        <v>0.99861111111111101</v>
      </c>
      <c r="BW146" s="283">
        <f t="shared" ref="BW146" si="1805">IF(BW147&lt;BW142,(BW142-BW147)/5+BW147,(BW147-BW142)/5+BW145)</f>
        <v>0.99861111111111101</v>
      </c>
      <c r="BX146" s="283">
        <f t="shared" ref="BX146" si="1806">IF(BX147&lt;BX142,(BX142-BX147)/5+BX147,(BX147-BX142)/5+BX145)</f>
        <v>0.99861111111111101</v>
      </c>
      <c r="BY146" s="283">
        <f t="shared" ref="BY146" si="1807">IF(BY147&lt;BY142,(BY142-BY147)/5+BY147,(BY147-BY142)/5+BY145)</f>
        <v>0.99930555555555556</v>
      </c>
      <c r="BZ146" s="283">
        <f t="shared" ref="BZ146" si="1808">IF(BZ147&lt;BZ142,(BZ142-BZ147)/5+BZ147,(BZ147-BZ142)/5+BZ145)</f>
        <v>0.99930555555555556</v>
      </c>
      <c r="CA146" s="283">
        <v>0.99944444444444447</v>
      </c>
      <c r="CB146" s="283">
        <f t="shared" ref="CB146:DP146" si="1809">IF(CB147&lt;CB142,(CB142-CB147)/5+CB147,(CB147-CB142)/5+CB145)</f>
        <v>1.3888888888888889E-3</v>
      </c>
      <c r="CC146" s="283">
        <f t="shared" si="1809"/>
        <v>0</v>
      </c>
      <c r="CD146" s="283">
        <f t="shared" si="1809"/>
        <v>1.9444444444444446E-3</v>
      </c>
      <c r="CE146" s="283">
        <f t="shared" si="1809"/>
        <v>2.638888888888889E-3</v>
      </c>
      <c r="CF146" s="283">
        <f t="shared" si="1809"/>
        <v>4.7222222222222223E-3</v>
      </c>
      <c r="CG146" s="283">
        <f t="shared" si="1809"/>
        <v>4.7222222222222223E-3</v>
      </c>
      <c r="CH146" s="283">
        <f t="shared" si="1809"/>
        <v>6.1111111111111114E-3</v>
      </c>
      <c r="CI146" s="283">
        <f t="shared" si="1809"/>
        <v>8.0555555555555554E-3</v>
      </c>
      <c r="CJ146" s="283">
        <f t="shared" si="1809"/>
        <v>1.013888888888889E-2</v>
      </c>
      <c r="CK146" s="283">
        <f t="shared" si="1809"/>
        <v>1.208333333333333E-2</v>
      </c>
      <c r="CL146" s="283">
        <f t="shared" si="1809"/>
        <v>1.208333333333333E-2</v>
      </c>
      <c r="CM146" s="283">
        <f t="shared" si="1809"/>
        <v>2.0694444444444453E-2</v>
      </c>
      <c r="CN146" s="283">
        <f t="shared" si="1809"/>
        <v>2.930555555555556E-2</v>
      </c>
      <c r="CO146" s="283">
        <f t="shared" si="1809"/>
        <v>3.1249999999999997E-2</v>
      </c>
      <c r="CP146" s="283">
        <f t="shared" si="1809"/>
        <v>3.8472222222222213E-2</v>
      </c>
      <c r="CQ146" s="283">
        <f t="shared" si="1809"/>
        <v>4.1250000000000016E-2</v>
      </c>
      <c r="CR146" s="283">
        <f t="shared" si="1809"/>
        <v>4.6250000000000006E-2</v>
      </c>
      <c r="CS146" s="283">
        <f t="shared" si="1809"/>
        <v>5.6666666666666664E-2</v>
      </c>
      <c r="CT146" s="283">
        <f t="shared" si="1809"/>
        <v>5.9027777777777783E-2</v>
      </c>
      <c r="CU146" s="283">
        <f t="shared" si="1809"/>
        <v>8.0138888888888871E-2</v>
      </c>
      <c r="CV146" s="283">
        <f t="shared" si="1809"/>
        <v>7.5694444444444439E-2</v>
      </c>
      <c r="CW146" s="283">
        <f t="shared" si="1809"/>
        <v>7.4999999999999997E-2</v>
      </c>
      <c r="CX146" s="283">
        <f t="shared" si="1809"/>
        <v>7.9166666666666663E-2</v>
      </c>
      <c r="CY146" s="283">
        <f t="shared" si="1809"/>
        <v>8.3333333333333329E-2</v>
      </c>
      <c r="CZ146" s="283">
        <f t="shared" si="1809"/>
        <v>8.3333333333333329E-2</v>
      </c>
      <c r="DA146" s="283">
        <f t="shared" si="1809"/>
        <v>9.2361111111111116E-2</v>
      </c>
      <c r="DB146" s="283">
        <f t="shared" si="1809"/>
        <v>9.375E-2</v>
      </c>
      <c r="DC146" s="283">
        <f t="shared" si="1809"/>
        <v>1.8888888888888889E-2</v>
      </c>
      <c r="DD146" s="283">
        <f t="shared" si="1809"/>
        <v>1.9861111111111111E-2</v>
      </c>
      <c r="DE146" s="283">
        <f t="shared" si="1809"/>
        <v>2.3055555555555555E-2</v>
      </c>
      <c r="DF146" s="283">
        <f t="shared" si="1809"/>
        <v>0</v>
      </c>
      <c r="DG146" s="283">
        <f t="shared" si="1809"/>
        <v>0</v>
      </c>
      <c r="DH146" s="283">
        <f t="shared" si="1809"/>
        <v>0</v>
      </c>
      <c r="DI146" s="283">
        <f t="shared" si="1809"/>
        <v>0</v>
      </c>
      <c r="DJ146" s="283">
        <f t="shared" si="1809"/>
        <v>0</v>
      </c>
      <c r="DK146" s="283">
        <f t="shared" si="1809"/>
        <v>0</v>
      </c>
      <c r="DL146" s="283">
        <f t="shared" si="1809"/>
        <v>0</v>
      </c>
      <c r="DM146" s="283">
        <f t="shared" si="1809"/>
        <v>0</v>
      </c>
      <c r="DN146" s="283">
        <f t="shared" si="1809"/>
        <v>0</v>
      </c>
      <c r="DO146" s="283">
        <f t="shared" si="1809"/>
        <v>0</v>
      </c>
      <c r="DP146" s="283">
        <f t="shared" si="1809"/>
        <v>0</v>
      </c>
      <c r="DQ146" s="220">
        <f t="shared" si="1139"/>
        <v>-49</v>
      </c>
      <c r="DR146" s="272">
        <f t="shared" ref="DR146:DS146" si="1810">IF(DR147&lt;DR142,(DR142-DR147)/5+DR147,(DR147-DR142)/5+DR145)</f>
        <v>0.93541666666666667</v>
      </c>
      <c r="DS146" s="272">
        <f t="shared" si="1810"/>
        <v>0.95027777777777778</v>
      </c>
      <c r="DT146" s="272">
        <f t="shared" ref="DT146:EG146" si="1811">IF(DT147&lt;DT142,(DT142-DT147)/5+DT147,(DT147-DT142)/5+DT145)</f>
        <v>0.95208333333333339</v>
      </c>
      <c r="DU146" s="272">
        <f t="shared" si="1811"/>
        <v>0.95208333333333339</v>
      </c>
      <c r="DV146" s="272">
        <f t="shared" si="1811"/>
        <v>0.95916666666666661</v>
      </c>
      <c r="DW146" s="272">
        <f t="shared" si="1811"/>
        <v>0.96111111111111103</v>
      </c>
      <c r="DX146" s="272">
        <f t="shared" si="1811"/>
        <v>0.96027777777777779</v>
      </c>
      <c r="DY146" s="272">
        <f t="shared" si="1811"/>
        <v>0.96152777777777776</v>
      </c>
      <c r="DZ146" s="272">
        <f t="shared" si="1811"/>
        <v>0.97263888888888883</v>
      </c>
      <c r="EA146" s="272">
        <f t="shared" si="1811"/>
        <v>0.97347222222222218</v>
      </c>
      <c r="EB146" s="272">
        <f t="shared" si="1811"/>
        <v>0.97402777777777783</v>
      </c>
      <c r="EC146" s="272">
        <f t="shared" si="1811"/>
        <v>0.98013888888888889</v>
      </c>
      <c r="ED146" s="272">
        <f t="shared" si="1811"/>
        <v>0.98</v>
      </c>
      <c r="EE146" s="272">
        <f t="shared" si="1811"/>
        <v>0.98097222222222225</v>
      </c>
      <c r="EF146" s="272">
        <f t="shared" si="1811"/>
        <v>0.98263888888888884</v>
      </c>
      <c r="EG146" s="272">
        <f t="shared" si="1811"/>
        <v>0.98069444444444442</v>
      </c>
      <c r="EH146" s="272">
        <f t="shared" ref="EH146:EX146" si="1812">IF(EH147&lt;EH142,(EH142-EH147)/5+EH147,(EH147-EH142)/5+EH145)</f>
        <v>0.98402777777777783</v>
      </c>
      <c r="EI146" s="272">
        <f t="shared" si="1812"/>
        <v>0.98194444444444451</v>
      </c>
      <c r="EJ146" s="272">
        <f t="shared" si="1812"/>
        <v>0.98416666666666675</v>
      </c>
      <c r="EK146" s="272">
        <f t="shared" si="1812"/>
        <v>0.98541666666666661</v>
      </c>
      <c r="EL146" s="272">
        <f t="shared" si="1812"/>
        <v>0.98666666666666669</v>
      </c>
      <c r="EM146" s="272">
        <f t="shared" si="1812"/>
        <v>0.98722222222222222</v>
      </c>
      <c r="EN146" s="272">
        <f t="shared" si="1812"/>
        <v>0.99069444444444443</v>
      </c>
      <c r="EO146" s="272">
        <f t="shared" si="1812"/>
        <v>0.99069444444444443</v>
      </c>
      <c r="EP146" s="272">
        <f t="shared" si="1812"/>
        <v>0.99097222222222225</v>
      </c>
      <c r="EQ146" s="272">
        <f t="shared" si="1812"/>
        <v>0.99194444444444441</v>
      </c>
      <c r="ER146" s="272">
        <f t="shared" si="1812"/>
        <v>0.99333333333333329</v>
      </c>
      <c r="ES146" s="272">
        <f t="shared" si="1812"/>
        <v>0.99402777777777784</v>
      </c>
      <c r="ET146" s="272">
        <f t="shared" si="1812"/>
        <v>0.99333333333333329</v>
      </c>
      <c r="EU146" s="272">
        <f t="shared" si="1812"/>
        <v>0.99388888888888893</v>
      </c>
      <c r="EV146" s="272">
        <f t="shared" si="1812"/>
        <v>0.99541666666666673</v>
      </c>
      <c r="EW146" s="272">
        <f t="shared" si="1812"/>
        <v>0.99388888888888893</v>
      </c>
      <c r="EX146" s="272">
        <f t="shared" si="1812"/>
        <v>0.99611111111111106</v>
      </c>
      <c r="EY146" s="272">
        <f t="shared" ref="EY146:FJ146" si="1813">IF(EY147&lt;EY142,(EY142-EY147)/5+EY147,(EY147-EY142)/5+EY145)</f>
        <v>0.99611111111111106</v>
      </c>
      <c r="EZ146" s="272">
        <f t="shared" si="1813"/>
        <v>0.99458333333333337</v>
      </c>
      <c r="FA146" s="272">
        <f t="shared" si="1813"/>
        <v>0.99791666666666667</v>
      </c>
      <c r="FB146" s="272">
        <f t="shared" si="1813"/>
        <v>0.99736111111111114</v>
      </c>
      <c r="FC146" s="272">
        <f t="shared" si="1813"/>
        <v>0.99819444444444427</v>
      </c>
      <c r="FD146" s="272">
        <f t="shared" si="1813"/>
        <v>0.9966666666666667</v>
      </c>
      <c r="FE146" s="272">
        <f t="shared" si="1813"/>
        <v>0.99736111111111114</v>
      </c>
      <c r="FF146" s="272">
        <f t="shared" si="1813"/>
        <v>0.99736111111111114</v>
      </c>
      <c r="FG146" s="272">
        <f t="shared" si="1813"/>
        <v>0.99597222222222215</v>
      </c>
      <c r="FH146" s="272">
        <f t="shared" si="1813"/>
        <v>0.99861111111111101</v>
      </c>
      <c r="FI146" s="272">
        <f t="shared" si="1813"/>
        <v>0.99652777777777779</v>
      </c>
      <c r="FJ146" s="272">
        <f t="shared" si="1813"/>
        <v>0.99861111111111101</v>
      </c>
      <c r="FK146" s="275">
        <f t="shared" ref="FK146" si="1814">IF(FK147&lt;FK142,(FK142-FK147)/5+FK147,(FK147-FK142)/5+FK145)</f>
        <v>0.99805555555555558</v>
      </c>
      <c r="FL146" s="214">
        <f t="shared" si="1769"/>
        <v>-49</v>
      </c>
      <c r="FM146" s="214"/>
      <c r="FN146" s="214"/>
      <c r="FO146" s="221"/>
      <c r="FP146" s="221"/>
      <c r="FQ146" s="214"/>
      <c r="FR146" s="216"/>
      <c r="FS146" s="216"/>
      <c r="FT146" s="216"/>
      <c r="FU146" s="216"/>
      <c r="FV146" s="216"/>
      <c r="FW146" s="216"/>
      <c r="FX146" s="216"/>
      <c r="FY146" s="216"/>
      <c r="FZ146" s="216"/>
      <c r="GA146" s="216"/>
      <c r="GB146" s="216"/>
      <c r="GC146" s="216"/>
      <c r="GD146" s="216"/>
      <c r="GE146" s="216"/>
      <c r="GF146" s="216"/>
      <c r="GG146" s="216"/>
      <c r="GH146" s="216"/>
      <c r="GI146" s="216"/>
      <c r="GJ146" s="216"/>
      <c r="GK146" s="216"/>
      <c r="GL146" s="216"/>
      <c r="GM146" s="216"/>
      <c r="GN146" s="216"/>
      <c r="GO146" s="216"/>
      <c r="GP146" s="216"/>
      <c r="GQ146" s="216"/>
      <c r="GR146" s="216"/>
      <c r="GS146" s="216"/>
      <c r="GT146" s="216"/>
      <c r="GU146" s="216"/>
      <c r="GV146" s="216"/>
      <c r="GW146" s="216"/>
      <c r="GX146" s="216"/>
      <c r="GY146" s="216"/>
      <c r="GZ146" s="216"/>
      <c r="HA146" s="216"/>
      <c r="HB146" s="216"/>
      <c r="HC146" s="216"/>
      <c r="HD146" s="216"/>
      <c r="HE146" s="216"/>
      <c r="HF146" s="216"/>
      <c r="HG146" s="216"/>
      <c r="HH146" s="216"/>
      <c r="HI146" s="216"/>
      <c r="HJ146" s="216"/>
      <c r="HK146" s="216"/>
      <c r="HL146" s="216"/>
      <c r="HM146" s="216"/>
      <c r="HN146" s="216"/>
      <c r="HO146" s="216"/>
      <c r="HP146" s="216"/>
      <c r="HQ146" s="216"/>
      <c r="HR146" s="216"/>
      <c r="HS146" s="216"/>
      <c r="HT146" s="216"/>
      <c r="HU146" s="216"/>
      <c r="HV146" s="216"/>
      <c r="HW146" s="216"/>
      <c r="HX146" s="216"/>
      <c r="HY146" s="216"/>
      <c r="HZ146" s="216"/>
      <c r="IA146" s="216"/>
      <c r="IB146" s="216"/>
      <c r="IC146" s="216"/>
      <c r="ID146" s="216"/>
      <c r="IE146" s="216"/>
      <c r="IF146" s="216"/>
      <c r="IG146" s="216"/>
      <c r="IH146" s="216"/>
      <c r="II146" s="216"/>
      <c r="IJ146" s="216"/>
      <c r="IK146" s="216"/>
      <c r="IL146" s="216"/>
      <c r="IM146" s="216"/>
      <c r="IN146" s="216"/>
      <c r="IO146" s="216"/>
      <c r="IP146" s="216"/>
      <c r="IQ146" s="216"/>
      <c r="IR146" s="216"/>
      <c r="IS146" s="216"/>
      <c r="IT146" s="216"/>
      <c r="IU146" s="216"/>
      <c r="IV146" s="216"/>
      <c r="IW146" s="216"/>
      <c r="IX146" s="216"/>
      <c r="IY146" s="216"/>
      <c r="IZ146" s="216"/>
      <c r="JA146" s="216"/>
      <c r="JB146" s="216"/>
      <c r="JC146" s="216"/>
      <c r="JD146" s="216"/>
      <c r="JE146" s="216"/>
      <c r="JF146" s="216"/>
      <c r="JG146" s="216"/>
      <c r="JH146" s="216"/>
      <c r="JI146" s="216"/>
      <c r="JJ146" s="216"/>
      <c r="JK146" s="216"/>
      <c r="JL146" s="216"/>
      <c r="JM146" s="216"/>
      <c r="JN146" s="216"/>
      <c r="JO146" s="216"/>
      <c r="JP146" s="216"/>
      <c r="JQ146" s="216"/>
      <c r="JR146" s="216"/>
    </row>
    <row r="147" spans="1:278" ht="15.75" hidden="1" thickBot="1">
      <c r="F147" s="120"/>
      <c r="G147" s="23" t="s">
        <v>52</v>
      </c>
      <c r="H147" s="23" t="s">
        <v>53</v>
      </c>
      <c r="J147" s="12"/>
      <c r="K147" s="117"/>
      <c r="L147" s="204"/>
      <c r="M147" s="117"/>
      <c r="AH147" s="10"/>
      <c r="AI147" s="20"/>
      <c r="AJ147" s="91"/>
      <c r="AK147" s="19"/>
      <c r="AL147" s="20"/>
      <c r="AM147" s="20"/>
      <c r="AN147" s="19"/>
      <c r="AO147" s="19"/>
      <c r="AP147" s="19"/>
      <c r="AQ147" s="20"/>
      <c r="AR147" s="20"/>
      <c r="AS147" s="20"/>
      <c r="AT147" s="20"/>
      <c r="AU147" s="20"/>
      <c r="AV147" s="20"/>
      <c r="AW147" s="20"/>
      <c r="BF147" s="215">
        <v>-50</v>
      </c>
      <c r="BG147" s="214">
        <f t="shared" si="1738"/>
        <v>-50</v>
      </c>
      <c r="BH147" s="258">
        <v>0.99722222222222223</v>
      </c>
      <c r="BI147" s="259">
        <v>0.99583333333333324</v>
      </c>
      <c r="BJ147" s="259">
        <v>0.99722222222222223</v>
      </c>
      <c r="BK147" s="259">
        <v>0.99652777777777779</v>
      </c>
      <c r="BL147" s="259">
        <v>0.99791666666666667</v>
      </c>
      <c r="BM147" s="259">
        <v>0.99791666666666667</v>
      </c>
      <c r="BN147" s="259">
        <v>0.99791666666666667</v>
      </c>
      <c r="BO147" s="259">
        <v>0.99861111111111101</v>
      </c>
      <c r="BP147" s="259">
        <v>0</v>
      </c>
      <c r="BQ147" s="259">
        <v>0.99791666666666667</v>
      </c>
      <c r="BR147" s="259">
        <v>0.99791666666666667</v>
      </c>
      <c r="BS147" s="259">
        <v>0.99791666666666667</v>
      </c>
      <c r="BT147" s="259">
        <v>0.99861111111111101</v>
      </c>
      <c r="BU147" s="259">
        <v>0.99791666666666667</v>
      </c>
      <c r="BV147" s="259">
        <v>0.99861111111111101</v>
      </c>
      <c r="BW147" s="259">
        <v>0.99861111111111101</v>
      </c>
      <c r="BX147" s="259">
        <v>0.99861111111111101</v>
      </c>
      <c r="BY147" s="259">
        <v>0.99930555555555556</v>
      </c>
      <c r="BZ147" s="259">
        <v>0.99930555555555556</v>
      </c>
      <c r="CA147" s="259">
        <v>0.99930555555555556</v>
      </c>
      <c r="CB147" s="259">
        <v>1.3888888888888889E-3</v>
      </c>
      <c r="CC147" s="259">
        <v>0</v>
      </c>
      <c r="CD147" s="259">
        <v>2.0833333333333333E-3</v>
      </c>
      <c r="CE147" s="259">
        <v>2.7777777777777779E-3</v>
      </c>
      <c r="CF147" s="259">
        <v>4.8611111111111112E-3</v>
      </c>
      <c r="CG147" s="259">
        <v>4.8611111111111112E-3</v>
      </c>
      <c r="CH147" s="259">
        <v>6.2499999999999995E-3</v>
      </c>
      <c r="CI147" s="259">
        <v>8.3333333333333332E-3</v>
      </c>
      <c r="CJ147" s="259">
        <v>1.0416666666666666E-2</v>
      </c>
      <c r="CK147" s="259">
        <v>1.2499999999999999E-2</v>
      </c>
      <c r="CL147" s="259">
        <v>1.2499999999999999E-2</v>
      </c>
      <c r="CM147" s="259">
        <v>2.1527777777777781E-2</v>
      </c>
      <c r="CN147" s="259">
        <v>3.0555555555555555E-2</v>
      </c>
      <c r="CO147" s="259">
        <v>3.2638888888888891E-2</v>
      </c>
      <c r="CP147" s="259">
        <v>4.027777777777778E-2</v>
      </c>
      <c r="CQ147" s="259">
        <v>4.3055555555555562E-2</v>
      </c>
      <c r="CR147" s="259">
        <v>4.8611111111111112E-2</v>
      </c>
      <c r="CS147" s="259">
        <v>5.9722222222222225E-2</v>
      </c>
      <c r="CT147" s="259">
        <v>6.25E-2</v>
      </c>
      <c r="CU147" s="259">
        <v>8.5416666666666655E-2</v>
      </c>
      <c r="CV147" s="259">
        <v>7.5694444444444439E-2</v>
      </c>
      <c r="CW147" s="259">
        <v>7.4999999999999997E-2</v>
      </c>
      <c r="CX147" s="259">
        <v>7.9166666666666663E-2</v>
      </c>
      <c r="CY147" s="259">
        <v>8.3333333333333329E-2</v>
      </c>
      <c r="CZ147" s="259">
        <v>8.3333333333333329E-2</v>
      </c>
      <c r="DA147" s="259">
        <v>9.2361111111111116E-2</v>
      </c>
      <c r="DB147" s="259">
        <v>9.375E-2</v>
      </c>
      <c r="DC147" s="259"/>
      <c r="DD147" s="259"/>
      <c r="DE147" s="259"/>
      <c r="DF147" s="259"/>
      <c r="DG147" s="259"/>
      <c r="DH147" s="259"/>
      <c r="DI147" s="259"/>
      <c r="DJ147" s="259"/>
      <c r="DK147" s="259"/>
      <c r="DL147" s="259"/>
      <c r="DM147" s="259"/>
      <c r="DN147" s="259"/>
      <c r="DO147" s="259"/>
      <c r="DP147" s="273"/>
      <c r="DQ147" s="220">
        <f t="shared" si="1139"/>
        <v>-50</v>
      </c>
      <c r="DR147" s="258">
        <v>0.93194444444444446</v>
      </c>
      <c r="DS147" s="259">
        <v>0.94791666666666663</v>
      </c>
      <c r="DT147" s="259">
        <v>0.95000000000000007</v>
      </c>
      <c r="DU147" s="259">
        <v>0.95000000000000007</v>
      </c>
      <c r="DV147" s="259">
        <v>0.95694444444444438</v>
      </c>
      <c r="DW147" s="259">
        <v>0.9590277777777777</v>
      </c>
      <c r="DX147" s="259">
        <v>0.95833333333333337</v>
      </c>
      <c r="DY147" s="259">
        <v>0.95972222222222225</v>
      </c>
      <c r="DZ147" s="259">
        <v>0.97152777777777777</v>
      </c>
      <c r="EA147" s="259">
        <v>0.97222222222222221</v>
      </c>
      <c r="EB147" s="290">
        <v>0.97291666666666676</v>
      </c>
      <c r="EC147" s="259">
        <v>0.97916666666666663</v>
      </c>
      <c r="ED147" s="259">
        <v>0.97916666666666663</v>
      </c>
      <c r="EE147" s="259">
        <v>0.98055555555555562</v>
      </c>
      <c r="EF147" s="259">
        <v>0.9819444444444444</v>
      </c>
      <c r="EG147" s="259">
        <v>0.97986111111111107</v>
      </c>
      <c r="EH147" s="259">
        <v>0.98333333333333339</v>
      </c>
      <c r="EI147" s="259">
        <v>0.98125000000000007</v>
      </c>
      <c r="EJ147" s="259">
        <v>0.98333333333333339</v>
      </c>
      <c r="EK147" s="259">
        <v>0.98472222222222217</v>
      </c>
      <c r="EL147" s="259">
        <v>0.98611111111111116</v>
      </c>
      <c r="EM147" s="259">
        <v>0.9868055555555556</v>
      </c>
      <c r="EN147" s="259">
        <v>0.9902777777777777</v>
      </c>
      <c r="EO147" s="259">
        <v>0.9902777777777777</v>
      </c>
      <c r="EP147" s="259">
        <v>0.99097222222222225</v>
      </c>
      <c r="EQ147" s="259">
        <v>0.9916666666666667</v>
      </c>
      <c r="ER147" s="259">
        <v>0.99305555555555547</v>
      </c>
      <c r="ES147" s="259">
        <v>0.99375000000000002</v>
      </c>
      <c r="ET147" s="259">
        <v>0.99305555555555547</v>
      </c>
      <c r="EU147" s="259">
        <v>0.99375000000000002</v>
      </c>
      <c r="EV147" s="259">
        <v>0.99513888888888891</v>
      </c>
      <c r="EW147" s="259">
        <v>0.99375000000000002</v>
      </c>
      <c r="EX147" s="259">
        <v>0.99583333333333324</v>
      </c>
      <c r="EY147" s="259">
        <v>0.99583333333333324</v>
      </c>
      <c r="EZ147" s="259">
        <v>0.99444444444444446</v>
      </c>
      <c r="FA147" s="259">
        <v>0.99791666666666667</v>
      </c>
      <c r="FB147" s="259">
        <v>0.99722222222222223</v>
      </c>
      <c r="FC147" s="259">
        <v>0.99861111111111101</v>
      </c>
      <c r="FD147" s="259">
        <v>0.99652777777777779</v>
      </c>
      <c r="FE147" s="259">
        <v>0.99722222222222223</v>
      </c>
      <c r="FF147" s="259">
        <v>0.99722222222222223</v>
      </c>
      <c r="FG147" s="259">
        <v>0.99583333333333324</v>
      </c>
      <c r="FH147" s="259">
        <v>0.99861111111111101</v>
      </c>
      <c r="FI147" s="259">
        <v>0.99652777777777779</v>
      </c>
      <c r="FJ147" s="259">
        <v>0.99861111111111101</v>
      </c>
      <c r="FK147" s="273">
        <v>0.99791666666666667</v>
      </c>
      <c r="FL147" s="214">
        <f t="shared" si="1769"/>
        <v>-50</v>
      </c>
      <c r="FM147" s="214"/>
      <c r="FN147" s="214"/>
      <c r="FO147" s="221"/>
      <c r="FP147" s="221"/>
      <c r="FQ147" s="214"/>
      <c r="FR147" s="216"/>
      <c r="FS147" s="216"/>
      <c r="FT147" s="216"/>
      <c r="FU147" s="216"/>
      <c r="FV147" s="216"/>
      <c r="FW147" s="216"/>
      <c r="FX147" s="216"/>
      <c r="FY147" s="216"/>
      <c r="FZ147" s="216"/>
      <c r="GA147" s="216"/>
      <c r="GB147" s="216"/>
      <c r="GC147" s="216"/>
      <c r="GD147" s="216"/>
      <c r="GE147" s="216"/>
      <c r="GF147" s="216"/>
      <c r="GG147" s="216"/>
      <c r="GH147" s="216"/>
      <c r="GI147" s="216"/>
      <c r="GJ147" s="216"/>
      <c r="GK147" s="216"/>
      <c r="GL147" s="216"/>
      <c r="GM147" s="216"/>
      <c r="GN147" s="216"/>
      <c r="GO147" s="216"/>
      <c r="GP147" s="216"/>
      <c r="GQ147" s="216"/>
      <c r="GR147" s="216"/>
      <c r="GS147" s="216"/>
      <c r="GT147" s="216"/>
      <c r="GU147" s="216"/>
      <c r="GV147" s="216"/>
      <c r="GW147" s="216"/>
      <c r="GX147" s="216"/>
      <c r="GY147" s="216"/>
      <c r="GZ147" s="216"/>
      <c r="HA147" s="216"/>
      <c r="HB147" s="216"/>
      <c r="HC147" s="216"/>
      <c r="HD147" s="216"/>
      <c r="HE147" s="216"/>
      <c r="HF147" s="216"/>
      <c r="HG147" s="216"/>
      <c r="HH147" s="216"/>
      <c r="HI147" s="216"/>
      <c r="HJ147" s="216"/>
      <c r="HK147" s="216"/>
      <c r="HL147" s="216"/>
      <c r="HM147" s="216"/>
      <c r="HN147" s="216"/>
      <c r="HO147" s="216"/>
      <c r="HP147" s="216"/>
      <c r="HQ147" s="216"/>
      <c r="HR147" s="216"/>
      <c r="HS147" s="216"/>
      <c r="HT147" s="216"/>
      <c r="HU147" s="216"/>
      <c r="HV147" s="216"/>
      <c r="HW147" s="216"/>
      <c r="HX147" s="216"/>
      <c r="HY147" s="216"/>
      <c r="HZ147" s="216"/>
      <c r="IA147" s="216"/>
      <c r="IB147" s="216"/>
      <c r="IC147" s="216"/>
      <c r="ID147" s="216"/>
      <c r="IE147" s="216"/>
      <c r="IF147" s="216"/>
      <c r="IG147" s="216"/>
      <c r="IH147" s="216"/>
      <c r="II147" s="216"/>
      <c r="IJ147" s="216"/>
      <c r="IK147" s="216"/>
      <c r="IL147" s="216"/>
      <c r="IM147" s="216"/>
      <c r="IN147" s="216"/>
      <c r="IO147" s="216"/>
      <c r="IP147" s="216"/>
      <c r="IQ147" s="216"/>
      <c r="IR147" s="216"/>
      <c r="IS147" s="216"/>
      <c r="IT147" s="216"/>
      <c r="IU147" s="216"/>
      <c r="IV147" s="216"/>
      <c r="IW147" s="216"/>
      <c r="IX147" s="216"/>
      <c r="IY147" s="216"/>
      <c r="IZ147" s="216"/>
      <c r="JA147" s="216"/>
      <c r="JB147" s="216"/>
      <c r="JC147" s="216"/>
      <c r="JD147" s="216"/>
      <c r="JE147" s="216"/>
      <c r="JF147" s="216"/>
      <c r="JG147" s="216"/>
      <c r="JH147" s="216"/>
      <c r="JI147" s="216"/>
      <c r="JJ147" s="216"/>
      <c r="JK147" s="216"/>
      <c r="JL147" s="216"/>
      <c r="JM147" s="216"/>
      <c r="JN147" s="216"/>
      <c r="JO147" s="216"/>
      <c r="JP147" s="216"/>
      <c r="JQ147" s="216"/>
      <c r="JR147" s="216"/>
    </row>
    <row r="148" spans="1:278" hidden="1">
      <c r="A148" s="21"/>
      <c r="B148" s="121"/>
      <c r="C148" s="119"/>
      <c r="D148" s="122"/>
      <c r="E148" s="119" t="s">
        <v>54</v>
      </c>
      <c r="F148" s="123" t="str">
        <f>$M$3</f>
        <v>48:38</v>
      </c>
      <c r="G148" s="12"/>
      <c r="H148" s="12"/>
      <c r="I148" s="117"/>
      <c r="J148" s="119">
        <f ca="1">J149</f>
        <v>28.671250331453916</v>
      </c>
      <c r="K148" s="124" t="str">
        <f ca="1">TRUNC(J148)&amp;"°"&amp;ABS(TRUNC((J148-TRUNC(J148))*60))&amp;"'"&amp;ABS(ROUND(((J148-TRUNC(J148))*60-TRUNC((J148-TRUNC(J148))*60))*60,0))&amp;""""</f>
        <v>28°40'17"</v>
      </c>
      <c r="L148" s="205"/>
      <c r="M148" s="117"/>
      <c r="AH148" s="10"/>
      <c r="AI148" s="20"/>
      <c r="AJ148" s="91"/>
      <c r="AK148" s="19"/>
      <c r="AL148" s="20"/>
      <c r="AM148" s="20"/>
      <c r="AN148" s="19"/>
      <c r="AO148" s="19"/>
      <c r="AP148" s="19"/>
      <c r="AQ148" s="20"/>
      <c r="AR148" s="20"/>
      <c r="AS148" s="20"/>
      <c r="AT148" s="20"/>
      <c r="AU148" s="20"/>
      <c r="AV148" s="20"/>
      <c r="AW148" s="20"/>
      <c r="BF148" s="215">
        <v>-51</v>
      </c>
      <c r="BG148" s="214">
        <f t="shared" si="1738"/>
        <v>-51</v>
      </c>
      <c r="BH148" s="269">
        <f t="shared" ref="BH148:BI148" si="1815">IF(BH152&lt;BH147,(BH147-BH152)/5+BH149,(BH152-BH147)/5+BH147)</f>
        <v>0.99708333333333343</v>
      </c>
      <c r="BI148" s="270">
        <f t="shared" si="1815"/>
        <v>0.99569444444444455</v>
      </c>
      <c r="BJ148" s="270">
        <f t="shared" ref="BJ148:BO148" si="1816">IF(BJ152&lt;BJ147,(BJ147-BJ152)/5+BJ149,(BJ152-BJ147)/5+BJ147)</f>
        <v>0.99694444444444452</v>
      </c>
      <c r="BK148" s="270">
        <f t="shared" si="1816"/>
        <v>0.99638888888888888</v>
      </c>
      <c r="BL148" s="270">
        <f t="shared" si="1816"/>
        <v>0.99777777777777787</v>
      </c>
      <c r="BM148" s="270">
        <f t="shared" si="1816"/>
        <v>0.99777777777777787</v>
      </c>
      <c r="BN148" s="270">
        <f t="shared" si="1816"/>
        <v>0.99791666666666667</v>
      </c>
      <c r="BO148" s="270">
        <f t="shared" si="1816"/>
        <v>0.99833333333333307</v>
      </c>
      <c r="BP148" s="254">
        <v>0.99986111111111098</v>
      </c>
      <c r="BQ148" s="270">
        <f t="shared" ref="BQ148:CB148" si="1817">IF(BQ152&lt;BQ147,(BQ147-BQ152)/5+BQ149,(BQ152-BQ147)/5+BQ147)</f>
        <v>0.99777777777777787</v>
      </c>
      <c r="BR148" s="270">
        <f t="shared" si="1817"/>
        <v>0.99777777777777787</v>
      </c>
      <c r="BS148" s="270">
        <f t="shared" si="1817"/>
        <v>0.99791666666666667</v>
      </c>
      <c r="BT148" s="270">
        <f t="shared" si="1817"/>
        <v>0.99847222222222232</v>
      </c>
      <c r="BU148" s="270">
        <f t="shared" si="1817"/>
        <v>0.99791666666666667</v>
      </c>
      <c r="BV148" s="270">
        <f t="shared" si="1817"/>
        <v>0.99847222222222232</v>
      </c>
      <c r="BW148" s="270">
        <f t="shared" si="1817"/>
        <v>0.99847222222222232</v>
      </c>
      <c r="BX148" s="270">
        <f t="shared" si="1817"/>
        <v>0.99847222222222232</v>
      </c>
      <c r="BY148" s="270">
        <f t="shared" si="1817"/>
        <v>0.99916666666666665</v>
      </c>
      <c r="BZ148" s="270">
        <f t="shared" si="1817"/>
        <v>0.99916666666666665</v>
      </c>
      <c r="CA148" s="270">
        <f t="shared" si="1817"/>
        <v>0.99930555555555556</v>
      </c>
      <c r="CB148" s="270">
        <f t="shared" si="1817"/>
        <v>1.5277777777777779E-3</v>
      </c>
      <c r="CC148" s="270">
        <f t="shared" ref="CC148:DP148" si="1818">IF(CC152&lt;CC147,(CC147-CC152)/5+CC149,(CC152-CC147)/5+CC147)</f>
        <v>0</v>
      </c>
      <c r="CD148" s="270">
        <f t="shared" si="1818"/>
        <v>2.2222222222222222E-3</v>
      </c>
      <c r="CE148" s="270">
        <f t="shared" si="1818"/>
        <v>2.7777777777777779E-3</v>
      </c>
      <c r="CF148" s="270">
        <f t="shared" si="1818"/>
        <v>5.138888888888889E-3</v>
      </c>
      <c r="CG148" s="270">
        <f t="shared" si="1818"/>
        <v>5.0000000000000001E-3</v>
      </c>
      <c r="CH148" s="270">
        <f t="shared" si="1818"/>
        <v>6.6666666666666662E-3</v>
      </c>
      <c r="CI148" s="270">
        <f t="shared" si="1818"/>
        <v>8.7499999999999991E-3</v>
      </c>
      <c r="CJ148" s="270">
        <f t="shared" si="1818"/>
        <v>1.0972222222222222E-2</v>
      </c>
      <c r="CK148" s="270">
        <f t="shared" si="1818"/>
        <v>1.3472222222222222E-2</v>
      </c>
      <c r="CL148" s="270">
        <f t="shared" si="1818"/>
        <v>1.3194444444444444E-2</v>
      </c>
      <c r="CM148" s="270">
        <f t="shared" si="1818"/>
        <v>2.3055555555555558E-2</v>
      </c>
      <c r="CN148" s="270">
        <f t="shared" si="1818"/>
        <v>3.2777777777777774E-2</v>
      </c>
      <c r="CO148" s="270">
        <f t="shared" si="1818"/>
        <v>3.5000000000000003E-2</v>
      </c>
      <c r="CP148" s="270">
        <f t="shared" si="1818"/>
        <v>4.3750000000000004E-2</v>
      </c>
      <c r="CQ148" s="270">
        <f t="shared" si="1818"/>
        <v>4.7222222222222228E-2</v>
      </c>
      <c r="CR148" s="270">
        <f t="shared" si="1818"/>
        <v>5.3888888888888889E-2</v>
      </c>
      <c r="CS148" s="270">
        <f t="shared" si="1818"/>
        <v>5.9722222222222225E-2</v>
      </c>
      <c r="CT148" s="270">
        <f t="shared" si="1818"/>
        <v>6.25E-2</v>
      </c>
      <c r="CU148" s="270">
        <f t="shared" si="1818"/>
        <v>8.5416666666666655E-2</v>
      </c>
      <c r="CV148" s="270">
        <f t="shared" si="1818"/>
        <v>6.055555555555555E-2</v>
      </c>
      <c r="CW148" s="270">
        <f t="shared" si="1818"/>
        <v>0.06</v>
      </c>
      <c r="CX148" s="270">
        <f t="shared" si="1818"/>
        <v>6.3333333333333325E-2</v>
      </c>
      <c r="CY148" s="270">
        <f t="shared" si="1818"/>
        <v>6.6666666666666666E-2</v>
      </c>
      <c r="CZ148" s="270">
        <f t="shared" si="1818"/>
        <v>6.6666666666666666E-2</v>
      </c>
      <c r="DA148" s="270">
        <f t="shared" si="1818"/>
        <v>7.3888888888888893E-2</v>
      </c>
      <c r="DB148" s="270">
        <f t="shared" si="1818"/>
        <v>7.4999999999999997E-2</v>
      </c>
      <c r="DC148" s="270">
        <f t="shared" si="1818"/>
        <v>0</v>
      </c>
      <c r="DD148" s="270">
        <f t="shared" si="1818"/>
        <v>0</v>
      </c>
      <c r="DE148" s="270">
        <f t="shared" si="1818"/>
        <v>0</v>
      </c>
      <c r="DF148" s="270">
        <f t="shared" si="1818"/>
        <v>0</v>
      </c>
      <c r="DG148" s="270">
        <f t="shared" si="1818"/>
        <v>0</v>
      </c>
      <c r="DH148" s="270">
        <f t="shared" si="1818"/>
        <v>0</v>
      </c>
      <c r="DI148" s="270">
        <f t="shared" si="1818"/>
        <v>0</v>
      </c>
      <c r="DJ148" s="270">
        <f t="shared" si="1818"/>
        <v>0</v>
      </c>
      <c r="DK148" s="270">
        <f t="shared" si="1818"/>
        <v>0</v>
      </c>
      <c r="DL148" s="270">
        <f t="shared" si="1818"/>
        <v>0</v>
      </c>
      <c r="DM148" s="270">
        <f t="shared" si="1818"/>
        <v>0</v>
      </c>
      <c r="DN148" s="270">
        <f t="shared" si="1818"/>
        <v>0</v>
      </c>
      <c r="DO148" s="270">
        <f t="shared" si="1818"/>
        <v>0</v>
      </c>
      <c r="DP148" s="270">
        <f t="shared" si="1818"/>
        <v>0</v>
      </c>
      <c r="DQ148" s="220">
        <f t="shared" si="1139"/>
        <v>-51</v>
      </c>
      <c r="DR148" s="270">
        <f t="shared" ref="DR148:DS148" si="1819">IF(DR152&lt;DR147,(DR147-DR152)/5+DR149,(DR152-DR147)/5+DR147)</f>
        <v>0.93194444444444446</v>
      </c>
      <c r="DS148" s="270">
        <f t="shared" si="1819"/>
        <v>0.94194444444444425</v>
      </c>
      <c r="DT148" s="270">
        <f t="shared" ref="DT148:EF148" si="1820">IF(DT152&lt;DT147,(DT147-DT152)/5+DT149,(DT152-DT147)/5+DT147)</f>
        <v>0.94388888888888911</v>
      </c>
      <c r="DU148" s="270">
        <f t="shared" si="1820"/>
        <v>0.94374999999999998</v>
      </c>
      <c r="DV148" s="270">
        <f t="shared" si="1820"/>
        <v>0.95263888888888892</v>
      </c>
      <c r="DW148" s="270">
        <f t="shared" si="1820"/>
        <v>0.95527777777777789</v>
      </c>
      <c r="DX148" s="270">
        <f t="shared" si="1820"/>
        <v>0.95472222222222225</v>
      </c>
      <c r="DY148" s="270">
        <f t="shared" si="1820"/>
        <v>0.95611111111111124</v>
      </c>
      <c r="DZ148" s="270">
        <f t="shared" si="1820"/>
        <v>0.96944444444444444</v>
      </c>
      <c r="EA148" s="270">
        <f t="shared" si="1820"/>
        <v>0.97027777777777768</v>
      </c>
      <c r="EB148" s="270">
        <f t="shared" si="1820"/>
        <v>0.97097222222222213</v>
      </c>
      <c r="EC148" s="270">
        <f t="shared" si="1820"/>
        <v>0.97777777777777775</v>
      </c>
      <c r="ED148" s="270">
        <f t="shared" si="1820"/>
        <v>0.97777777777777775</v>
      </c>
      <c r="EE148" s="270">
        <f t="shared" si="1820"/>
        <v>0.97930555555555543</v>
      </c>
      <c r="EF148" s="270">
        <f t="shared" si="1820"/>
        <v>0.98069444444444442</v>
      </c>
      <c r="EG148" s="270">
        <f t="shared" ref="EG148:EV148" si="1821">IF(EG152&lt;EG147,(EG147-EG152)/5+EG149,(EG152-EG147)/5+EG147)</f>
        <v>0.97874999999999979</v>
      </c>
      <c r="EH148" s="270">
        <f t="shared" si="1821"/>
        <v>0.98222222222222244</v>
      </c>
      <c r="EI148" s="270">
        <f t="shared" si="1821"/>
        <v>0.98013888888888878</v>
      </c>
      <c r="EJ148" s="270">
        <f t="shared" si="1821"/>
        <v>0.98236111111111135</v>
      </c>
      <c r="EK148" s="270">
        <f t="shared" si="1821"/>
        <v>0.98361111111111088</v>
      </c>
      <c r="EL148" s="270">
        <f t="shared" si="1821"/>
        <v>0.98527777777777781</v>
      </c>
      <c r="EM148" s="270">
        <f t="shared" si="1821"/>
        <v>0.98597222222222225</v>
      </c>
      <c r="EN148" s="270">
        <f t="shared" si="1821"/>
        <v>0.98972222222222206</v>
      </c>
      <c r="EO148" s="270">
        <f t="shared" si="1821"/>
        <v>0.98972222222222206</v>
      </c>
      <c r="EP148" s="270">
        <f t="shared" si="1821"/>
        <v>0.9904166666666665</v>
      </c>
      <c r="EQ148" s="270">
        <f t="shared" si="1821"/>
        <v>0.99097222222222214</v>
      </c>
      <c r="ER148" s="270">
        <f t="shared" si="1821"/>
        <v>0.99249999999999983</v>
      </c>
      <c r="ES148" s="270">
        <f t="shared" si="1821"/>
        <v>0.99347222222222242</v>
      </c>
      <c r="ET148" s="270">
        <f t="shared" si="1821"/>
        <v>0.99263888888888874</v>
      </c>
      <c r="EU148" s="270">
        <f t="shared" si="1821"/>
        <v>0.99347222222222242</v>
      </c>
      <c r="EV148" s="270">
        <f t="shared" si="1821"/>
        <v>0.99500000000000011</v>
      </c>
      <c r="EW148" s="270">
        <f t="shared" ref="EW148:FI148" si="1822">IF(EW152&lt;EW147,(EW147-EW152)/5+EW149,(EW152-EW147)/5+EW147)</f>
        <v>0.99361111111111111</v>
      </c>
      <c r="EX148" s="270">
        <f t="shared" si="1822"/>
        <v>0.99569444444444455</v>
      </c>
      <c r="EY148" s="270">
        <f t="shared" si="1822"/>
        <v>0.99569444444444455</v>
      </c>
      <c r="EZ148" s="270">
        <f t="shared" si="1822"/>
        <v>0.99416666666666675</v>
      </c>
      <c r="FA148" s="270">
        <f t="shared" si="1822"/>
        <v>0.99763888888888907</v>
      </c>
      <c r="FB148" s="270">
        <f t="shared" si="1822"/>
        <v>0.99708333333333343</v>
      </c>
      <c r="FC148" s="270">
        <f t="shared" si="1822"/>
        <v>0.99847222222222232</v>
      </c>
      <c r="FD148" s="270">
        <f t="shared" si="1822"/>
        <v>0.99652777777777779</v>
      </c>
      <c r="FE148" s="270">
        <f t="shared" si="1822"/>
        <v>0.99708333333333343</v>
      </c>
      <c r="FF148" s="270">
        <f t="shared" si="1822"/>
        <v>0.99708333333333343</v>
      </c>
      <c r="FG148" s="270">
        <f t="shared" si="1822"/>
        <v>0.99583333333333324</v>
      </c>
      <c r="FH148" s="270">
        <f t="shared" si="1822"/>
        <v>0.99847222222222232</v>
      </c>
      <c r="FI148" s="270">
        <f t="shared" si="1822"/>
        <v>0.99625000000000019</v>
      </c>
      <c r="FJ148" s="270">
        <f t="shared" ref="FJ148" si="1823">IF(FJ152&lt;FJ147,(FJ147-FJ152)/5+FJ149,(FJ152-FJ147)/5+FJ147)</f>
        <v>0.99833333333333307</v>
      </c>
      <c r="FK148" s="274">
        <f t="shared" ref="FK148" si="1824">IF(FK152&lt;FK147,(FK147-FK152)/5+FK149,(FK152-FK147)/5+FK147)</f>
        <v>0.99777777777777787</v>
      </c>
      <c r="FL148" s="214">
        <f t="shared" si="1769"/>
        <v>-51</v>
      </c>
      <c r="FM148" s="214"/>
      <c r="FN148" s="214"/>
      <c r="FO148" s="221"/>
      <c r="FP148" s="221"/>
      <c r="FQ148" s="214"/>
      <c r="FR148" s="216"/>
      <c r="FS148" s="216"/>
      <c r="FT148" s="216"/>
      <c r="FU148" s="216"/>
      <c r="FV148" s="216"/>
      <c r="FW148" s="216"/>
      <c r="FX148" s="216"/>
      <c r="FY148" s="216"/>
      <c r="FZ148" s="216"/>
      <c r="GA148" s="216"/>
      <c r="GB148" s="216"/>
      <c r="GC148" s="216"/>
      <c r="GD148" s="216"/>
      <c r="GE148" s="216"/>
      <c r="GF148" s="216"/>
      <c r="GG148" s="216"/>
      <c r="GH148" s="216"/>
      <c r="GI148" s="216"/>
      <c r="GJ148" s="216"/>
      <c r="GK148" s="216"/>
      <c r="GL148" s="216"/>
      <c r="GM148" s="216"/>
      <c r="GN148" s="216"/>
      <c r="GO148" s="216"/>
      <c r="GP148" s="216"/>
      <c r="GQ148" s="216"/>
      <c r="GR148" s="216"/>
      <c r="GS148" s="216"/>
      <c r="GT148" s="216"/>
      <c r="GU148" s="216"/>
      <c r="GV148" s="216"/>
      <c r="GW148" s="216"/>
      <c r="GX148" s="216"/>
      <c r="GY148" s="216"/>
      <c r="GZ148" s="216"/>
      <c r="HA148" s="216"/>
      <c r="HB148" s="216"/>
      <c r="HC148" s="216"/>
      <c r="HD148" s="216"/>
      <c r="HE148" s="216"/>
      <c r="HF148" s="216"/>
      <c r="HG148" s="216"/>
      <c r="HH148" s="216"/>
      <c r="HI148" s="216"/>
      <c r="HJ148" s="216"/>
      <c r="HK148" s="216"/>
      <c r="HL148" s="216"/>
      <c r="HM148" s="216"/>
      <c r="HN148" s="216"/>
      <c r="HO148" s="216"/>
      <c r="HP148" s="216"/>
      <c r="HQ148" s="216"/>
      <c r="HR148" s="216"/>
      <c r="HS148" s="216"/>
      <c r="HT148" s="216"/>
      <c r="HU148" s="216"/>
      <c r="HV148" s="216"/>
      <c r="HW148" s="216"/>
      <c r="HX148" s="216"/>
      <c r="HY148" s="216"/>
      <c r="HZ148" s="216"/>
      <c r="IA148" s="216"/>
      <c r="IB148" s="216"/>
      <c r="IC148" s="216"/>
      <c r="ID148" s="216"/>
      <c r="IE148" s="216"/>
      <c r="IF148" s="216"/>
      <c r="IG148" s="216"/>
      <c r="IH148" s="216"/>
      <c r="II148" s="216"/>
      <c r="IJ148" s="216"/>
      <c r="IK148" s="216"/>
      <c r="IL148" s="216"/>
      <c r="IM148" s="216"/>
      <c r="IN148" s="216"/>
      <c r="IO148" s="216"/>
      <c r="IP148" s="216"/>
      <c r="IQ148" s="216"/>
      <c r="IR148" s="216"/>
      <c r="IS148" s="216"/>
      <c r="IT148" s="216"/>
      <c r="IU148" s="216"/>
      <c r="IV148" s="216"/>
      <c r="IW148" s="216"/>
      <c r="IX148" s="216"/>
      <c r="IY148" s="216"/>
      <c r="IZ148" s="216"/>
      <c r="JA148" s="216"/>
      <c r="JB148" s="216"/>
      <c r="JC148" s="216"/>
      <c r="JD148" s="216"/>
      <c r="JE148" s="216"/>
      <c r="JF148" s="216"/>
      <c r="JG148" s="216"/>
      <c r="JH148" s="216"/>
      <c r="JI148" s="216"/>
      <c r="JJ148" s="216"/>
      <c r="JK148" s="216"/>
      <c r="JL148" s="216"/>
      <c r="JM148" s="216"/>
      <c r="JN148" s="216"/>
      <c r="JO148" s="216"/>
      <c r="JP148" s="216"/>
      <c r="JQ148" s="216"/>
      <c r="JR148" s="216"/>
    </row>
    <row r="149" spans="1:278" hidden="1">
      <c r="A149" s="21"/>
      <c r="B149" s="121"/>
      <c r="C149" s="119"/>
      <c r="D149" s="122"/>
      <c r="E149" s="119" t="s">
        <v>55</v>
      </c>
      <c r="F149" s="125">
        <f>$AH$3</f>
        <v>48.63333333333334</v>
      </c>
      <c r="G149" s="126">
        <f>SIN(F149*PI()/180)</f>
        <v>0.75049567831378539</v>
      </c>
      <c r="H149" s="126">
        <f>COS(F149*PI()/180)</f>
        <v>0.66087535650251872</v>
      </c>
      <c r="I149" s="117"/>
      <c r="J149" s="119">
        <f ca="1">ASIN(J150)*180/PI()</f>
        <v>28.671250331453916</v>
      </c>
      <c r="K149" s="117"/>
      <c r="L149" s="117"/>
      <c r="AH149" s="10"/>
      <c r="AI149" s="20"/>
      <c r="AJ149" s="91"/>
      <c r="AK149" s="19"/>
      <c r="AL149" s="20"/>
      <c r="AM149" s="20"/>
      <c r="AN149" s="19"/>
      <c r="AO149" s="19"/>
      <c r="AP149" s="19"/>
      <c r="AQ149" s="20"/>
      <c r="AR149" s="20"/>
      <c r="AS149" s="20"/>
      <c r="AT149" s="20"/>
      <c r="AU149" s="20"/>
      <c r="AV149" s="20"/>
      <c r="AW149" s="20"/>
      <c r="BF149" s="215">
        <v>-52</v>
      </c>
      <c r="BG149" s="214">
        <f t="shared" si="1738"/>
        <v>-52</v>
      </c>
      <c r="BH149" s="257">
        <f t="shared" ref="BH149:BI149" si="1825">IF(BH152&lt;BH147,(BH147-BH152)/5+BH150,(BH152-BH147)/5+BH148)</f>
        <v>0.99694444444444452</v>
      </c>
      <c r="BI149" s="254">
        <f t="shared" si="1825"/>
        <v>0.99555555555555564</v>
      </c>
      <c r="BJ149" s="254">
        <f t="shared" ref="BJ149:BO149" si="1826">IF(BJ152&lt;BJ147,(BJ147-BJ152)/5+BJ150,(BJ152-BJ147)/5+BJ148)</f>
        <v>0.9966666666666667</v>
      </c>
      <c r="BK149" s="254">
        <f t="shared" si="1826"/>
        <v>0.99624999999999997</v>
      </c>
      <c r="BL149" s="254">
        <f t="shared" si="1826"/>
        <v>0.99763888888888896</v>
      </c>
      <c r="BM149" s="254">
        <f t="shared" si="1826"/>
        <v>0.99763888888888896</v>
      </c>
      <c r="BN149" s="254">
        <f t="shared" si="1826"/>
        <v>0.99791666666666667</v>
      </c>
      <c r="BO149" s="254">
        <f t="shared" si="1826"/>
        <v>0.99805555555555536</v>
      </c>
      <c r="BP149" s="254">
        <v>0.99972222222222196</v>
      </c>
      <c r="BQ149" s="254">
        <f t="shared" ref="BQ149:CB149" si="1827">IF(BQ152&lt;BQ147,(BQ147-BQ152)/5+BQ150,(BQ152-BQ147)/5+BQ148)</f>
        <v>0.99763888888888896</v>
      </c>
      <c r="BR149" s="254">
        <f t="shared" si="1827"/>
        <v>0.99763888888888896</v>
      </c>
      <c r="BS149" s="254">
        <f t="shared" si="1827"/>
        <v>0.99791666666666667</v>
      </c>
      <c r="BT149" s="254">
        <f t="shared" si="1827"/>
        <v>0.99833333333333341</v>
      </c>
      <c r="BU149" s="254">
        <f t="shared" si="1827"/>
        <v>0.99791666666666667</v>
      </c>
      <c r="BV149" s="254">
        <f t="shared" si="1827"/>
        <v>0.99833333333333341</v>
      </c>
      <c r="BW149" s="254">
        <f t="shared" si="1827"/>
        <v>0.99833333333333341</v>
      </c>
      <c r="BX149" s="254">
        <f t="shared" si="1827"/>
        <v>0.99833333333333341</v>
      </c>
      <c r="BY149" s="254">
        <f t="shared" si="1827"/>
        <v>0.99902777777777774</v>
      </c>
      <c r="BZ149" s="254">
        <f t="shared" si="1827"/>
        <v>0.99902777777777774</v>
      </c>
      <c r="CA149" s="254">
        <f t="shared" si="1827"/>
        <v>0.99930555555555556</v>
      </c>
      <c r="CB149" s="254">
        <f t="shared" si="1827"/>
        <v>1.6666666666666668E-3</v>
      </c>
      <c r="CC149" s="254">
        <f t="shared" ref="CC149:DP149" si="1828">IF(CC152&lt;CC147,(CC147-CC152)/5+CC150,(CC152-CC147)/5+CC148)</f>
        <v>0</v>
      </c>
      <c r="CD149" s="254">
        <f t="shared" si="1828"/>
        <v>2.3611111111111111E-3</v>
      </c>
      <c r="CE149" s="254">
        <f t="shared" si="1828"/>
        <v>2.7777777777777779E-3</v>
      </c>
      <c r="CF149" s="254">
        <f t="shared" si="1828"/>
        <v>5.4166666666666669E-3</v>
      </c>
      <c r="CG149" s="254">
        <f t="shared" si="1828"/>
        <v>5.138888888888889E-3</v>
      </c>
      <c r="CH149" s="254">
        <f t="shared" si="1828"/>
        <v>7.083333333333333E-3</v>
      </c>
      <c r="CI149" s="254">
        <f t="shared" si="1828"/>
        <v>9.166666666666665E-3</v>
      </c>
      <c r="CJ149" s="254">
        <f t="shared" si="1828"/>
        <v>1.1527777777777777E-2</v>
      </c>
      <c r="CK149" s="254">
        <f t="shared" si="1828"/>
        <v>1.4444444444444446E-2</v>
      </c>
      <c r="CL149" s="254">
        <f t="shared" si="1828"/>
        <v>1.388888888888889E-2</v>
      </c>
      <c r="CM149" s="254">
        <f t="shared" si="1828"/>
        <v>2.4583333333333336E-2</v>
      </c>
      <c r="CN149" s="254">
        <f t="shared" si="1828"/>
        <v>3.4999999999999996E-2</v>
      </c>
      <c r="CO149" s="254">
        <f t="shared" si="1828"/>
        <v>3.7361111111111116E-2</v>
      </c>
      <c r="CP149" s="254">
        <f t="shared" si="1828"/>
        <v>4.7222222222222228E-2</v>
      </c>
      <c r="CQ149" s="254">
        <f t="shared" si="1828"/>
        <v>5.1388888888888894E-2</v>
      </c>
      <c r="CR149" s="254">
        <f t="shared" si="1828"/>
        <v>5.9166666666666666E-2</v>
      </c>
      <c r="CS149" s="254">
        <f t="shared" si="1828"/>
        <v>5.9722222222222225E-2</v>
      </c>
      <c r="CT149" s="254">
        <f t="shared" si="1828"/>
        <v>6.25E-2</v>
      </c>
      <c r="CU149" s="254">
        <f t="shared" si="1828"/>
        <v>8.5416666666666655E-2</v>
      </c>
      <c r="CV149" s="254">
        <f t="shared" si="1828"/>
        <v>4.5416666666666661E-2</v>
      </c>
      <c r="CW149" s="254">
        <f t="shared" si="1828"/>
        <v>4.4999999999999998E-2</v>
      </c>
      <c r="CX149" s="254">
        <f t="shared" si="1828"/>
        <v>4.7499999999999994E-2</v>
      </c>
      <c r="CY149" s="254">
        <f t="shared" si="1828"/>
        <v>0.05</v>
      </c>
      <c r="CZ149" s="254">
        <f t="shared" si="1828"/>
        <v>0.05</v>
      </c>
      <c r="DA149" s="254">
        <f t="shared" si="1828"/>
        <v>5.541666666666667E-2</v>
      </c>
      <c r="DB149" s="254">
        <f t="shared" si="1828"/>
        <v>5.6249999999999994E-2</v>
      </c>
      <c r="DC149" s="254">
        <f t="shared" si="1828"/>
        <v>0</v>
      </c>
      <c r="DD149" s="254">
        <f t="shared" si="1828"/>
        <v>0</v>
      </c>
      <c r="DE149" s="254">
        <f t="shared" si="1828"/>
        <v>0</v>
      </c>
      <c r="DF149" s="254">
        <f t="shared" si="1828"/>
        <v>0</v>
      </c>
      <c r="DG149" s="254">
        <f t="shared" si="1828"/>
        <v>0</v>
      </c>
      <c r="DH149" s="254">
        <f t="shared" si="1828"/>
        <v>0</v>
      </c>
      <c r="DI149" s="254">
        <f t="shared" si="1828"/>
        <v>0</v>
      </c>
      <c r="DJ149" s="254">
        <f t="shared" si="1828"/>
        <v>0</v>
      </c>
      <c r="DK149" s="254">
        <f t="shared" si="1828"/>
        <v>0</v>
      </c>
      <c r="DL149" s="254">
        <f t="shared" si="1828"/>
        <v>0</v>
      </c>
      <c r="DM149" s="254">
        <f t="shared" si="1828"/>
        <v>0</v>
      </c>
      <c r="DN149" s="254">
        <f t="shared" si="1828"/>
        <v>0</v>
      </c>
      <c r="DO149" s="254">
        <f t="shared" si="1828"/>
        <v>0</v>
      </c>
      <c r="DP149" s="254">
        <f t="shared" si="1828"/>
        <v>0</v>
      </c>
      <c r="DQ149" s="220">
        <f t="shared" si="1139"/>
        <v>-52</v>
      </c>
      <c r="DR149" s="254">
        <f t="shared" ref="DR149:DS149" si="1829">IF(DR152&lt;DR147,(DR147-DR152)/5+DR150,(DR152-DR147)/5+DR148)</f>
        <v>0.93194444444444446</v>
      </c>
      <c r="DS149" s="254">
        <f t="shared" si="1829"/>
        <v>0.93597222222222209</v>
      </c>
      <c r="DT149" s="254">
        <f t="shared" ref="DT149:EF149" si="1830">IF(DT152&lt;DT147,(DT147-DT152)/5+DT150,(DT152-DT147)/5+DT148)</f>
        <v>0.93777777777777793</v>
      </c>
      <c r="DU149" s="254">
        <f t="shared" si="1830"/>
        <v>0.9375</v>
      </c>
      <c r="DV149" s="254">
        <f t="shared" si="1830"/>
        <v>0.94833333333333336</v>
      </c>
      <c r="DW149" s="254">
        <f t="shared" si="1830"/>
        <v>0.95152777777777786</v>
      </c>
      <c r="DX149" s="254">
        <f t="shared" si="1830"/>
        <v>0.95111111111111113</v>
      </c>
      <c r="DY149" s="254">
        <f t="shared" si="1830"/>
        <v>0.95250000000000012</v>
      </c>
      <c r="DZ149" s="254">
        <f t="shared" si="1830"/>
        <v>0.96736111111111112</v>
      </c>
      <c r="EA149" s="254">
        <f t="shared" si="1830"/>
        <v>0.96833333333333327</v>
      </c>
      <c r="EB149" s="254">
        <f t="shared" si="1830"/>
        <v>0.96902777777777771</v>
      </c>
      <c r="EC149" s="254">
        <f t="shared" si="1830"/>
        <v>0.97638888888888886</v>
      </c>
      <c r="ED149" s="254">
        <f t="shared" si="1830"/>
        <v>0.97638888888888886</v>
      </c>
      <c r="EE149" s="254">
        <f t="shared" si="1830"/>
        <v>0.97805555555555546</v>
      </c>
      <c r="EF149" s="254">
        <f t="shared" si="1830"/>
        <v>0.97944444444444445</v>
      </c>
      <c r="EG149" s="254">
        <f t="shared" ref="EG149:EV149" si="1831">IF(EG152&lt;EG147,(EG147-EG152)/5+EG150,(EG152-EG147)/5+EG148)</f>
        <v>0.97763888888888872</v>
      </c>
      <c r="EH149" s="254">
        <f t="shared" si="1831"/>
        <v>0.98111111111111127</v>
      </c>
      <c r="EI149" s="254">
        <f t="shared" si="1831"/>
        <v>0.97902777777777772</v>
      </c>
      <c r="EJ149" s="254">
        <f t="shared" si="1831"/>
        <v>0.98138888888888909</v>
      </c>
      <c r="EK149" s="254">
        <f t="shared" si="1831"/>
        <v>0.98249999999999982</v>
      </c>
      <c r="EL149" s="254">
        <f t="shared" si="1831"/>
        <v>0.98444444444444446</v>
      </c>
      <c r="EM149" s="254">
        <f t="shared" si="1831"/>
        <v>0.9851388888888889</v>
      </c>
      <c r="EN149" s="254">
        <f t="shared" si="1831"/>
        <v>0.98916666666666653</v>
      </c>
      <c r="EO149" s="254">
        <f t="shared" si="1831"/>
        <v>0.98916666666666653</v>
      </c>
      <c r="EP149" s="254">
        <f t="shared" si="1831"/>
        <v>0.98986111111111097</v>
      </c>
      <c r="EQ149" s="254">
        <f t="shared" si="1831"/>
        <v>0.9902777777777777</v>
      </c>
      <c r="ER149" s="254">
        <f t="shared" si="1831"/>
        <v>0.9919444444444443</v>
      </c>
      <c r="ES149" s="254">
        <f t="shared" si="1831"/>
        <v>0.9931944444444446</v>
      </c>
      <c r="ET149" s="254">
        <f t="shared" si="1831"/>
        <v>0.99222222222222212</v>
      </c>
      <c r="EU149" s="254">
        <f t="shared" si="1831"/>
        <v>0.9931944444444446</v>
      </c>
      <c r="EV149" s="254">
        <f t="shared" si="1831"/>
        <v>0.9948611111111112</v>
      </c>
      <c r="EW149" s="254">
        <f t="shared" ref="EW149:FI149" si="1832">IF(EW152&lt;EW147,(EW147-EW152)/5+EW150,(EW152-EW147)/5+EW148)</f>
        <v>0.9934722222222222</v>
      </c>
      <c r="EX149" s="254">
        <f t="shared" si="1832"/>
        <v>0.99555555555555564</v>
      </c>
      <c r="EY149" s="254">
        <f t="shared" si="1832"/>
        <v>0.99555555555555564</v>
      </c>
      <c r="EZ149" s="254">
        <f t="shared" si="1832"/>
        <v>0.99388888888888893</v>
      </c>
      <c r="FA149" s="254">
        <f t="shared" si="1832"/>
        <v>0.99736111111111125</v>
      </c>
      <c r="FB149" s="254">
        <f t="shared" si="1832"/>
        <v>0.99694444444444452</v>
      </c>
      <c r="FC149" s="254">
        <f t="shared" si="1832"/>
        <v>0.99833333333333341</v>
      </c>
      <c r="FD149" s="254">
        <f t="shared" si="1832"/>
        <v>0.99652777777777779</v>
      </c>
      <c r="FE149" s="254">
        <f t="shared" si="1832"/>
        <v>0.99694444444444452</v>
      </c>
      <c r="FF149" s="254">
        <f t="shared" si="1832"/>
        <v>0.99694444444444452</v>
      </c>
      <c r="FG149" s="254">
        <f t="shared" si="1832"/>
        <v>0.99583333333333324</v>
      </c>
      <c r="FH149" s="254">
        <f t="shared" si="1832"/>
        <v>0.99833333333333341</v>
      </c>
      <c r="FI149" s="254">
        <f t="shared" si="1832"/>
        <v>0.99597222222222237</v>
      </c>
      <c r="FJ149" s="254">
        <f t="shared" ref="FJ149" si="1833">IF(FJ152&lt;FJ147,(FJ147-FJ152)/5+FJ150,(FJ152-FJ147)/5+FJ148)</f>
        <v>0.99805555555555536</v>
      </c>
      <c r="FK149" s="255">
        <f t="shared" ref="FK149" si="1834">IF(FK152&lt;FK147,(FK147-FK152)/5+FK150,(FK152-FK147)/5+FK148)</f>
        <v>0.99763888888888896</v>
      </c>
      <c r="FL149" s="214">
        <f t="shared" si="1769"/>
        <v>-52</v>
      </c>
      <c r="FM149" s="214"/>
      <c r="FN149" s="214"/>
      <c r="FO149" s="221"/>
      <c r="FP149" s="221"/>
      <c r="FQ149" s="214"/>
      <c r="FR149" s="216"/>
      <c r="FS149" s="216"/>
      <c r="FT149" s="216"/>
      <c r="FU149" s="216"/>
      <c r="FV149" s="216"/>
      <c r="FW149" s="216"/>
      <c r="FX149" s="216"/>
      <c r="FY149" s="216"/>
      <c r="FZ149" s="216"/>
      <c r="GA149" s="216"/>
      <c r="GB149" s="216"/>
      <c r="GC149" s="216"/>
      <c r="GD149" s="216"/>
      <c r="GE149" s="216"/>
      <c r="GF149" s="216"/>
      <c r="GG149" s="216"/>
      <c r="GH149" s="216"/>
      <c r="GI149" s="216"/>
      <c r="GJ149" s="216"/>
      <c r="GK149" s="216"/>
      <c r="GL149" s="216"/>
      <c r="GM149" s="216"/>
      <c r="GN149" s="216"/>
      <c r="GO149" s="216"/>
      <c r="GP149" s="216"/>
      <c r="GQ149" s="216"/>
      <c r="GR149" s="216"/>
      <c r="GS149" s="216"/>
      <c r="GT149" s="216"/>
      <c r="GU149" s="216"/>
      <c r="GV149" s="216"/>
      <c r="GW149" s="216"/>
      <c r="GX149" s="216"/>
      <c r="GY149" s="216"/>
      <c r="GZ149" s="216"/>
      <c r="HA149" s="216"/>
      <c r="HB149" s="216"/>
      <c r="HC149" s="216"/>
      <c r="HD149" s="216"/>
      <c r="HE149" s="216"/>
      <c r="HF149" s="216"/>
      <c r="HG149" s="216"/>
      <c r="HH149" s="216"/>
      <c r="HI149" s="216"/>
      <c r="HJ149" s="216"/>
      <c r="HK149" s="216"/>
      <c r="HL149" s="216"/>
      <c r="HM149" s="216"/>
      <c r="HN149" s="216"/>
      <c r="HO149" s="216"/>
      <c r="HP149" s="216"/>
      <c r="HQ149" s="216"/>
      <c r="HR149" s="216"/>
      <c r="HS149" s="216"/>
      <c r="HT149" s="216"/>
      <c r="HU149" s="216"/>
      <c r="HV149" s="216"/>
      <c r="HW149" s="216"/>
      <c r="HX149" s="216"/>
      <c r="HY149" s="216"/>
      <c r="HZ149" s="216"/>
      <c r="IA149" s="216"/>
      <c r="IB149" s="216"/>
      <c r="IC149" s="216"/>
      <c r="ID149" s="216"/>
      <c r="IE149" s="216"/>
      <c r="IF149" s="216"/>
      <c r="IG149" s="216"/>
      <c r="IH149" s="216"/>
      <c r="II149" s="216"/>
      <c r="IJ149" s="216"/>
      <c r="IK149" s="216"/>
      <c r="IL149" s="216"/>
      <c r="IM149" s="216"/>
      <c r="IN149" s="216"/>
      <c r="IO149" s="216"/>
      <c r="IP149" s="216"/>
      <c r="IQ149" s="216"/>
      <c r="IR149" s="216"/>
      <c r="IS149" s="216"/>
      <c r="IT149" s="216"/>
      <c r="IU149" s="216"/>
      <c r="IV149" s="216"/>
      <c r="IW149" s="216"/>
      <c r="IX149" s="216"/>
      <c r="IY149" s="216"/>
      <c r="IZ149" s="216"/>
      <c r="JA149" s="216"/>
      <c r="JB149" s="216"/>
      <c r="JC149" s="216"/>
      <c r="JD149" s="216"/>
      <c r="JE149" s="216"/>
      <c r="JF149" s="216"/>
      <c r="JG149" s="216"/>
      <c r="JH149" s="216"/>
      <c r="JI149" s="216"/>
      <c r="JJ149" s="216"/>
      <c r="JK149" s="216"/>
      <c r="JL149" s="216"/>
      <c r="JM149" s="216"/>
      <c r="JN149" s="216"/>
      <c r="JO149" s="216"/>
      <c r="JP149" s="216"/>
      <c r="JQ149" s="216"/>
      <c r="JR149" s="216"/>
    </row>
    <row r="150" spans="1:278" hidden="1">
      <c r="A150" s="21"/>
      <c r="B150" s="121"/>
      <c r="C150" s="119"/>
      <c r="D150" s="122"/>
      <c r="E150" s="119" t="s">
        <v>56</v>
      </c>
      <c r="F150" s="123">
        <f>$M$2</f>
        <v>0.40178240740740739</v>
      </c>
      <c r="G150" s="119"/>
      <c r="H150" s="119"/>
      <c r="I150" s="117"/>
      <c r="J150" s="126">
        <f ca="1">COS(F149*PI()/180)*COS(F154*PI()/180)*COS(F161*PI()/180)+SIN(F149*PI()/180)*SIN(F154*PI()/180)</f>
        <v>0.47978330578407885</v>
      </c>
      <c r="K150" s="117"/>
      <c r="L150" s="117"/>
      <c r="AH150" s="10"/>
      <c r="AI150" s="20"/>
      <c r="AJ150" s="91"/>
      <c r="AK150" s="19"/>
      <c r="AL150" s="20"/>
      <c r="AM150" s="20"/>
      <c r="AN150" s="19"/>
      <c r="AO150" s="19"/>
      <c r="AP150" s="19"/>
      <c r="AQ150" s="20"/>
      <c r="AR150" s="20"/>
      <c r="AS150" s="20"/>
      <c r="AT150" s="20"/>
      <c r="AU150" s="20"/>
      <c r="AV150" s="20"/>
      <c r="AW150" s="20"/>
      <c r="BF150" s="215">
        <v>-53</v>
      </c>
      <c r="BG150" s="214">
        <f t="shared" si="1738"/>
        <v>-53</v>
      </c>
      <c r="BH150" s="257">
        <f t="shared" ref="BH150:BI150" si="1835">IF(BH152&lt;BH147,(BH147-BH152)/5+BH151,(BH152-BH147)/5+BH149)</f>
        <v>0.99680555555555561</v>
      </c>
      <c r="BI150" s="254">
        <f t="shared" si="1835"/>
        <v>0.99541666666666673</v>
      </c>
      <c r="BJ150" s="254">
        <f t="shared" ref="BJ150:BO150" si="1836">IF(BJ152&lt;BJ147,(BJ147-BJ152)/5+BJ151,(BJ152-BJ147)/5+BJ149)</f>
        <v>0.99638888888888888</v>
      </c>
      <c r="BK150" s="254">
        <f t="shared" si="1836"/>
        <v>0.99611111111111106</v>
      </c>
      <c r="BL150" s="254">
        <f t="shared" si="1836"/>
        <v>0.99750000000000005</v>
      </c>
      <c r="BM150" s="254">
        <f t="shared" si="1836"/>
        <v>0.99750000000000005</v>
      </c>
      <c r="BN150" s="254">
        <f t="shared" si="1836"/>
        <v>0.99791666666666667</v>
      </c>
      <c r="BO150" s="254">
        <f t="shared" si="1836"/>
        <v>0.99777777777777765</v>
      </c>
      <c r="BP150" s="254">
        <v>0.99958333333333327</v>
      </c>
      <c r="BQ150" s="254">
        <f t="shared" ref="BQ150:CB150" si="1837">IF(BQ152&lt;BQ147,(BQ147-BQ152)/5+BQ151,(BQ152-BQ147)/5+BQ149)</f>
        <v>0.99750000000000005</v>
      </c>
      <c r="BR150" s="254">
        <f t="shared" si="1837"/>
        <v>0.99750000000000005</v>
      </c>
      <c r="BS150" s="254">
        <f t="shared" si="1837"/>
        <v>0.99791666666666667</v>
      </c>
      <c r="BT150" s="254">
        <f t="shared" si="1837"/>
        <v>0.9981944444444445</v>
      </c>
      <c r="BU150" s="254">
        <f t="shared" si="1837"/>
        <v>0.99791666666666667</v>
      </c>
      <c r="BV150" s="254">
        <f t="shared" si="1837"/>
        <v>0.9981944444444445</v>
      </c>
      <c r="BW150" s="254">
        <f t="shared" si="1837"/>
        <v>0.9981944444444445</v>
      </c>
      <c r="BX150" s="254">
        <f t="shared" si="1837"/>
        <v>0.9981944444444445</v>
      </c>
      <c r="BY150" s="254">
        <f t="shared" si="1837"/>
        <v>0.99888888888888883</v>
      </c>
      <c r="BZ150" s="254">
        <f t="shared" si="1837"/>
        <v>0.99888888888888883</v>
      </c>
      <c r="CA150" s="254">
        <f t="shared" si="1837"/>
        <v>0.99930555555555556</v>
      </c>
      <c r="CB150" s="254">
        <f t="shared" si="1837"/>
        <v>1.8055555555555557E-3</v>
      </c>
      <c r="CC150" s="254">
        <f t="shared" ref="CC150:DP150" si="1838">IF(CC152&lt;CC147,(CC147-CC152)/5+CC151,(CC152-CC147)/5+CC149)</f>
        <v>0</v>
      </c>
      <c r="CD150" s="254">
        <f t="shared" si="1838"/>
        <v>2.5000000000000001E-3</v>
      </c>
      <c r="CE150" s="254">
        <f t="shared" si="1838"/>
        <v>2.7777777777777779E-3</v>
      </c>
      <c r="CF150" s="254">
        <f t="shared" si="1838"/>
        <v>5.6944444444444447E-3</v>
      </c>
      <c r="CG150" s="254">
        <f t="shared" si="1838"/>
        <v>5.2777777777777779E-3</v>
      </c>
      <c r="CH150" s="254">
        <f t="shared" si="1838"/>
        <v>7.4999999999999997E-3</v>
      </c>
      <c r="CI150" s="254">
        <f t="shared" si="1838"/>
        <v>9.5833333333333309E-3</v>
      </c>
      <c r="CJ150" s="254">
        <f t="shared" si="1838"/>
        <v>1.2083333333333333E-2</v>
      </c>
      <c r="CK150" s="254">
        <f t="shared" si="1838"/>
        <v>1.5416666666666669E-2</v>
      </c>
      <c r="CL150" s="254">
        <f t="shared" si="1838"/>
        <v>1.4583333333333335E-2</v>
      </c>
      <c r="CM150" s="254">
        <f t="shared" si="1838"/>
        <v>2.6111111111111113E-2</v>
      </c>
      <c r="CN150" s="254">
        <f t="shared" si="1838"/>
        <v>3.7222222222222219E-2</v>
      </c>
      <c r="CO150" s="254">
        <f t="shared" si="1838"/>
        <v>3.9722222222222228E-2</v>
      </c>
      <c r="CP150" s="254">
        <f t="shared" si="1838"/>
        <v>5.0694444444444452E-2</v>
      </c>
      <c r="CQ150" s="254">
        <f t="shared" si="1838"/>
        <v>5.5555555555555559E-2</v>
      </c>
      <c r="CR150" s="254">
        <f t="shared" si="1838"/>
        <v>6.4444444444444443E-2</v>
      </c>
      <c r="CS150" s="254">
        <f t="shared" si="1838"/>
        <v>5.9722222222222225E-2</v>
      </c>
      <c r="CT150" s="254">
        <f t="shared" si="1838"/>
        <v>6.25E-2</v>
      </c>
      <c r="CU150" s="254">
        <f t="shared" si="1838"/>
        <v>8.5416666666666655E-2</v>
      </c>
      <c r="CV150" s="254">
        <f t="shared" si="1838"/>
        <v>3.0277777777777775E-2</v>
      </c>
      <c r="CW150" s="254">
        <f t="shared" si="1838"/>
        <v>0.03</v>
      </c>
      <c r="CX150" s="254">
        <f t="shared" si="1838"/>
        <v>3.1666666666666662E-2</v>
      </c>
      <c r="CY150" s="254">
        <f t="shared" si="1838"/>
        <v>3.3333333333333333E-2</v>
      </c>
      <c r="CZ150" s="254">
        <f t="shared" si="1838"/>
        <v>3.3333333333333333E-2</v>
      </c>
      <c r="DA150" s="254">
        <f t="shared" si="1838"/>
        <v>3.6944444444444446E-2</v>
      </c>
      <c r="DB150" s="254">
        <f t="shared" si="1838"/>
        <v>3.7499999999999999E-2</v>
      </c>
      <c r="DC150" s="254">
        <f t="shared" si="1838"/>
        <v>0</v>
      </c>
      <c r="DD150" s="254">
        <f t="shared" si="1838"/>
        <v>0</v>
      </c>
      <c r="DE150" s="254">
        <f t="shared" si="1838"/>
        <v>0</v>
      </c>
      <c r="DF150" s="254">
        <f t="shared" si="1838"/>
        <v>0</v>
      </c>
      <c r="DG150" s="254">
        <f t="shared" si="1838"/>
        <v>0</v>
      </c>
      <c r="DH150" s="254">
        <f t="shared" si="1838"/>
        <v>0</v>
      </c>
      <c r="DI150" s="254">
        <f t="shared" si="1838"/>
        <v>0</v>
      </c>
      <c r="DJ150" s="254">
        <f t="shared" si="1838"/>
        <v>0</v>
      </c>
      <c r="DK150" s="254">
        <f t="shared" si="1838"/>
        <v>0</v>
      </c>
      <c r="DL150" s="254">
        <f t="shared" si="1838"/>
        <v>0</v>
      </c>
      <c r="DM150" s="254">
        <f t="shared" si="1838"/>
        <v>0</v>
      </c>
      <c r="DN150" s="254">
        <f t="shared" si="1838"/>
        <v>0</v>
      </c>
      <c r="DO150" s="254">
        <f t="shared" si="1838"/>
        <v>0</v>
      </c>
      <c r="DP150" s="254">
        <f t="shared" si="1838"/>
        <v>0</v>
      </c>
      <c r="DQ150" s="220">
        <f t="shared" si="1139"/>
        <v>-53</v>
      </c>
      <c r="DR150" s="254">
        <f t="shared" ref="DR150:DS150" si="1839">IF(DR152&lt;DR147,(DR147-DR152)/5+DR151,(DR152-DR147)/5+DR149)</f>
        <v>0.93194444444444446</v>
      </c>
      <c r="DS150" s="254">
        <f t="shared" si="1839"/>
        <v>0.92999999999999994</v>
      </c>
      <c r="DT150" s="254">
        <f t="shared" ref="DT150:EF150" si="1840">IF(DT152&lt;DT147,(DT147-DT152)/5+DT151,(DT152-DT147)/5+DT149)</f>
        <v>0.93166666666666675</v>
      </c>
      <c r="DU150" s="254">
        <f t="shared" si="1840"/>
        <v>0.93125000000000002</v>
      </c>
      <c r="DV150" s="254">
        <f t="shared" si="1840"/>
        <v>0.9440277777777778</v>
      </c>
      <c r="DW150" s="254">
        <f t="shared" si="1840"/>
        <v>0.94777777777777783</v>
      </c>
      <c r="DX150" s="254">
        <f t="shared" si="1840"/>
        <v>0.94750000000000001</v>
      </c>
      <c r="DY150" s="254">
        <f t="shared" si="1840"/>
        <v>0.948888888888889</v>
      </c>
      <c r="DZ150" s="254">
        <f t="shared" si="1840"/>
        <v>0.96527777777777779</v>
      </c>
      <c r="EA150" s="254">
        <f t="shared" si="1840"/>
        <v>0.96638888888888885</v>
      </c>
      <c r="EB150" s="254">
        <f t="shared" si="1840"/>
        <v>0.96708333333333329</v>
      </c>
      <c r="EC150" s="254">
        <f t="shared" si="1840"/>
        <v>0.97499999999999998</v>
      </c>
      <c r="ED150" s="254">
        <f t="shared" si="1840"/>
        <v>0.97499999999999998</v>
      </c>
      <c r="EE150" s="254">
        <f t="shared" si="1840"/>
        <v>0.97680555555555548</v>
      </c>
      <c r="EF150" s="254">
        <f t="shared" si="1840"/>
        <v>0.97819444444444448</v>
      </c>
      <c r="EG150" s="254">
        <f t="shared" ref="EG150:EV150" si="1841">IF(EG152&lt;EG147,(EG147-EG152)/5+EG151,(EG152-EG147)/5+EG149)</f>
        <v>0.97652777777777766</v>
      </c>
      <c r="EH150" s="254">
        <f t="shared" si="1841"/>
        <v>0.98000000000000009</v>
      </c>
      <c r="EI150" s="254">
        <f t="shared" si="1841"/>
        <v>0.97791666666666666</v>
      </c>
      <c r="EJ150" s="254">
        <f t="shared" si="1841"/>
        <v>0.98041666666666683</v>
      </c>
      <c r="EK150" s="254">
        <f t="shared" si="1841"/>
        <v>0.98138888888888876</v>
      </c>
      <c r="EL150" s="254">
        <f t="shared" si="1841"/>
        <v>0.9836111111111111</v>
      </c>
      <c r="EM150" s="254">
        <f t="shared" si="1841"/>
        <v>0.98430555555555554</v>
      </c>
      <c r="EN150" s="254">
        <f t="shared" si="1841"/>
        <v>0.988611111111111</v>
      </c>
      <c r="EO150" s="254">
        <f t="shared" si="1841"/>
        <v>0.988611111111111</v>
      </c>
      <c r="EP150" s="254">
        <f t="shared" si="1841"/>
        <v>0.98930555555555544</v>
      </c>
      <c r="EQ150" s="254">
        <f t="shared" si="1841"/>
        <v>0.98958333333333326</v>
      </c>
      <c r="ER150" s="254">
        <f t="shared" si="1841"/>
        <v>0.99138888888888876</v>
      </c>
      <c r="ES150" s="254">
        <f t="shared" si="1841"/>
        <v>0.99291666666666678</v>
      </c>
      <c r="ET150" s="254">
        <f t="shared" si="1841"/>
        <v>0.9918055555555555</v>
      </c>
      <c r="EU150" s="254">
        <f t="shared" si="1841"/>
        <v>0.99291666666666678</v>
      </c>
      <c r="EV150" s="254">
        <f t="shared" si="1841"/>
        <v>0.99472222222222229</v>
      </c>
      <c r="EW150" s="254">
        <f t="shared" ref="EW150:FI150" si="1842">IF(EW152&lt;EW147,(EW147-EW152)/5+EW151,(EW152-EW147)/5+EW149)</f>
        <v>0.99333333333333329</v>
      </c>
      <c r="EX150" s="254">
        <f t="shared" si="1842"/>
        <v>0.99541666666666673</v>
      </c>
      <c r="EY150" s="254">
        <f t="shared" si="1842"/>
        <v>0.99541666666666673</v>
      </c>
      <c r="EZ150" s="254">
        <f t="shared" si="1842"/>
        <v>0.99361111111111111</v>
      </c>
      <c r="FA150" s="254">
        <f t="shared" si="1842"/>
        <v>0.99708333333333343</v>
      </c>
      <c r="FB150" s="254">
        <f t="shared" si="1842"/>
        <v>0.99680555555555561</v>
      </c>
      <c r="FC150" s="254">
        <f t="shared" si="1842"/>
        <v>0.9981944444444445</v>
      </c>
      <c r="FD150" s="254">
        <f t="shared" si="1842"/>
        <v>0.99652777777777779</v>
      </c>
      <c r="FE150" s="254">
        <f t="shared" si="1842"/>
        <v>0.99680555555555561</v>
      </c>
      <c r="FF150" s="254">
        <f t="shared" si="1842"/>
        <v>0.99680555555555561</v>
      </c>
      <c r="FG150" s="254">
        <f t="shared" si="1842"/>
        <v>0.99583333333333324</v>
      </c>
      <c r="FH150" s="254">
        <f t="shared" si="1842"/>
        <v>0.9981944444444445</v>
      </c>
      <c r="FI150" s="254">
        <f t="shared" si="1842"/>
        <v>0.99569444444444455</v>
      </c>
      <c r="FJ150" s="254">
        <f t="shared" ref="FJ150" si="1843">IF(FJ152&lt;FJ147,(FJ147-FJ152)/5+FJ151,(FJ152-FJ147)/5+FJ149)</f>
        <v>0.99777777777777765</v>
      </c>
      <c r="FK150" s="255">
        <f t="shared" ref="FK150" si="1844">IF(FK152&lt;FK147,(FK147-FK152)/5+FK151,(FK152-FK147)/5+FK149)</f>
        <v>0.99750000000000005</v>
      </c>
      <c r="FL150" s="214">
        <f t="shared" si="1769"/>
        <v>-53</v>
      </c>
      <c r="FM150" s="214"/>
      <c r="FN150" s="214"/>
      <c r="FO150" s="221"/>
      <c r="FP150" s="221"/>
      <c r="FQ150" s="214"/>
      <c r="FR150" s="216"/>
      <c r="FS150" s="216"/>
      <c r="FT150" s="216"/>
      <c r="FU150" s="216"/>
      <c r="FV150" s="216"/>
      <c r="FW150" s="216"/>
      <c r="FX150" s="216"/>
      <c r="FY150" s="216"/>
      <c r="FZ150" s="216"/>
      <c r="GA150" s="216"/>
      <c r="GB150" s="216"/>
      <c r="GC150" s="216"/>
      <c r="GD150" s="216"/>
      <c r="GE150" s="216"/>
      <c r="GF150" s="216"/>
      <c r="GG150" s="216"/>
      <c r="GH150" s="216"/>
      <c r="GI150" s="216"/>
      <c r="GJ150" s="216"/>
      <c r="GK150" s="216"/>
      <c r="GL150" s="216"/>
      <c r="GM150" s="216"/>
      <c r="GN150" s="216"/>
      <c r="GO150" s="216"/>
      <c r="GP150" s="216"/>
      <c r="GQ150" s="216"/>
      <c r="GR150" s="216"/>
      <c r="GS150" s="216"/>
      <c r="GT150" s="216"/>
      <c r="GU150" s="216"/>
      <c r="GV150" s="216"/>
      <c r="GW150" s="216"/>
      <c r="GX150" s="216"/>
      <c r="GY150" s="216"/>
      <c r="GZ150" s="216"/>
      <c r="HA150" s="216"/>
      <c r="HB150" s="216"/>
      <c r="HC150" s="216"/>
      <c r="HD150" s="216"/>
      <c r="HE150" s="216"/>
      <c r="HF150" s="216"/>
      <c r="HG150" s="216"/>
      <c r="HH150" s="216"/>
      <c r="HI150" s="216"/>
      <c r="HJ150" s="216"/>
      <c r="HK150" s="216"/>
      <c r="HL150" s="216"/>
      <c r="HM150" s="216"/>
      <c r="HN150" s="216"/>
      <c r="HO150" s="216"/>
      <c r="HP150" s="216"/>
      <c r="HQ150" s="216"/>
      <c r="HR150" s="216"/>
      <c r="HS150" s="216"/>
      <c r="HT150" s="216"/>
      <c r="HU150" s="216"/>
      <c r="HV150" s="216"/>
      <c r="HW150" s="216"/>
      <c r="HX150" s="216"/>
      <c r="HY150" s="216"/>
      <c r="HZ150" s="216"/>
      <c r="IA150" s="216"/>
      <c r="IB150" s="216"/>
      <c r="IC150" s="216"/>
      <c r="ID150" s="216"/>
      <c r="IE150" s="216"/>
      <c r="IF150" s="216"/>
      <c r="IG150" s="216"/>
      <c r="IH150" s="216"/>
      <c r="II150" s="216"/>
      <c r="IJ150" s="216"/>
      <c r="IK150" s="216"/>
      <c r="IL150" s="216"/>
      <c r="IM150" s="216"/>
      <c r="IN150" s="216"/>
      <c r="IO150" s="216"/>
      <c r="IP150" s="216"/>
      <c r="IQ150" s="216"/>
      <c r="IR150" s="216"/>
      <c r="IS150" s="216"/>
      <c r="IT150" s="216"/>
      <c r="IU150" s="216"/>
      <c r="IV150" s="216"/>
      <c r="IW150" s="216"/>
      <c r="IX150" s="216"/>
      <c r="IY150" s="216"/>
      <c r="IZ150" s="216"/>
      <c r="JA150" s="216"/>
      <c r="JB150" s="216"/>
      <c r="JC150" s="216"/>
      <c r="JD150" s="216"/>
      <c r="JE150" s="216"/>
      <c r="JF150" s="216"/>
      <c r="JG150" s="216"/>
      <c r="JH150" s="216"/>
      <c r="JI150" s="216"/>
      <c r="JJ150" s="216"/>
      <c r="JK150" s="216"/>
      <c r="JL150" s="216"/>
      <c r="JM150" s="216"/>
      <c r="JN150" s="216"/>
      <c r="JO150" s="216"/>
      <c r="JP150" s="216"/>
      <c r="JQ150" s="216"/>
      <c r="JR150" s="216"/>
    </row>
    <row r="151" spans="1:278" ht="15.75" hidden="1" thickBot="1">
      <c r="A151" s="21"/>
      <c r="B151" s="121"/>
      <c r="C151" s="119"/>
      <c r="D151" s="122"/>
      <c r="E151" s="119" t="s">
        <v>55</v>
      </c>
      <c r="F151" s="127">
        <f>$AH$2</f>
        <v>-9.642777777777777</v>
      </c>
      <c r="G151" s="119"/>
      <c r="H151" s="119"/>
      <c r="I151" s="117"/>
      <c r="J151" s="119"/>
      <c r="K151" s="117"/>
      <c r="L151" s="117"/>
      <c r="AH151" s="10"/>
      <c r="AI151" s="20"/>
      <c r="AJ151" s="91"/>
      <c r="AK151" s="19"/>
      <c r="AL151" s="20"/>
      <c r="AM151" s="20"/>
      <c r="AN151" s="19"/>
      <c r="AO151" s="19"/>
      <c r="AP151" s="19"/>
      <c r="AQ151" s="20"/>
      <c r="AR151" s="20"/>
      <c r="AS151" s="20"/>
      <c r="AT151" s="20"/>
      <c r="AU151" s="20"/>
      <c r="AV151" s="20"/>
      <c r="AW151" s="20"/>
      <c r="BF151" s="215">
        <v>-54</v>
      </c>
      <c r="BG151" s="214">
        <f t="shared" si="1738"/>
        <v>-54</v>
      </c>
      <c r="BH151" s="286">
        <f>IF(BH152&lt;BH147,(BH147-BH152)/5+BH152,(BH152-BH147)/5+BH150)</f>
        <v>0.9966666666666667</v>
      </c>
      <c r="BI151" s="283">
        <f>IF(BI152&lt;BI147,(BI147-BI152)/5+BI152,(BI152-BI147)/5+BI150)</f>
        <v>0.99527777777777782</v>
      </c>
      <c r="BJ151" s="283">
        <f t="shared" ref="BJ151:BO151" si="1845">IF(BJ152&lt;BJ147,(BJ147-BJ152)/5+BJ152,(BJ152-BJ147)/5+BJ150)</f>
        <v>0.99611111111111106</v>
      </c>
      <c r="BK151" s="283">
        <f t="shared" si="1845"/>
        <v>0.99597222222222215</v>
      </c>
      <c r="BL151" s="283">
        <f t="shared" si="1845"/>
        <v>0.99736111111111114</v>
      </c>
      <c r="BM151" s="283">
        <f t="shared" si="1845"/>
        <v>0.99736111111111114</v>
      </c>
      <c r="BN151" s="283">
        <f t="shared" si="1845"/>
        <v>0.99791666666666667</v>
      </c>
      <c r="BO151" s="283">
        <f t="shared" si="1845"/>
        <v>0.99749999999999994</v>
      </c>
      <c r="BP151" s="283">
        <v>0.99944444444444447</v>
      </c>
      <c r="BQ151" s="283">
        <f t="shared" ref="BQ151" si="1846">IF(BQ152&lt;BQ147,(BQ147-BQ152)/5+BQ152,(BQ152-BQ147)/5+BQ150)</f>
        <v>0.99736111111111114</v>
      </c>
      <c r="BR151" s="283">
        <f t="shared" ref="BR151" si="1847">IF(BR152&lt;BR147,(BR147-BR152)/5+BR152,(BR152-BR147)/5+BR150)</f>
        <v>0.99736111111111114</v>
      </c>
      <c r="BS151" s="283">
        <f t="shared" ref="BS151" si="1848">IF(BS152&lt;BS147,(BS147-BS152)/5+BS152,(BS152-BS147)/5+BS150)</f>
        <v>0.99791666666666667</v>
      </c>
      <c r="BT151" s="283">
        <f t="shared" ref="BT151" si="1849">IF(BT152&lt;BT147,(BT147-BT152)/5+BT152,(BT152-BT147)/5+BT150)</f>
        <v>0.99805555555555558</v>
      </c>
      <c r="BU151" s="283">
        <f t="shared" ref="BU151" si="1850">IF(BU152&lt;BU147,(BU147-BU152)/5+BU152,(BU152-BU147)/5+BU150)</f>
        <v>0.99791666666666667</v>
      </c>
      <c r="BV151" s="283">
        <f t="shared" ref="BV151" si="1851">IF(BV152&lt;BV147,(BV147-BV152)/5+BV152,(BV152-BV147)/5+BV150)</f>
        <v>0.99805555555555558</v>
      </c>
      <c r="BW151" s="283">
        <f t="shared" ref="BW151" si="1852">IF(BW152&lt;BW147,(BW147-BW152)/5+BW152,(BW152-BW147)/5+BW150)</f>
        <v>0.99805555555555558</v>
      </c>
      <c r="BX151" s="283">
        <f t="shared" ref="BX151" si="1853">IF(BX152&lt;BX147,(BX147-BX152)/5+BX152,(BX152-BX147)/5+BX150)</f>
        <v>0.99805555555555558</v>
      </c>
      <c r="BY151" s="283">
        <f t="shared" ref="BY151" si="1854">IF(BY152&lt;BY147,(BY147-BY152)/5+BY152,(BY152-BY147)/5+BY150)</f>
        <v>0.99874999999999992</v>
      </c>
      <c r="BZ151" s="283">
        <f t="shared" ref="BZ151" si="1855">IF(BZ152&lt;BZ147,(BZ147-BZ152)/5+BZ152,(BZ152-BZ147)/5+BZ150)</f>
        <v>0.99874999999999992</v>
      </c>
      <c r="CA151" s="283">
        <f t="shared" ref="CA151" si="1856">IF(CA152&lt;CA147,(CA147-CA152)/5+CA152,(CA152-CA147)/5+CA150)</f>
        <v>0.99930555555555556</v>
      </c>
      <c r="CB151" s="283">
        <f t="shared" ref="CB151" si="1857">IF(CB152&lt;CB147,(CB147-CB152)/5+CB152,(CB152-CB147)/5+CB150)</f>
        <v>1.9444444444444446E-3</v>
      </c>
      <c r="CC151" s="283">
        <f t="shared" ref="CC151" si="1858">IF(CC152&lt;CC147,(CC147-CC152)/5+CC152,(CC152-CC147)/5+CC150)</f>
        <v>0</v>
      </c>
      <c r="CD151" s="283">
        <f t="shared" ref="CD151" si="1859">IF(CD152&lt;CD147,(CD147-CD152)/5+CD152,(CD152-CD147)/5+CD150)</f>
        <v>2.638888888888889E-3</v>
      </c>
      <c r="CE151" s="283">
        <f t="shared" ref="CE151" si="1860">IF(CE152&lt;CE147,(CE147-CE152)/5+CE152,(CE152-CE147)/5+CE150)</f>
        <v>2.7777777777777779E-3</v>
      </c>
      <c r="CF151" s="283">
        <f t="shared" ref="CF151" si="1861">IF(CF152&lt;CF147,(CF147-CF152)/5+CF152,(CF152-CF147)/5+CF150)</f>
        <v>5.9722222222222225E-3</v>
      </c>
      <c r="CG151" s="283">
        <f t="shared" ref="CG151" si="1862">IF(CG152&lt;CG147,(CG147-CG152)/5+CG152,(CG152-CG147)/5+CG150)</f>
        <v>5.4166666666666669E-3</v>
      </c>
      <c r="CH151" s="283">
        <f t="shared" ref="CH151" si="1863">IF(CH152&lt;CH147,(CH147-CH152)/5+CH152,(CH152-CH147)/5+CH150)</f>
        <v>7.9166666666666656E-3</v>
      </c>
      <c r="CI151" s="283">
        <f t="shared" ref="CI151" si="1864">IF(CI152&lt;CI147,(CI147-CI152)/5+CI152,(CI152-CI147)/5+CI150)</f>
        <v>9.9999999999999967E-3</v>
      </c>
      <c r="CJ151" s="283">
        <f t="shared" ref="CJ151" si="1865">IF(CJ152&lt;CJ147,(CJ147-CJ152)/5+CJ152,(CJ152-CJ147)/5+CJ150)</f>
        <v>1.2638888888888889E-2</v>
      </c>
      <c r="CK151" s="283">
        <f t="shared" ref="CK151" si="1866">IF(CK152&lt;CK147,(CK147-CK152)/5+CK152,(CK152-CK147)/5+CK150)</f>
        <v>1.638888888888889E-2</v>
      </c>
      <c r="CL151" s="283">
        <f t="shared" ref="CL151" si="1867">IF(CL152&lt;CL147,(CL147-CL152)/5+CL152,(CL152-CL147)/5+CL150)</f>
        <v>1.5277777777777781E-2</v>
      </c>
      <c r="CM151" s="283">
        <f t="shared" ref="CM151" si="1868">IF(CM152&lt;CM147,(CM147-CM152)/5+CM152,(CM152-CM147)/5+CM150)</f>
        <v>2.763888888888889E-2</v>
      </c>
      <c r="CN151" s="283">
        <f t="shared" ref="CN151" si="1869">IF(CN152&lt;CN147,(CN147-CN152)/5+CN152,(CN152-CN147)/5+CN150)</f>
        <v>3.9444444444444442E-2</v>
      </c>
      <c r="CO151" s="283">
        <f t="shared" ref="CO151" si="1870">IF(CO152&lt;CO147,(CO147-CO152)/5+CO152,(CO152-CO147)/5+CO150)</f>
        <v>4.2083333333333341E-2</v>
      </c>
      <c r="CP151" s="283">
        <f t="shared" ref="CP151" si="1871">IF(CP152&lt;CP147,(CP147-CP152)/5+CP152,(CP152-CP147)/5+CP150)</f>
        <v>5.4166666666666675E-2</v>
      </c>
      <c r="CQ151" s="283">
        <f t="shared" ref="CQ151" si="1872">IF(CQ152&lt;CQ147,(CQ147-CQ152)/5+CQ152,(CQ152-CQ147)/5+CQ150)</f>
        <v>5.9722222222222225E-2</v>
      </c>
      <c r="CR151" s="283">
        <f t="shared" ref="CR151" si="1873">IF(CR152&lt;CR147,(CR147-CR152)/5+CR152,(CR152-CR147)/5+CR150)</f>
        <v>6.9722222222222213E-2</v>
      </c>
      <c r="CS151" s="283">
        <f t="shared" ref="CS151" si="1874">IF(CS152&lt;CS147,(CS147-CS152)/5+CS152,(CS152-CS147)/5+CS150)</f>
        <v>5.9722222222222225E-2</v>
      </c>
      <c r="CT151" s="283">
        <f t="shared" ref="CT151" si="1875">IF(CT152&lt;CT147,(CT147-CT152)/5+CT152,(CT152-CT147)/5+CT150)</f>
        <v>6.25E-2</v>
      </c>
      <c r="CU151" s="283">
        <f t="shared" ref="CU151" si="1876">IF(CU152&lt;CU147,(CU147-CU152)/5+CU152,(CU152-CU147)/5+CU150)</f>
        <v>8.5416666666666655E-2</v>
      </c>
      <c r="CV151" s="283">
        <f t="shared" ref="CV151" si="1877">IF(CV152&lt;CV147,(CV147-CV152)/5+CV152,(CV152-CV147)/5+CV150)</f>
        <v>1.5138888888888887E-2</v>
      </c>
      <c r="CW151" s="283">
        <f t="shared" ref="CW151" si="1878">IF(CW152&lt;CW147,(CW147-CW152)/5+CW152,(CW152-CW147)/5+CW150)</f>
        <v>1.4999999999999999E-2</v>
      </c>
      <c r="CX151" s="283">
        <f t="shared" ref="CX151" si="1879">IF(CX152&lt;CX147,(CX147-CX152)/5+CX152,(CX152-CX147)/5+CX150)</f>
        <v>1.5833333333333331E-2</v>
      </c>
      <c r="CY151" s="283">
        <f t="shared" ref="CY151" si="1880">IF(CY152&lt;CY147,(CY147-CY152)/5+CY152,(CY152-CY147)/5+CY150)</f>
        <v>1.6666666666666666E-2</v>
      </c>
      <c r="CZ151" s="283">
        <f t="shared" ref="CZ151" si="1881">IF(CZ152&lt;CZ147,(CZ147-CZ152)/5+CZ152,(CZ152-CZ147)/5+CZ150)</f>
        <v>1.6666666666666666E-2</v>
      </c>
      <c r="DA151" s="283">
        <f t="shared" ref="DA151" si="1882">IF(DA152&lt;DA147,(DA147-DA152)/5+DA152,(DA152-DA147)/5+DA150)</f>
        <v>1.8472222222222223E-2</v>
      </c>
      <c r="DB151" s="283">
        <f t="shared" ref="DB151" si="1883">IF(DB152&lt;DB147,(DB147-DB152)/5+DB152,(DB152-DB147)/5+DB150)</f>
        <v>1.8749999999999999E-2</v>
      </c>
      <c r="DC151" s="283">
        <f t="shared" ref="DC151" si="1884">IF(DC152&lt;DC147,(DC147-DC152)/5+DC152,(DC152-DC147)/5+DC150)</f>
        <v>0</v>
      </c>
      <c r="DD151" s="283">
        <f t="shared" ref="DD151" si="1885">IF(DD152&lt;DD147,(DD147-DD152)/5+DD152,(DD152-DD147)/5+DD150)</f>
        <v>0</v>
      </c>
      <c r="DE151" s="283">
        <f t="shared" ref="DE151" si="1886">IF(DE152&lt;DE147,(DE147-DE152)/5+DE152,(DE152-DE147)/5+DE150)</f>
        <v>0</v>
      </c>
      <c r="DF151" s="283">
        <f t="shared" ref="DF151" si="1887">IF(DF152&lt;DF147,(DF147-DF152)/5+DF152,(DF152-DF147)/5+DF150)</f>
        <v>0</v>
      </c>
      <c r="DG151" s="283">
        <f t="shared" ref="DG151" si="1888">IF(DG152&lt;DG147,(DG147-DG152)/5+DG152,(DG152-DG147)/5+DG150)</f>
        <v>0</v>
      </c>
      <c r="DH151" s="283">
        <f t="shared" ref="DH151" si="1889">IF(DH152&lt;DH147,(DH147-DH152)/5+DH152,(DH152-DH147)/5+DH150)</f>
        <v>0</v>
      </c>
      <c r="DI151" s="283">
        <f t="shared" ref="DI151" si="1890">IF(DI152&lt;DI147,(DI147-DI152)/5+DI152,(DI152-DI147)/5+DI150)</f>
        <v>0</v>
      </c>
      <c r="DJ151" s="283">
        <f t="shared" ref="DJ151" si="1891">IF(DJ152&lt;DJ147,(DJ147-DJ152)/5+DJ152,(DJ152-DJ147)/5+DJ150)</f>
        <v>0</v>
      </c>
      <c r="DK151" s="283">
        <f t="shared" ref="DK151" si="1892">IF(DK152&lt;DK147,(DK147-DK152)/5+DK152,(DK152-DK147)/5+DK150)</f>
        <v>0</v>
      </c>
      <c r="DL151" s="283">
        <f t="shared" ref="DL151" si="1893">IF(DL152&lt;DL147,(DL147-DL152)/5+DL152,(DL152-DL147)/5+DL150)</f>
        <v>0</v>
      </c>
      <c r="DM151" s="283">
        <f t="shared" ref="DM151" si="1894">IF(DM152&lt;DM147,(DM147-DM152)/5+DM152,(DM152-DM147)/5+DM150)</f>
        <v>0</v>
      </c>
      <c r="DN151" s="283">
        <f t="shared" ref="DN151" si="1895">IF(DN152&lt;DN147,(DN147-DN152)/5+DN152,(DN152-DN147)/5+DN150)</f>
        <v>0</v>
      </c>
      <c r="DO151" s="283">
        <f t="shared" ref="DO151" si="1896">IF(DO152&lt;DO147,(DO147-DO152)/5+DO152,(DO152-DO147)/5+DO150)</f>
        <v>0</v>
      </c>
      <c r="DP151" s="283">
        <f t="shared" ref="DP151" si="1897">IF(DP152&lt;DP147,(DP147-DP152)/5+DP152,(DP152-DP147)/5+DP150)</f>
        <v>0</v>
      </c>
      <c r="DQ151" s="220">
        <f t="shared" si="1139"/>
        <v>-54</v>
      </c>
      <c r="DR151" s="272">
        <f t="shared" ref="DR151:DS151" si="1898">IF(DR152&lt;DR147,(DR147-DR152)/5+DR152,(DR152-DR147)/5+DR150)</f>
        <v>0.93194444444444446</v>
      </c>
      <c r="DS151" s="272">
        <f t="shared" si="1898"/>
        <v>0.92402777777777778</v>
      </c>
      <c r="DT151" s="272">
        <f t="shared" ref="DT151:EF151" si="1899">IF(DT152&lt;DT147,(DT147-DT152)/5+DT152,(DT152-DT147)/5+DT150)</f>
        <v>0.92555555555555558</v>
      </c>
      <c r="DU151" s="272">
        <f t="shared" si="1899"/>
        <v>0.92500000000000004</v>
      </c>
      <c r="DV151" s="272">
        <f t="shared" si="1899"/>
        <v>0.93972222222222224</v>
      </c>
      <c r="DW151" s="272">
        <f t="shared" si="1899"/>
        <v>0.9440277777777778</v>
      </c>
      <c r="DX151" s="272">
        <f t="shared" si="1899"/>
        <v>0.94388888888888889</v>
      </c>
      <c r="DY151" s="272">
        <f t="shared" si="1899"/>
        <v>0.94527777777777788</v>
      </c>
      <c r="DZ151" s="272">
        <f t="shared" si="1899"/>
        <v>0.96319444444444446</v>
      </c>
      <c r="EA151" s="272">
        <f t="shared" si="1899"/>
        <v>0.96444444444444444</v>
      </c>
      <c r="EB151" s="272">
        <f t="shared" si="1899"/>
        <v>0.96513888888888888</v>
      </c>
      <c r="EC151" s="272">
        <f t="shared" si="1899"/>
        <v>0.97361111111111109</v>
      </c>
      <c r="ED151" s="272">
        <f t="shared" si="1899"/>
        <v>0.97361111111111109</v>
      </c>
      <c r="EE151" s="272">
        <f t="shared" si="1899"/>
        <v>0.97555555555555551</v>
      </c>
      <c r="EF151" s="272">
        <f t="shared" si="1899"/>
        <v>0.9769444444444445</v>
      </c>
      <c r="EG151" s="272">
        <f t="shared" ref="EG151:EV151" si="1900">IF(EG152&lt;EG147,(EG147-EG152)/5+EG152,(EG152-EG147)/5+EG150)</f>
        <v>0.9754166666666666</v>
      </c>
      <c r="EH151" s="272">
        <f t="shared" si="1900"/>
        <v>0.97888888888888892</v>
      </c>
      <c r="EI151" s="272">
        <f t="shared" si="1900"/>
        <v>0.97680555555555559</v>
      </c>
      <c r="EJ151" s="272">
        <f t="shared" si="1900"/>
        <v>0.97944444444444456</v>
      </c>
      <c r="EK151" s="272">
        <f t="shared" si="1900"/>
        <v>0.98027777777777769</v>
      </c>
      <c r="EL151" s="272">
        <f t="shared" si="1900"/>
        <v>0.98277777777777775</v>
      </c>
      <c r="EM151" s="272">
        <f t="shared" si="1900"/>
        <v>0.98347222222222219</v>
      </c>
      <c r="EN151" s="272">
        <f t="shared" si="1900"/>
        <v>0.98805555555555546</v>
      </c>
      <c r="EO151" s="272">
        <f t="shared" si="1900"/>
        <v>0.98805555555555546</v>
      </c>
      <c r="EP151" s="272">
        <f t="shared" si="1900"/>
        <v>0.98874999999999991</v>
      </c>
      <c r="EQ151" s="272">
        <f t="shared" si="1900"/>
        <v>0.98888888888888882</v>
      </c>
      <c r="ER151" s="272">
        <f t="shared" si="1900"/>
        <v>0.99083333333333323</v>
      </c>
      <c r="ES151" s="272">
        <f t="shared" si="1900"/>
        <v>0.99263888888888896</v>
      </c>
      <c r="ET151" s="272">
        <f t="shared" si="1900"/>
        <v>0.99138888888888888</v>
      </c>
      <c r="EU151" s="272">
        <f t="shared" si="1900"/>
        <v>0.99263888888888896</v>
      </c>
      <c r="EV151" s="272">
        <f t="shared" si="1900"/>
        <v>0.99458333333333337</v>
      </c>
      <c r="EW151" s="272">
        <f t="shared" ref="EW151:FI151" si="1901">IF(EW152&lt;EW147,(EW147-EW152)/5+EW152,(EW152-EW147)/5+EW150)</f>
        <v>0.99319444444444438</v>
      </c>
      <c r="EX151" s="272">
        <f t="shared" si="1901"/>
        <v>0.99527777777777782</v>
      </c>
      <c r="EY151" s="272">
        <f t="shared" si="1901"/>
        <v>0.99527777777777782</v>
      </c>
      <c r="EZ151" s="272">
        <f t="shared" si="1901"/>
        <v>0.99333333333333329</v>
      </c>
      <c r="FA151" s="272">
        <f t="shared" si="1901"/>
        <v>0.99680555555555561</v>
      </c>
      <c r="FB151" s="272">
        <f t="shared" si="1901"/>
        <v>0.9966666666666667</v>
      </c>
      <c r="FC151" s="272">
        <f t="shared" si="1901"/>
        <v>0.99805555555555558</v>
      </c>
      <c r="FD151" s="272">
        <f t="shared" si="1901"/>
        <v>0.99652777777777779</v>
      </c>
      <c r="FE151" s="272">
        <f t="shared" si="1901"/>
        <v>0.9966666666666667</v>
      </c>
      <c r="FF151" s="272">
        <f t="shared" si="1901"/>
        <v>0.9966666666666667</v>
      </c>
      <c r="FG151" s="272">
        <f t="shared" si="1901"/>
        <v>0.99583333333333324</v>
      </c>
      <c r="FH151" s="272">
        <f t="shared" si="1901"/>
        <v>0.99805555555555558</v>
      </c>
      <c r="FI151" s="272">
        <f t="shared" si="1901"/>
        <v>0.99541666666666673</v>
      </c>
      <c r="FJ151" s="272">
        <f t="shared" ref="FJ151" si="1902">IF(FJ152&lt;FJ147,(FJ147-FJ152)/5+FJ152,(FJ152-FJ147)/5+FJ150)</f>
        <v>0.99749999999999994</v>
      </c>
      <c r="FK151" s="275">
        <f t="shared" ref="FK151" si="1903">IF(FK152&lt;FK147,(FK147-FK152)/5+FK152,(FK152-FK147)/5+FK150)</f>
        <v>0.99736111111111114</v>
      </c>
      <c r="FL151" s="214">
        <f t="shared" si="1769"/>
        <v>-54</v>
      </c>
      <c r="FM151" s="214"/>
      <c r="FN151" s="214"/>
      <c r="FO151" s="221"/>
      <c r="FP151" s="221"/>
      <c r="FQ151" s="214"/>
      <c r="FR151" s="216"/>
      <c r="FS151" s="216"/>
      <c r="FT151" s="216"/>
      <c r="FU151" s="216"/>
      <c r="FV151" s="216"/>
      <c r="FW151" s="216"/>
      <c r="FX151" s="216"/>
      <c r="FY151" s="216"/>
      <c r="FZ151" s="216"/>
      <c r="GA151" s="216"/>
      <c r="GB151" s="216"/>
      <c r="GC151" s="216"/>
      <c r="GD151" s="216"/>
      <c r="GE151" s="216"/>
      <c r="GF151" s="216"/>
      <c r="GG151" s="216"/>
      <c r="GH151" s="216"/>
      <c r="GI151" s="216"/>
      <c r="GJ151" s="216"/>
      <c r="GK151" s="216"/>
      <c r="GL151" s="216"/>
      <c r="GM151" s="216"/>
      <c r="GN151" s="216"/>
      <c r="GO151" s="216"/>
      <c r="GP151" s="216"/>
      <c r="GQ151" s="216"/>
      <c r="GR151" s="216"/>
      <c r="GS151" s="216"/>
      <c r="GT151" s="216"/>
      <c r="GU151" s="216"/>
      <c r="GV151" s="216"/>
      <c r="GW151" s="216"/>
      <c r="GX151" s="216"/>
      <c r="GY151" s="216"/>
      <c r="GZ151" s="216"/>
      <c r="HA151" s="216"/>
      <c r="HB151" s="216"/>
      <c r="HC151" s="216"/>
      <c r="HD151" s="216"/>
      <c r="HE151" s="216"/>
      <c r="HF151" s="216"/>
      <c r="HG151" s="216"/>
      <c r="HH151" s="216"/>
      <c r="HI151" s="216"/>
      <c r="HJ151" s="216"/>
      <c r="HK151" s="216"/>
      <c r="HL151" s="216"/>
      <c r="HM151" s="216"/>
      <c r="HN151" s="216"/>
      <c r="HO151" s="216"/>
      <c r="HP151" s="216"/>
      <c r="HQ151" s="216"/>
      <c r="HR151" s="216"/>
      <c r="HS151" s="216"/>
      <c r="HT151" s="216"/>
      <c r="HU151" s="216"/>
      <c r="HV151" s="216"/>
      <c r="HW151" s="216"/>
      <c r="HX151" s="216"/>
      <c r="HY151" s="216"/>
      <c r="HZ151" s="216"/>
      <c r="IA151" s="216"/>
      <c r="IB151" s="216"/>
      <c r="IC151" s="216"/>
      <c r="ID151" s="216"/>
      <c r="IE151" s="216"/>
      <c r="IF151" s="216"/>
      <c r="IG151" s="216"/>
      <c r="IH151" s="216"/>
      <c r="II151" s="216"/>
      <c r="IJ151" s="216"/>
      <c r="IK151" s="216"/>
      <c r="IL151" s="216"/>
      <c r="IM151" s="216"/>
      <c r="IN151" s="216"/>
      <c r="IO151" s="216"/>
      <c r="IP151" s="216"/>
      <c r="IQ151" s="216"/>
      <c r="IR151" s="216"/>
      <c r="IS151" s="216"/>
      <c r="IT151" s="216"/>
      <c r="IU151" s="216"/>
      <c r="IV151" s="216"/>
      <c r="IW151" s="216"/>
      <c r="IX151" s="216"/>
      <c r="IY151" s="216"/>
      <c r="IZ151" s="216"/>
      <c r="JA151" s="216"/>
      <c r="JB151" s="216"/>
      <c r="JC151" s="216"/>
      <c r="JD151" s="216"/>
      <c r="JE151" s="216"/>
      <c r="JF151" s="216"/>
      <c r="JG151" s="216"/>
      <c r="JH151" s="216"/>
      <c r="JI151" s="216"/>
      <c r="JJ151" s="216"/>
      <c r="JK151" s="216"/>
      <c r="JL151" s="216"/>
      <c r="JM151" s="216"/>
      <c r="JN151" s="216"/>
      <c r="JO151" s="216"/>
      <c r="JP151" s="216"/>
      <c r="JQ151" s="216"/>
      <c r="JR151" s="216"/>
    </row>
    <row r="152" spans="1:278" ht="15.75" hidden="1" thickBot="1">
      <c r="A152" s="21"/>
      <c r="B152" s="121"/>
      <c r="C152" s="119"/>
      <c r="D152" s="122"/>
      <c r="E152" s="119"/>
      <c r="F152" s="119"/>
      <c r="G152" s="119"/>
      <c r="H152" s="119"/>
      <c r="I152" s="117"/>
      <c r="J152" s="119"/>
      <c r="K152" s="117"/>
      <c r="L152" s="117"/>
      <c r="AH152" s="10"/>
      <c r="AI152" s="20"/>
      <c r="AJ152" s="91"/>
      <c r="AK152" s="19"/>
      <c r="AL152" s="20"/>
      <c r="AM152" s="20"/>
      <c r="AN152" s="19"/>
      <c r="AO152" s="19"/>
      <c r="AP152" s="19"/>
      <c r="AQ152" s="20"/>
      <c r="AR152" s="20"/>
      <c r="AS152" s="20"/>
      <c r="AT152" s="20"/>
      <c r="AU152" s="20"/>
      <c r="AV152" s="20"/>
      <c r="AW152" s="20"/>
      <c r="BF152" s="215">
        <v>-55</v>
      </c>
      <c r="BG152" s="214">
        <f t="shared" si="1738"/>
        <v>-55</v>
      </c>
      <c r="BH152" s="258">
        <v>0.99652777777777779</v>
      </c>
      <c r="BI152" s="259">
        <v>0.99513888888888891</v>
      </c>
      <c r="BJ152" s="259">
        <v>0.99583333333333324</v>
      </c>
      <c r="BK152" s="259">
        <v>0.99583333333333324</v>
      </c>
      <c r="BL152" s="259">
        <v>0.99722222222222223</v>
      </c>
      <c r="BM152" s="259">
        <v>0.99722222222222223</v>
      </c>
      <c r="BN152" s="259">
        <v>0.99791666666666667</v>
      </c>
      <c r="BO152" s="259">
        <v>0.99722222222222223</v>
      </c>
      <c r="BP152" s="259">
        <v>0.99930555555555556</v>
      </c>
      <c r="BQ152" s="259">
        <v>0.99722222222222223</v>
      </c>
      <c r="BR152" s="259">
        <v>0.99722222222222223</v>
      </c>
      <c r="BS152" s="259">
        <v>0.99791666666666667</v>
      </c>
      <c r="BT152" s="259">
        <v>0.99791666666666667</v>
      </c>
      <c r="BU152" s="259">
        <v>0.99791666666666667</v>
      </c>
      <c r="BV152" s="259">
        <v>0.99791666666666667</v>
      </c>
      <c r="BW152" s="259">
        <v>0.99791666666666667</v>
      </c>
      <c r="BX152" s="259">
        <v>0.99791666666666667</v>
      </c>
      <c r="BY152" s="259">
        <v>0.99861111111111101</v>
      </c>
      <c r="BZ152" s="259">
        <v>0.99861111111111101</v>
      </c>
      <c r="CA152" s="259">
        <v>0.99930555555555556</v>
      </c>
      <c r="CB152" s="259">
        <v>2.0833333333333333E-3</v>
      </c>
      <c r="CC152" s="259">
        <v>0</v>
      </c>
      <c r="CD152" s="259">
        <v>2.7777777777777779E-3</v>
      </c>
      <c r="CE152" s="259">
        <v>2.7777777777777779E-3</v>
      </c>
      <c r="CF152" s="259">
        <v>6.2499999999999995E-3</v>
      </c>
      <c r="CG152" s="259">
        <v>5.5555555555555558E-3</v>
      </c>
      <c r="CH152" s="259">
        <v>8.3333333333333332E-3</v>
      </c>
      <c r="CI152" s="259">
        <v>1.0416666666666666E-2</v>
      </c>
      <c r="CJ152" s="259">
        <v>1.3194444444444444E-2</v>
      </c>
      <c r="CK152" s="259">
        <v>1.7361111111111112E-2</v>
      </c>
      <c r="CL152" s="259">
        <v>1.5972222222222224E-2</v>
      </c>
      <c r="CM152" s="259">
        <v>2.9166666666666664E-2</v>
      </c>
      <c r="CN152" s="259">
        <v>4.1666666666666664E-2</v>
      </c>
      <c r="CO152" s="259">
        <v>4.4444444444444446E-2</v>
      </c>
      <c r="CP152" s="259">
        <v>5.7638888888888885E-2</v>
      </c>
      <c r="CQ152" s="259">
        <v>6.3888888888888884E-2</v>
      </c>
      <c r="CR152" s="259">
        <v>7.4999999999999997E-2</v>
      </c>
      <c r="CS152" s="259">
        <v>5.9722222222222225E-2</v>
      </c>
      <c r="CT152" s="259">
        <v>6.25E-2</v>
      </c>
      <c r="CU152" s="259">
        <v>8.5416666666666655E-2</v>
      </c>
      <c r="CV152" s="259"/>
      <c r="CW152" s="259"/>
      <c r="CX152" s="259"/>
      <c r="CY152" s="259"/>
      <c r="CZ152" s="259"/>
      <c r="DA152" s="259"/>
      <c r="DB152" s="259"/>
      <c r="DC152" s="259"/>
      <c r="DD152" s="259"/>
      <c r="DE152" s="259"/>
      <c r="DF152" s="259"/>
      <c r="DG152" s="259"/>
      <c r="DH152" s="259"/>
      <c r="DI152" s="259"/>
      <c r="DJ152" s="259"/>
      <c r="DK152" s="259"/>
      <c r="DL152" s="259"/>
      <c r="DM152" s="259"/>
      <c r="DN152" s="259"/>
      <c r="DO152" s="259"/>
      <c r="DP152" s="273"/>
      <c r="DQ152" s="220">
        <f t="shared" si="1139"/>
        <v>-55</v>
      </c>
      <c r="DR152" s="258">
        <v>0.93194444444444446</v>
      </c>
      <c r="DS152" s="259">
        <v>0.91805555555555562</v>
      </c>
      <c r="DT152" s="259">
        <v>0.9194444444444444</v>
      </c>
      <c r="DU152" s="259">
        <v>0.91875000000000007</v>
      </c>
      <c r="DV152" s="259">
        <v>0.93541666666666667</v>
      </c>
      <c r="DW152" s="259">
        <v>0.94027777777777777</v>
      </c>
      <c r="DX152" s="259">
        <v>0.94027777777777777</v>
      </c>
      <c r="DY152" s="259">
        <v>0.94166666666666676</v>
      </c>
      <c r="DZ152" s="259">
        <v>0.96111111111111114</v>
      </c>
      <c r="EA152" s="259">
        <v>0.96250000000000002</v>
      </c>
      <c r="EB152" s="290">
        <v>0.96319444444444446</v>
      </c>
      <c r="EC152" s="259">
        <v>0.97222222222222221</v>
      </c>
      <c r="ED152" s="259">
        <v>0.97222222222222221</v>
      </c>
      <c r="EE152" s="259">
        <v>0.97430555555555554</v>
      </c>
      <c r="EF152" s="259">
        <v>0.97569444444444453</v>
      </c>
      <c r="EG152" s="259">
        <v>0.97430555555555554</v>
      </c>
      <c r="EH152" s="259">
        <v>0.97777777777777775</v>
      </c>
      <c r="EI152" s="259">
        <v>0.97569444444444453</v>
      </c>
      <c r="EJ152" s="259">
        <v>0.9784722222222223</v>
      </c>
      <c r="EK152" s="259">
        <v>0.97916666666666663</v>
      </c>
      <c r="EL152" s="259">
        <v>0.9819444444444444</v>
      </c>
      <c r="EM152" s="259">
        <v>0.98263888888888884</v>
      </c>
      <c r="EN152" s="259">
        <v>0.98749999999999993</v>
      </c>
      <c r="EO152" s="259">
        <v>0.98749999999999993</v>
      </c>
      <c r="EP152" s="259">
        <v>0.98819444444444438</v>
      </c>
      <c r="EQ152" s="259">
        <v>0.98819444444444438</v>
      </c>
      <c r="ER152" s="259">
        <v>0.9902777777777777</v>
      </c>
      <c r="ES152" s="259">
        <v>0.99236111111111114</v>
      </c>
      <c r="ET152" s="259">
        <v>0.99097222222222225</v>
      </c>
      <c r="EU152" s="259">
        <v>0.99236111111111114</v>
      </c>
      <c r="EV152" s="259">
        <v>0.99444444444444446</v>
      </c>
      <c r="EW152" s="259">
        <v>0.99305555555555547</v>
      </c>
      <c r="EX152" s="259">
        <v>0.99513888888888891</v>
      </c>
      <c r="EY152" s="259">
        <v>0.99513888888888891</v>
      </c>
      <c r="EZ152" s="259">
        <v>0.99305555555555547</v>
      </c>
      <c r="FA152" s="259">
        <v>0.99652777777777779</v>
      </c>
      <c r="FB152" s="259">
        <v>0.99652777777777779</v>
      </c>
      <c r="FC152" s="259">
        <v>0.99791666666666667</v>
      </c>
      <c r="FD152" s="259">
        <v>0.99652777777777779</v>
      </c>
      <c r="FE152" s="259">
        <v>0.99652777777777779</v>
      </c>
      <c r="FF152" s="259">
        <v>0.99652777777777779</v>
      </c>
      <c r="FG152" s="259">
        <v>0.99583333333333324</v>
      </c>
      <c r="FH152" s="259">
        <v>0.99791666666666667</v>
      </c>
      <c r="FI152" s="259">
        <v>0.99513888888888891</v>
      </c>
      <c r="FJ152" s="259">
        <v>0.99722222222222223</v>
      </c>
      <c r="FK152" s="273">
        <v>0.99722222222222223</v>
      </c>
      <c r="FL152" s="214">
        <f t="shared" si="1769"/>
        <v>-55</v>
      </c>
      <c r="FM152" s="214"/>
      <c r="FN152" s="214"/>
      <c r="FO152" s="221"/>
      <c r="FP152" s="221"/>
      <c r="FQ152" s="214"/>
      <c r="FR152" s="216"/>
      <c r="FS152" s="216"/>
      <c r="FT152" s="216"/>
      <c r="FU152" s="216"/>
      <c r="FV152" s="216"/>
      <c r="FW152" s="216"/>
      <c r="FX152" s="216"/>
      <c r="FY152" s="216"/>
      <c r="FZ152" s="216"/>
      <c r="GA152" s="216"/>
      <c r="GB152" s="216"/>
      <c r="GC152" s="216"/>
      <c r="GD152" s="216"/>
      <c r="GE152" s="216"/>
      <c r="GF152" s="216"/>
      <c r="GG152" s="216"/>
      <c r="GH152" s="216"/>
      <c r="GI152" s="216"/>
      <c r="GJ152" s="216"/>
      <c r="GK152" s="216"/>
      <c r="GL152" s="216"/>
      <c r="GM152" s="216"/>
      <c r="GN152" s="216"/>
      <c r="GO152" s="216"/>
      <c r="GP152" s="216"/>
      <c r="GQ152" s="216"/>
      <c r="GR152" s="216"/>
      <c r="GS152" s="216"/>
      <c r="GT152" s="216"/>
      <c r="GU152" s="216"/>
      <c r="GV152" s="216"/>
      <c r="GW152" s="216"/>
      <c r="GX152" s="216"/>
      <c r="GY152" s="216"/>
      <c r="GZ152" s="216"/>
      <c r="HA152" s="216"/>
      <c r="HB152" s="216"/>
      <c r="HC152" s="216"/>
      <c r="HD152" s="216"/>
      <c r="HE152" s="216"/>
      <c r="HF152" s="216"/>
      <c r="HG152" s="216"/>
      <c r="HH152" s="216"/>
      <c r="HI152" s="216"/>
      <c r="HJ152" s="216"/>
      <c r="HK152" s="216"/>
      <c r="HL152" s="216"/>
      <c r="HM152" s="216"/>
      <c r="HN152" s="216"/>
      <c r="HO152" s="216"/>
      <c r="HP152" s="216"/>
      <c r="HQ152" s="216"/>
      <c r="HR152" s="216"/>
      <c r="HS152" s="216"/>
      <c r="HT152" s="216"/>
      <c r="HU152" s="216"/>
      <c r="HV152" s="216"/>
      <c r="HW152" s="216"/>
      <c r="HX152" s="216"/>
      <c r="HY152" s="216"/>
      <c r="HZ152" s="216"/>
      <c r="IA152" s="216"/>
      <c r="IB152" s="216"/>
      <c r="IC152" s="216"/>
      <c r="ID152" s="216"/>
      <c r="IE152" s="216"/>
      <c r="IF152" s="216"/>
      <c r="IG152" s="216"/>
      <c r="IH152" s="216"/>
      <c r="II152" s="216"/>
      <c r="IJ152" s="216"/>
      <c r="IK152" s="216"/>
      <c r="IL152" s="216"/>
      <c r="IM152" s="216"/>
      <c r="IN152" s="216"/>
      <c r="IO152" s="216"/>
      <c r="IP152" s="216"/>
      <c r="IQ152" s="216"/>
      <c r="IR152" s="216"/>
      <c r="IS152" s="216"/>
      <c r="IT152" s="216"/>
      <c r="IU152" s="216"/>
      <c r="IV152" s="216"/>
      <c r="IW152" s="216"/>
      <c r="IX152" s="216"/>
      <c r="IY152" s="216"/>
      <c r="IZ152" s="216"/>
      <c r="JA152" s="216"/>
      <c r="JB152" s="216"/>
      <c r="JC152" s="216"/>
      <c r="JD152" s="216"/>
      <c r="JE152" s="216"/>
      <c r="JF152" s="216"/>
      <c r="JG152" s="216"/>
      <c r="JH152" s="216"/>
      <c r="JI152" s="216"/>
      <c r="JJ152" s="216"/>
      <c r="JK152" s="216"/>
      <c r="JL152" s="216"/>
      <c r="JM152" s="216"/>
      <c r="JN152" s="216"/>
      <c r="JO152" s="216"/>
      <c r="JP152" s="216"/>
      <c r="JQ152" s="216"/>
      <c r="JR152" s="216"/>
    </row>
    <row r="153" spans="1:278" ht="15.75" hidden="1" thickBot="1">
      <c r="A153" s="21"/>
      <c r="B153" s="121"/>
      <c r="C153" s="12"/>
      <c r="D153" s="122"/>
      <c r="E153" s="119" t="s">
        <v>22</v>
      </c>
      <c r="F153" s="128" t="str">
        <f>$H$8</f>
        <v>63:55</v>
      </c>
      <c r="G153" s="12"/>
      <c r="H153" s="12"/>
      <c r="I153" s="117"/>
      <c r="J153" s="119"/>
      <c r="K153" s="45"/>
      <c r="L153" s="45"/>
      <c r="AH153" s="10"/>
      <c r="AI153" s="20"/>
      <c r="AJ153" s="91"/>
      <c r="AK153" s="19"/>
      <c r="AL153" s="20"/>
      <c r="AM153" s="20"/>
      <c r="AN153" s="19"/>
      <c r="AO153" s="19"/>
      <c r="AP153" s="19"/>
      <c r="AQ153" s="20"/>
      <c r="AR153" s="20"/>
      <c r="AS153" s="20"/>
      <c r="AT153" s="20"/>
      <c r="AU153" s="20"/>
      <c r="AV153" s="20"/>
      <c r="AW153" s="20"/>
      <c r="BF153" s="215">
        <v>-56</v>
      </c>
      <c r="BG153" s="214">
        <f t="shared" si="1738"/>
        <v>-56</v>
      </c>
      <c r="BH153" s="269">
        <f t="shared" ref="BH153:BI153" si="1904">IF(BH157&lt;BH152,(BH152-BH157)/5+BH154,(BH157-BH152)/5+BH152)</f>
        <v>0.99638888888888888</v>
      </c>
      <c r="BI153" s="270">
        <f t="shared" si="1904"/>
        <v>0.99513888888888891</v>
      </c>
      <c r="BJ153" s="270">
        <f t="shared" ref="BJ153:BW153" si="1905">IF(BJ157&lt;BJ152,(BJ152-BJ157)/5+BJ154,(BJ157-BJ152)/5+BJ152)</f>
        <v>0.99569444444444455</v>
      </c>
      <c r="BK153" s="270">
        <f t="shared" si="1905"/>
        <v>0.99583333333333324</v>
      </c>
      <c r="BL153" s="270">
        <f t="shared" si="1905"/>
        <v>0.99708333333333343</v>
      </c>
      <c r="BM153" s="270">
        <f t="shared" si="1905"/>
        <v>0.99722222222222223</v>
      </c>
      <c r="BN153" s="270">
        <f t="shared" si="1905"/>
        <v>0.99763888888888907</v>
      </c>
      <c r="BO153" s="270">
        <f t="shared" si="1905"/>
        <v>0.99722222222222223</v>
      </c>
      <c r="BP153" s="270">
        <f t="shared" si="1905"/>
        <v>0.99930555555555556</v>
      </c>
      <c r="BQ153" s="270">
        <f t="shared" si="1905"/>
        <v>0.99722222222222223</v>
      </c>
      <c r="BR153" s="270">
        <f t="shared" si="1905"/>
        <v>0.99722222222222223</v>
      </c>
      <c r="BS153" s="270">
        <f t="shared" si="1905"/>
        <v>0.99791666666666667</v>
      </c>
      <c r="BT153" s="270">
        <f t="shared" si="1905"/>
        <v>0.99777777777777787</v>
      </c>
      <c r="BU153" s="270">
        <f t="shared" si="1905"/>
        <v>0.99791666666666667</v>
      </c>
      <c r="BV153" s="270">
        <f t="shared" si="1905"/>
        <v>0.99791666666666667</v>
      </c>
      <c r="BW153" s="270">
        <f t="shared" si="1905"/>
        <v>0.99791666666666667</v>
      </c>
      <c r="BX153" s="270">
        <f t="shared" ref="BX153:CS153" si="1906">IF(BX157&lt;BX152,(BX152-BX157)/5+BX154,(BX157-BX152)/5+BX152)</f>
        <v>0.99791666666666667</v>
      </c>
      <c r="BY153" s="270">
        <f t="shared" si="1906"/>
        <v>0.99861111111111101</v>
      </c>
      <c r="BZ153" s="270">
        <f t="shared" si="1906"/>
        <v>0.99861111111111101</v>
      </c>
      <c r="CA153" s="270">
        <f t="shared" si="1906"/>
        <v>0.99930555555555556</v>
      </c>
      <c r="CB153" s="270">
        <f t="shared" si="1906"/>
        <v>2.2222222222222222E-3</v>
      </c>
      <c r="CC153" s="270">
        <f t="shared" si="1906"/>
        <v>0</v>
      </c>
      <c r="CD153" s="270">
        <f t="shared" si="1906"/>
        <v>2.9166666666666668E-3</v>
      </c>
      <c r="CE153" s="270">
        <f t="shared" si="1906"/>
        <v>2.9166666666666668E-3</v>
      </c>
      <c r="CF153" s="270">
        <f t="shared" si="1906"/>
        <v>5.8333333333333336E-3</v>
      </c>
      <c r="CG153" s="270">
        <f t="shared" si="1906"/>
        <v>5.9722222222222225E-3</v>
      </c>
      <c r="CH153" s="270">
        <f t="shared" si="1906"/>
        <v>9.0277777777777769E-3</v>
      </c>
      <c r="CI153" s="270">
        <f t="shared" si="1906"/>
        <v>1.0972222222222222E-2</v>
      </c>
      <c r="CJ153" s="270">
        <f t="shared" si="1906"/>
        <v>1.3888888888888888E-2</v>
      </c>
      <c r="CK153" s="270">
        <f t="shared" si="1906"/>
        <v>1.8194444444444447E-2</v>
      </c>
      <c r="CL153" s="270">
        <f t="shared" si="1906"/>
        <v>1.7222222222222226E-2</v>
      </c>
      <c r="CM153" s="270">
        <f t="shared" si="1906"/>
        <v>3.2500000000000001E-2</v>
      </c>
      <c r="CN153" s="270">
        <f t="shared" si="1906"/>
        <v>4.1666666666666664E-2</v>
      </c>
      <c r="CO153" s="270">
        <f t="shared" si="1906"/>
        <v>4.4444444444444446E-2</v>
      </c>
      <c r="CP153" s="270">
        <f t="shared" si="1906"/>
        <v>5.7638888888888885E-2</v>
      </c>
      <c r="CQ153" s="270">
        <f t="shared" si="1906"/>
        <v>6.3888888888888884E-2</v>
      </c>
      <c r="CR153" s="270">
        <f t="shared" si="1906"/>
        <v>7.4999999999999997E-2</v>
      </c>
      <c r="CS153" s="270">
        <f t="shared" si="1906"/>
        <v>4.777777777777778E-2</v>
      </c>
      <c r="CT153" s="270">
        <f t="shared" ref="CT153:DP153" si="1907">IF(CT157&lt;CT152,(CT152-CT157)/5+CT154,(CT157-CT152)/5+CT152)</f>
        <v>0.05</v>
      </c>
      <c r="CU153" s="270">
        <f t="shared" si="1907"/>
        <v>6.8333333333333329E-2</v>
      </c>
      <c r="CV153" s="270">
        <f t="shared" si="1907"/>
        <v>0</v>
      </c>
      <c r="CW153" s="270">
        <f t="shared" si="1907"/>
        <v>0</v>
      </c>
      <c r="CX153" s="270">
        <f t="shared" si="1907"/>
        <v>0</v>
      </c>
      <c r="CY153" s="270">
        <f t="shared" si="1907"/>
        <v>0</v>
      </c>
      <c r="CZ153" s="270">
        <f t="shared" si="1907"/>
        <v>0</v>
      </c>
      <c r="DA153" s="270">
        <f t="shared" si="1907"/>
        <v>0</v>
      </c>
      <c r="DB153" s="270">
        <f t="shared" si="1907"/>
        <v>0</v>
      </c>
      <c r="DC153" s="270">
        <f t="shared" si="1907"/>
        <v>0</v>
      </c>
      <c r="DD153" s="270">
        <f t="shared" si="1907"/>
        <v>0</v>
      </c>
      <c r="DE153" s="270">
        <f t="shared" si="1907"/>
        <v>0</v>
      </c>
      <c r="DF153" s="270">
        <f t="shared" si="1907"/>
        <v>0</v>
      </c>
      <c r="DG153" s="270">
        <f t="shared" si="1907"/>
        <v>0</v>
      </c>
      <c r="DH153" s="270">
        <f t="shared" si="1907"/>
        <v>0</v>
      </c>
      <c r="DI153" s="270">
        <f t="shared" si="1907"/>
        <v>0</v>
      </c>
      <c r="DJ153" s="270">
        <f t="shared" si="1907"/>
        <v>0</v>
      </c>
      <c r="DK153" s="270">
        <f t="shared" si="1907"/>
        <v>0</v>
      </c>
      <c r="DL153" s="270">
        <f t="shared" si="1907"/>
        <v>0</v>
      </c>
      <c r="DM153" s="270">
        <f t="shared" si="1907"/>
        <v>0</v>
      </c>
      <c r="DN153" s="270">
        <f t="shared" si="1907"/>
        <v>0</v>
      </c>
      <c r="DO153" s="270">
        <f t="shared" si="1907"/>
        <v>0</v>
      </c>
      <c r="DP153" s="270">
        <f t="shared" si="1907"/>
        <v>0</v>
      </c>
      <c r="DQ153" s="220">
        <f t="shared" si="1139"/>
        <v>-56</v>
      </c>
      <c r="DR153" s="270">
        <f t="shared" ref="DR153:DS153" si="1908">IF(DR157&lt;DR152,(DR152-DR157)/5+DR154,(DR157-DR152)/5+DR152)</f>
        <v>0.74555555555555553</v>
      </c>
      <c r="DS153" s="270">
        <f t="shared" si="1908"/>
        <v>0.91805555555555562</v>
      </c>
      <c r="DT153" s="270">
        <f t="shared" ref="DT153:EI153" si="1909">IF(DT157&lt;DT152,(DT152-DT157)/5+DT154,(DT157-DT152)/5+DT152)</f>
        <v>0.9194444444444444</v>
      </c>
      <c r="DU153" s="270">
        <f t="shared" si="1909"/>
        <v>0.91875000000000007</v>
      </c>
      <c r="DV153" s="270">
        <f t="shared" si="1909"/>
        <v>0.93541666666666667</v>
      </c>
      <c r="DW153" s="270">
        <f t="shared" si="1909"/>
        <v>0.94027777777777777</v>
      </c>
      <c r="DX153" s="270">
        <f t="shared" si="1909"/>
        <v>0.94027777777777777</v>
      </c>
      <c r="DY153" s="270">
        <f t="shared" si="1909"/>
        <v>0.94166666666666676</v>
      </c>
      <c r="DZ153" s="270">
        <f t="shared" si="1909"/>
        <v>0.95652777777777798</v>
      </c>
      <c r="EA153" s="270">
        <f t="shared" si="1909"/>
        <v>0.95819444444444446</v>
      </c>
      <c r="EB153" s="270">
        <f t="shared" si="1909"/>
        <v>0.95930555555555574</v>
      </c>
      <c r="EC153" s="270">
        <f t="shared" si="1909"/>
        <v>0.9688888888888888</v>
      </c>
      <c r="ED153" s="270">
        <f t="shared" si="1909"/>
        <v>0.96972222222222204</v>
      </c>
      <c r="EE153" s="270">
        <f t="shared" si="1909"/>
        <v>0.97125000000000006</v>
      </c>
      <c r="EF153" s="270">
        <f t="shared" si="1909"/>
        <v>0.97291666666666654</v>
      </c>
      <c r="EG153" s="270">
        <f t="shared" si="1909"/>
        <v>0.97208333333333341</v>
      </c>
      <c r="EH153" s="270">
        <f t="shared" si="1909"/>
        <v>0.97583333333333322</v>
      </c>
      <c r="EI153" s="270">
        <f t="shared" si="1909"/>
        <v>0.97402777777777783</v>
      </c>
      <c r="EJ153" s="270">
        <f t="shared" ref="EJ153:EZ153" si="1910">IF(EJ157&lt;EJ152,(EJ152-EJ157)/5+EJ154,(EJ157-EJ152)/5+EJ152)</f>
        <v>0.97611111111111126</v>
      </c>
      <c r="EK153" s="270">
        <f t="shared" si="1910"/>
        <v>0.9770833333333333</v>
      </c>
      <c r="EL153" s="270">
        <f t="shared" si="1910"/>
        <v>0.97986111111111107</v>
      </c>
      <c r="EM153" s="270">
        <f t="shared" si="1910"/>
        <v>0.98138888888888876</v>
      </c>
      <c r="EN153" s="270">
        <f t="shared" si="1910"/>
        <v>0.98611111111111116</v>
      </c>
      <c r="EO153" s="270">
        <f t="shared" si="1910"/>
        <v>0.98611111111111116</v>
      </c>
      <c r="EP153" s="270">
        <f t="shared" si="1910"/>
        <v>0.98694444444444429</v>
      </c>
      <c r="EQ153" s="270">
        <f t="shared" si="1910"/>
        <v>0.98708333333333309</v>
      </c>
      <c r="ER153" s="270">
        <f t="shared" si="1910"/>
        <v>0.98930555555555566</v>
      </c>
      <c r="ES153" s="270">
        <f t="shared" si="1910"/>
        <v>0.99124999999999985</v>
      </c>
      <c r="ET153" s="270">
        <f t="shared" si="1910"/>
        <v>0.99069444444444466</v>
      </c>
      <c r="EU153" s="270">
        <f t="shared" si="1910"/>
        <v>0.9918055555555555</v>
      </c>
      <c r="EV153" s="270">
        <f t="shared" si="1910"/>
        <v>0.99361111111111111</v>
      </c>
      <c r="EW153" s="270">
        <f t="shared" si="1910"/>
        <v>0.99249999999999983</v>
      </c>
      <c r="EX153" s="270">
        <f t="shared" si="1910"/>
        <v>0.99486111111111131</v>
      </c>
      <c r="EY153" s="270">
        <f t="shared" si="1910"/>
        <v>0.99486111111111131</v>
      </c>
      <c r="EZ153" s="270">
        <f t="shared" si="1910"/>
        <v>0.99291666666666678</v>
      </c>
      <c r="FA153" s="270">
        <f t="shared" ref="FA153:FJ153" si="1911">IF(FA157&lt;FA152,(FA152-FA157)/5+FA154,(FA157-FA152)/5+FA152)</f>
        <v>0.99597222222222215</v>
      </c>
      <c r="FB153" s="270">
        <f t="shared" si="1911"/>
        <v>0.99638888888888888</v>
      </c>
      <c r="FC153" s="270">
        <f t="shared" si="1911"/>
        <v>0.99722222222222223</v>
      </c>
      <c r="FD153" s="270">
        <f t="shared" si="1911"/>
        <v>0.99625000000000019</v>
      </c>
      <c r="FE153" s="270">
        <f t="shared" si="1911"/>
        <v>0.99638888888888888</v>
      </c>
      <c r="FF153" s="270">
        <f t="shared" si="1911"/>
        <v>0.99638888888888888</v>
      </c>
      <c r="FG153" s="270">
        <f t="shared" si="1911"/>
        <v>0.9955555555555553</v>
      </c>
      <c r="FH153" s="270">
        <f t="shared" si="1911"/>
        <v>0.99722222222222223</v>
      </c>
      <c r="FI153" s="270">
        <f t="shared" si="1911"/>
        <v>0.99500000000000011</v>
      </c>
      <c r="FJ153" s="270">
        <f t="shared" si="1911"/>
        <v>0.99722222222222223</v>
      </c>
      <c r="FK153" s="274">
        <f t="shared" ref="FK153" si="1912">IF(FK157&lt;FK152,(FK152-FK157)/5+FK154,(FK157-FK152)/5+FK152)</f>
        <v>0.99652777777777779</v>
      </c>
      <c r="FL153" s="214">
        <f t="shared" si="1769"/>
        <v>-56</v>
      </c>
      <c r="FM153" s="214"/>
      <c r="FN153" s="214"/>
      <c r="FO153" s="221"/>
      <c r="FP153" s="221"/>
      <c r="FQ153" s="214"/>
      <c r="FR153" s="216"/>
      <c r="FS153" s="216"/>
      <c r="FT153" s="216"/>
      <c r="FU153" s="216"/>
      <c r="FV153" s="216"/>
      <c r="FW153" s="216"/>
      <c r="FX153" s="216"/>
      <c r="FY153" s="216"/>
      <c r="FZ153" s="216"/>
      <c r="GA153" s="216"/>
      <c r="GB153" s="216"/>
      <c r="GC153" s="216"/>
      <c r="GD153" s="216"/>
      <c r="GE153" s="216"/>
      <c r="GF153" s="216"/>
      <c r="GG153" s="216"/>
      <c r="GH153" s="216"/>
      <c r="GI153" s="216"/>
      <c r="GJ153" s="216"/>
      <c r="GK153" s="216"/>
      <c r="GL153" s="216"/>
      <c r="GM153" s="216"/>
      <c r="GN153" s="216"/>
      <c r="GO153" s="216"/>
      <c r="GP153" s="216"/>
      <c r="GQ153" s="216"/>
      <c r="GR153" s="216"/>
      <c r="GS153" s="216"/>
      <c r="GT153" s="216"/>
      <c r="GU153" s="216"/>
      <c r="GV153" s="216"/>
      <c r="GW153" s="216"/>
      <c r="GX153" s="216"/>
      <c r="GY153" s="216"/>
      <c r="GZ153" s="216"/>
      <c r="HA153" s="216"/>
      <c r="HB153" s="216"/>
      <c r="HC153" s="216"/>
      <c r="HD153" s="216"/>
      <c r="HE153" s="216"/>
      <c r="HF153" s="216"/>
      <c r="HG153" s="216"/>
      <c r="HH153" s="216"/>
      <c r="HI153" s="216"/>
      <c r="HJ153" s="216"/>
      <c r="HK153" s="216"/>
      <c r="HL153" s="216"/>
      <c r="HM153" s="216"/>
      <c r="HN153" s="216"/>
      <c r="HO153" s="216"/>
      <c r="HP153" s="216"/>
      <c r="HQ153" s="216"/>
      <c r="HR153" s="216"/>
      <c r="HS153" s="216"/>
      <c r="HT153" s="216"/>
      <c r="HU153" s="216"/>
      <c r="HV153" s="216"/>
      <c r="HW153" s="216"/>
      <c r="HX153" s="216"/>
      <c r="HY153" s="216"/>
      <c r="HZ153" s="216"/>
      <c r="IA153" s="216"/>
      <c r="IB153" s="216"/>
      <c r="IC153" s="216"/>
      <c r="ID153" s="216"/>
      <c r="IE153" s="216"/>
      <c r="IF153" s="216"/>
      <c r="IG153" s="216"/>
      <c r="IH153" s="216"/>
      <c r="II153" s="216"/>
      <c r="IJ153" s="216"/>
      <c r="IK153" s="216"/>
      <c r="IL153" s="216"/>
      <c r="IM153" s="216"/>
      <c r="IN153" s="216"/>
      <c r="IO153" s="216"/>
      <c r="IP153" s="216"/>
      <c r="IQ153" s="216"/>
      <c r="IR153" s="216"/>
      <c r="IS153" s="216"/>
      <c r="IT153" s="216"/>
      <c r="IU153" s="216"/>
      <c r="IV153" s="216"/>
      <c r="IW153" s="216"/>
      <c r="IX153" s="216"/>
      <c r="IY153" s="216"/>
      <c r="IZ153" s="216"/>
      <c r="JA153" s="216"/>
      <c r="JB153" s="216"/>
      <c r="JC153" s="216"/>
      <c r="JD153" s="216"/>
      <c r="JE153" s="216"/>
      <c r="JF153" s="216"/>
      <c r="JG153" s="216"/>
      <c r="JH153" s="216"/>
      <c r="JI153" s="216"/>
      <c r="JJ153" s="216"/>
      <c r="JK153" s="216"/>
      <c r="JL153" s="216"/>
      <c r="JM153" s="216"/>
      <c r="JN153" s="216"/>
      <c r="JO153" s="216"/>
      <c r="JP153" s="216"/>
      <c r="JQ153" s="216"/>
      <c r="JR153" s="216"/>
    </row>
    <row r="154" spans="1:278" ht="15.75" hidden="1" thickBot="1">
      <c r="A154" s="21"/>
      <c r="B154" s="121"/>
      <c r="C154" s="129">
        <f>A8</f>
        <v>3</v>
      </c>
      <c r="D154" s="122"/>
      <c r="E154" s="119" t="s">
        <v>55</v>
      </c>
      <c r="F154" s="127">
        <f>IF($C$154="","",VLOOKUP($C$154,$AT$10:$AV$119,2,FALSE))</f>
        <v>63.916666666666657</v>
      </c>
      <c r="G154" s="126">
        <f t="shared" ref="G154:G161" si="1913">SIN(F154*PI()/180)</f>
        <v>0.89815551088212409</v>
      </c>
      <c r="H154" s="126">
        <f>COS(F154*PI()/180)</f>
        <v>0.43967792561381863</v>
      </c>
      <c r="I154" s="117"/>
      <c r="J154" s="119"/>
      <c r="K154" s="45"/>
      <c r="L154" s="45"/>
      <c r="M154" s="117"/>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20"/>
      <c r="AJ154" s="91"/>
      <c r="AK154" s="19"/>
      <c r="AL154" s="20"/>
      <c r="AM154" s="20"/>
      <c r="AN154" s="19"/>
      <c r="AO154" s="19"/>
      <c r="AP154" s="19"/>
      <c r="AQ154" s="20"/>
      <c r="AR154" s="20"/>
      <c r="AS154" s="20"/>
      <c r="AT154" s="20"/>
      <c r="AU154" s="20"/>
      <c r="AV154" s="20"/>
      <c r="AW154" s="20"/>
      <c r="BF154" s="215">
        <v>-57</v>
      </c>
      <c r="BG154" s="214">
        <f t="shared" si="1738"/>
        <v>-57</v>
      </c>
      <c r="BH154" s="257">
        <f t="shared" ref="BH154:BI154" si="1914">IF(BH157&lt;BH152,(BH152-BH157)/5+BH155,(BH157-BH152)/5+BH153)</f>
        <v>0.99624999999999997</v>
      </c>
      <c r="BI154" s="254">
        <f t="shared" si="1914"/>
        <v>0.99513888888888891</v>
      </c>
      <c r="BJ154" s="254">
        <f t="shared" ref="BJ154:BW154" si="1915">IF(BJ157&lt;BJ152,(BJ152-BJ157)/5+BJ155,(BJ157-BJ152)/5+BJ153)</f>
        <v>0.99555555555555564</v>
      </c>
      <c r="BK154" s="254">
        <f t="shared" si="1915"/>
        <v>0.99583333333333324</v>
      </c>
      <c r="BL154" s="254">
        <f t="shared" si="1915"/>
        <v>0.99694444444444452</v>
      </c>
      <c r="BM154" s="254">
        <f t="shared" si="1915"/>
        <v>0.99722222222222223</v>
      </c>
      <c r="BN154" s="254">
        <f t="shared" si="1915"/>
        <v>0.99736111111111125</v>
      </c>
      <c r="BO154" s="254">
        <f t="shared" si="1915"/>
        <v>0.99722222222222223</v>
      </c>
      <c r="BP154" s="254">
        <f t="shared" si="1915"/>
        <v>0.99930555555555556</v>
      </c>
      <c r="BQ154" s="254">
        <f t="shared" si="1915"/>
        <v>0.99722222222222223</v>
      </c>
      <c r="BR154" s="254">
        <f t="shared" si="1915"/>
        <v>0.99722222222222223</v>
      </c>
      <c r="BS154" s="254">
        <f t="shared" si="1915"/>
        <v>0.99791666666666667</v>
      </c>
      <c r="BT154" s="254">
        <f t="shared" si="1915"/>
        <v>0.99763888888888896</v>
      </c>
      <c r="BU154" s="254">
        <f t="shared" si="1915"/>
        <v>0.99791666666666667</v>
      </c>
      <c r="BV154" s="254">
        <f t="shared" si="1915"/>
        <v>0.99791666666666667</v>
      </c>
      <c r="BW154" s="254">
        <f t="shared" si="1915"/>
        <v>0.99791666666666667</v>
      </c>
      <c r="BX154" s="254">
        <f t="shared" ref="BX154:CS154" si="1916">IF(BX157&lt;BX152,(BX152-BX157)/5+BX155,(BX157-BX152)/5+BX153)</f>
        <v>0.99791666666666667</v>
      </c>
      <c r="BY154" s="254">
        <f t="shared" si="1916"/>
        <v>0.99861111111111101</v>
      </c>
      <c r="BZ154" s="254">
        <f t="shared" si="1916"/>
        <v>0.99861111111111101</v>
      </c>
      <c r="CA154" s="254">
        <f t="shared" si="1916"/>
        <v>0.99930555555555556</v>
      </c>
      <c r="CB154" s="254">
        <f t="shared" si="1916"/>
        <v>2.3611111111111111E-3</v>
      </c>
      <c r="CC154" s="254">
        <f t="shared" si="1916"/>
        <v>0</v>
      </c>
      <c r="CD154" s="254">
        <f t="shared" si="1916"/>
        <v>3.0555555555555557E-3</v>
      </c>
      <c r="CE154" s="254">
        <f t="shared" si="1916"/>
        <v>3.0555555555555557E-3</v>
      </c>
      <c r="CF154" s="254">
        <f t="shared" si="1916"/>
        <v>5.4166666666666669E-3</v>
      </c>
      <c r="CG154" s="254">
        <f t="shared" si="1916"/>
        <v>6.3888888888888893E-3</v>
      </c>
      <c r="CH154" s="254">
        <f t="shared" si="1916"/>
        <v>9.7222222222222206E-3</v>
      </c>
      <c r="CI154" s="254">
        <f t="shared" si="1916"/>
        <v>1.1527777777777777E-2</v>
      </c>
      <c r="CJ154" s="254">
        <f t="shared" si="1916"/>
        <v>1.4583333333333332E-2</v>
      </c>
      <c r="CK154" s="254">
        <f t="shared" si="1916"/>
        <v>1.9027777777777782E-2</v>
      </c>
      <c r="CL154" s="254">
        <f t="shared" si="1916"/>
        <v>1.8472222222222227E-2</v>
      </c>
      <c r="CM154" s="254">
        <f t="shared" si="1916"/>
        <v>3.5833333333333335E-2</v>
      </c>
      <c r="CN154" s="254">
        <f t="shared" si="1916"/>
        <v>4.1666666666666664E-2</v>
      </c>
      <c r="CO154" s="254">
        <f t="shared" si="1916"/>
        <v>4.4444444444444446E-2</v>
      </c>
      <c r="CP154" s="254">
        <f t="shared" si="1916"/>
        <v>5.7638888888888885E-2</v>
      </c>
      <c r="CQ154" s="254">
        <f t="shared" si="1916"/>
        <v>6.3888888888888884E-2</v>
      </c>
      <c r="CR154" s="254">
        <f t="shared" si="1916"/>
        <v>7.4999999999999997E-2</v>
      </c>
      <c r="CS154" s="254">
        <f t="shared" si="1916"/>
        <v>3.5833333333333335E-2</v>
      </c>
      <c r="CT154" s="254">
        <f t="shared" ref="CT154:DP154" si="1917">IF(CT157&lt;CT152,(CT152-CT157)/5+CT155,(CT157-CT152)/5+CT153)</f>
        <v>3.7500000000000006E-2</v>
      </c>
      <c r="CU154" s="254">
        <f t="shared" si="1917"/>
        <v>5.1249999999999997E-2</v>
      </c>
      <c r="CV154" s="254">
        <f t="shared" si="1917"/>
        <v>0</v>
      </c>
      <c r="CW154" s="254">
        <f t="shared" si="1917"/>
        <v>0</v>
      </c>
      <c r="CX154" s="254">
        <f t="shared" si="1917"/>
        <v>0</v>
      </c>
      <c r="CY154" s="254">
        <f t="shared" si="1917"/>
        <v>0</v>
      </c>
      <c r="CZ154" s="254">
        <f t="shared" si="1917"/>
        <v>0</v>
      </c>
      <c r="DA154" s="254">
        <f t="shared" si="1917"/>
        <v>0</v>
      </c>
      <c r="DB154" s="254">
        <f t="shared" si="1917"/>
        <v>0</v>
      </c>
      <c r="DC154" s="254">
        <f t="shared" si="1917"/>
        <v>0</v>
      </c>
      <c r="DD154" s="254">
        <f t="shared" si="1917"/>
        <v>0</v>
      </c>
      <c r="DE154" s="254">
        <f t="shared" si="1917"/>
        <v>0</v>
      </c>
      <c r="DF154" s="254">
        <f t="shared" si="1917"/>
        <v>0</v>
      </c>
      <c r="DG154" s="254">
        <f t="shared" si="1917"/>
        <v>0</v>
      </c>
      <c r="DH154" s="254">
        <f t="shared" si="1917"/>
        <v>0</v>
      </c>
      <c r="DI154" s="254">
        <f t="shared" si="1917"/>
        <v>0</v>
      </c>
      <c r="DJ154" s="254">
        <f t="shared" si="1917"/>
        <v>0</v>
      </c>
      <c r="DK154" s="254">
        <f t="shared" si="1917"/>
        <v>0</v>
      </c>
      <c r="DL154" s="254">
        <f t="shared" si="1917"/>
        <v>0</v>
      </c>
      <c r="DM154" s="254">
        <f t="shared" si="1917"/>
        <v>0</v>
      </c>
      <c r="DN154" s="254">
        <f t="shared" si="1917"/>
        <v>0</v>
      </c>
      <c r="DO154" s="254">
        <f t="shared" si="1917"/>
        <v>0</v>
      </c>
      <c r="DP154" s="254">
        <f t="shared" si="1917"/>
        <v>0</v>
      </c>
      <c r="DQ154" s="220">
        <f t="shared" si="1139"/>
        <v>-57</v>
      </c>
      <c r="DR154" s="254">
        <f t="shared" ref="DR154:DS154" si="1918">IF(DR157&lt;DR152,(DR152-DR157)/5+DR155,(DR157-DR152)/5+DR153)</f>
        <v>0.55916666666666659</v>
      </c>
      <c r="DS154" s="254">
        <f t="shared" si="1918"/>
        <v>0.91805555555555562</v>
      </c>
      <c r="DT154" s="254">
        <f t="shared" ref="DT154:EI154" si="1919">IF(DT157&lt;DT152,(DT152-DT157)/5+DT155,(DT157-DT152)/5+DT153)</f>
        <v>0.9194444444444444</v>
      </c>
      <c r="DU154" s="254">
        <f t="shared" si="1919"/>
        <v>0.91875000000000007</v>
      </c>
      <c r="DV154" s="254">
        <f t="shared" si="1919"/>
        <v>0.93541666666666667</v>
      </c>
      <c r="DW154" s="254">
        <f t="shared" si="1919"/>
        <v>0.94027777777777777</v>
      </c>
      <c r="DX154" s="254">
        <f t="shared" si="1919"/>
        <v>0.94027777777777777</v>
      </c>
      <c r="DY154" s="254">
        <f t="shared" si="1919"/>
        <v>0.94166666666666676</v>
      </c>
      <c r="DZ154" s="254">
        <f t="shared" si="1919"/>
        <v>0.95194444444444459</v>
      </c>
      <c r="EA154" s="254">
        <f t="shared" si="1919"/>
        <v>0.9538888888888889</v>
      </c>
      <c r="EB154" s="254">
        <f t="shared" si="1919"/>
        <v>0.9554166666666668</v>
      </c>
      <c r="EC154" s="254">
        <f t="shared" si="1919"/>
        <v>0.9655555555555555</v>
      </c>
      <c r="ED154" s="254">
        <f t="shared" si="1919"/>
        <v>0.96722222222222209</v>
      </c>
      <c r="EE154" s="254">
        <f t="shared" si="1919"/>
        <v>0.96819444444444447</v>
      </c>
      <c r="EF154" s="254">
        <f t="shared" si="1919"/>
        <v>0.97013888888888877</v>
      </c>
      <c r="EG154" s="254">
        <f t="shared" si="1919"/>
        <v>0.96986111111111117</v>
      </c>
      <c r="EH154" s="254">
        <f t="shared" si="1919"/>
        <v>0.9738888888888888</v>
      </c>
      <c r="EI154" s="254">
        <f t="shared" si="1919"/>
        <v>0.97236111111111112</v>
      </c>
      <c r="EJ154" s="254">
        <f t="shared" ref="EJ154:EZ154" si="1920">IF(EJ157&lt;EJ152,(EJ152-EJ157)/5+EJ155,(EJ157-EJ152)/5+EJ153)</f>
        <v>0.97375000000000012</v>
      </c>
      <c r="EK154" s="254">
        <f t="shared" si="1920"/>
        <v>0.97499999999999998</v>
      </c>
      <c r="EL154" s="254">
        <f t="shared" si="1920"/>
        <v>0.97777777777777775</v>
      </c>
      <c r="EM154" s="254">
        <f t="shared" si="1920"/>
        <v>0.98013888888888878</v>
      </c>
      <c r="EN154" s="254">
        <f t="shared" si="1920"/>
        <v>0.98472222222222228</v>
      </c>
      <c r="EO154" s="254">
        <f t="shared" si="1920"/>
        <v>0.98472222222222228</v>
      </c>
      <c r="EP154" s="254">
        <f t="shared" si="1920"/>
        <v>0.98569444444444432</v>
      </c>
      <c r="EQ154" s="254">
        <f t="shared" si="1920"/>
        <v>0.98597222222222203</v>
      </c>
      <c r="ER154" s="254">
        <f t="shared" si="1920"/>
        <v>0.9883333333333334</v>
      </c>
      <c r="ES154" s="254">
        <f t="shared" si="1920"/>
        <v>0.99013888888888879</v>
      </c>
      <c r="ET154" s="254">
        <f t="shared" si="1920"/>
        <v>0.99041666666666683</v>
      </c>
      <c r="EU154" s="254">
        <f t="shared" si="1920"/>
        <v>0.99124999999999996</v>
      </c>
      <c r="EV154" s="254">
        <f t="shared" si="1920"/>
        <v>0.99277777777777776</v>
      </c>
      <c r="EW154" s="254">
        <f t="shared" si="1920"/>
        <v>0.9919444444444443</v>
      </c>
      <c r="EX154" s="254">
        <f t="shared" si="1920"/>
        <v>0.99458333333333349</v>
      </c>
      <c r="EY154" s="254">
        <f t="shared" si="1920"/>
        <v>0.99458333333333349</v>
      </c>
      <c r="EZ154" s="254">
        <f t="shared" si="1920"/>
        <v>0.99277777777777787</v>
      </c>
      <c r="FA154" s="254">
        <f t="shared" ref="FA154:FJ154" si="1921">IF(FA157&lt;FA152,(FA152-FA157)/5+FA155,(FA157-FA152)/5+FA153)</f>
        <v>0.99541666666666662</v>
      </c>
      <c r="FB154" s="254">
        <f t="shared" si="1921"/>
        <v>0.99624999999999997</v>
      </c>
      <c r="FC154" s="254">
        <f t="shared" si="1921"/>
        <v>0.99652777777777779</v>
      </c>
      <c r="FD154" s="254">
        <f t="shared" si="1921"/>
        <v>0.99597222222222237</v>
      </c>
      <c r="FE154" s="254">
        <f t="shared" si="1921"/>
        <v>0.99624999999999997</v>
      </c>
      <c r="FF154" s="254">
        <f t="shared" si="1921"/>
        <v>0.99624999999999997</v>
      </c>
      <c r="FG154" s="254">
        <f t="shared" si="1921"/>
        <v>0.99527777777777759</v>
      </c>
      <c r="FH154" s="254">
        <f t="shared" si="1921"/>
        <v>0.99652777777777779</v>
      </c>
      <c r="FI154" s="254">
        <f t="shared" si="1921"/>
        <v>0.9948611111111112</v>
      </c>
      <c r="FJ154" s="254">
        <f t="shared" si="1921"/>
        <v>0.99722222222222223</v>
      </c>
      <c r="FK154" s="255">
        <f t="shared" ref="FK154" si="1922">IF(FK157&lt;FK152,(FK152-FK157)/5+FK155,(FK157-FK152)/5+FK153)</f>
        <v>0.99583333333333335</v>
      </c>
      <c r="FL154" s="214">
        <f t="shared" si="1769"/>
        <v>-57</v>
      </c>
      <c r="FM154" s="214"/>
      <c r="FN154" s="214"/>
      <c r="FO154" s="221"/>
      <c r="FP154" s="221"/>
      <c r="FQ154" s="214"/>
      <c r="FR154" s="216"/>
      <c r="FS154" s="216"/>
      <c r="FT154" s="216"/>
      <c r="FU154" s="216"/>
      <c r="FV154" s="216"/>
      <c r="FW154" s="216"/>
      <c r="FX154" s="216"/>
      <c r="FY154" s="216"/>
      <c r="FZ154" s="216"/>
      <c r="GA154" s="216"/>
      <c r="GB154" s="216"/>
      <c r="GC154" s="216"/>
      <c r="GD154" s="216"/>
      <c r="GE154" s="216"/>
      <c r="GF154" s="216"/>
      <c r="GG154" s="216"/>
      <c r="GH154" s="216"/>
      <c r="GI154" s="216"/>
      <c r="GJ154" s="216"/>
      <c r="GK154" s="216"/>
      <c r="GL154" s="216"/>
      <c r="GM154" s="216"/>
      <c r="GN154" s="216"/>
      <c r="GO154" s="216"/>
      <c r="GP154" s="216"/>
      <c r="GQ154" s="216"/>
      <c r="GR154" s="216"/>
      <c r="GS154" s="216"/>
      <c r="GT154" s="216"/>
      <c r="GU154" s="216"/>
      <c r="GV154" s="216"/>
      <c r="GW154" s="216"/>
      <c r="GX154" s="216"/>
      <c r="GY154" s="216"/>
      <c r="GZ154" s="216"/>
      <c r="HA154" s="216"/>
      <c r="HB154" s="216"/>
      <c r="HC154" s="216"/>
      <c r="HD154" s="216"/>
      <c r="HE154" s="216"/>
      <c r="HF154" s="216"/>
      <c r="HG154" s="216"/>
      <c r="HH154" s="216"/>
      <c r="HI154" s="216"/>
      <c r="HJ154" s="216"/>
      <c r="HK154" s="216"/>
      <c r="HL154" s="216"/>
      <c r="HM154" s="216"/>
      <c r="HN154" s="216"/>
      <c r="HO154" s="216"/>
      <c r="HP154" s="216"/>
      <c r="HQ154" s="216"/>
      <c r="HR154" s="216"/>
      <c r="HS154" s="216"/>
      <c r="HT154" s="216"/>
      <c r="HU154" s="216"/>
      <c r="HV154" s="216"/>
      <c r="HW154" s="216"/>
      <c r="HX154" s="216"/>
      <c r="HY154" s="216"/>
      <c r="HZ154" s="216"/>
      <c r="IA154" s="216"/>
      <c r="IB154" s="216"/>
      <c r="IC154" s="216"/>
      <c r="ID154" s="216"/>
      <c r="IE154" s="216"/>
      <c r="IF154" s="216"/>
      <c r="IG154" s="216"/>
      <c r="IH154" s="216"/>
      <c r="II154" s="216"/>
      <c r="IJ154" s="216"/>
      <c r="IK154" s="216"/>
      <c r="IL154" s="216"/>
      <c r="IM154" s="216"/>
      <c r="IN154" s="216"/>
      <c r="IO154" s="216"/>
      <c r="IP154" s="216"/>
      <c r="IQ154" s="216"/>
      <c r="IR154" s="216"/>
      <c r="IS154" s="216"/>
      <c r="IT154" s="216"/>
      <c r="IU154" s="216"/>
      <c r="IV154" s="216"/>
      <c r="IW154" s="216"/>
      <c r="IX154" s="216"/>
      <c r="IY154" s="216"/>
      <c r="IZ154" s="216"/>
      <c r="JA154" s="216"/>
      <c r="JB154" s="216"/>
      <c r="JC154" s="216"/>
      <c r="JD154" s="216"/>
      <c r="JE154" s="216"/>
      <c r="JF154" s="216"/>
      <c r="JG154" s="216"/>
      <c r="JH154" s="216"/>
      <c r="JI154" s="216"/>
      <c r="JJ154" s="216"/>
      <c r="JK154" s="216"/>
      <c r="JL154" s="216"/>
      <c r="JM154" s="216"/>
      <c r="JN154" s="216"/>
      <c r="JO154" s="216"/>
      <c r="JP154" s="216"/>
      <c r="JQ154" s="216"/>
      <c r="JR154" s="216"/>
    </row>
    <row r="155" spans="1:278" hidden="1">
      <c r="A155" s="21"/>
      <c r="B155" s="121"/>
      <c r="C155" s="119"/>
      <c r="D155" s="122"/>
      <c r="E155" s="119" t="s">
        <v>30</v>
      </c>
      <c r="F155" s="130">
        <f>$G$8</f>
        <v>8.9166666666666672E-2</v>
      </c>
      <c r="G155" s="12"/>
      <c r="H155" s="12"/>
      <c r="I155" s="117"/>
      <c r="J155" s="119"/>
      <c r="K155" s="117"/>
      <c r="AH155" s="10"/>
      <c r="AI155" s="20"/>
      <c r="AJ155" s="91"/>
      <c r="AK155" s="19"/>
      <c r="AL155" s="20"/>
      <c r="AM155" s="20"/>
      <c r="AN155" s="19"/>
      <c r="AO155" s="19"/>
      <c r="AP155" s="19"/>
      <c r="AQ155" s="20"/>
      <c r="AR155" s="20"/>
      <c r="AS155" s="20"/>
      <c r="AT155" s="20"/>
      <c r="AU155" s="20"/>
      <c r="AV155" s="20"/>
      <c r="AW155" s="20"/>
      <c r="BF155" s="215">
        <v>-58</v>
      </c>
      <c r="BG155" s="214">
        <f t="shared" si="1738"/>
        <v>-58</v>
      </c>
      <c r="BH155" s="257">
        <f t="shared" ref="BH155:BI155" si="1923">IF(BH157&lt;BH152,(BH152-BH157)/5+BH156,(BH157-BH152)/5+BH154)</f>
        <v>0.99611111111111106</v>
      </c>
      <c r="BI155" s="254">
        <f t="shared" si="1923"/>
        <v>0.99513888888888891</v>
      </c>
      <c r="BJ155" s="254">
        <f t="shared" ref="BJ155:BW155" si="1924">IF(BJ157&lt;BJ152,(BJ152-BJ157)/5+BJ156,(BJ157-BJ152)/5+BJ154)</f>
        <v>0.99541666666666673</v>
      </c>
      <c r="BK155" s="254">
        <f t="shared" si="1924"/>
        <v>0.99583333333333324</v>
      </c>
      <c r="BL155" s="254">
        <f t="shared" si="1924"/>
        <v>0.99680555555555561</v>
      </c>
      <c r="BM155" s="254">
        <f t="shared" si="1924"/>
        <v>0.99722222222222223</v>
      </c>
      <c r="BN155" s="254">
        <f t="shared" si="1924"/>
        <v>0.99708333333333343</v>
      </c>
      <c r="BO155" s="254">
        <f t="shared" si="1924"/>
        <v>0.99722222222222223</v>
      </c>
      <c r="BP155" s="254">
        <f t="shared" si="1924"/>
        <v>0.99930555555555556</v>
      </c>
      <c r="BQ155" s="254">
        <f t="shared" si="1924"/>
        <v>0.99722222222222223</v>
      </c>
      <c r="BR155" s="254">
        <f t="shared" si="1924"/>
        <v>0.99722222222222223</v>
      </c>
      <c r="BS155" s="254">
        <f t="shared" si="1924"/>
        <v>0.99791666666666667</v>
      </c>
      <c r="BT155" s="254">
        <f t="shared" si="1924"/>
        <v>0.99750000000000005</v>
      </c>
      <c r="BU155" s="254">
        <f t="shared" si="1924"/>
        <v>0.99791666666666667</v>
      </c>
      <c r="BV155" s="254">
        <f t="shared" si="1924"/>
        <v>0.99791666666666667</v>
      </c>
      <c r="BW155" s="254">
        <f t="shared" si="1924"/>
        <v>0.99791666666666667</v>
      </c>
      <c r="BX155" s="254">
        <f t="shared" ref="BX155:CS155" si="1925">IF(BX157&lt;BX152,(BX152-BX157)/5+BX156,(BX157-BX152)/5+BX154)</f>
        <v>0.99791666666666667</v>
      </c>
      <c r="BY155" s="254">
        <f t="shared" si="1925"/>
        <v>0.99861111111111101</v>
      </c>
      <c r="BZ155" s="254">
        <f t="shared" si="1925"/>
        <v>0.99861111111111101</v>
      </c>
      <c r="CA155" s="254">
        <f t="shared" si="1925"/>
        <v>0.99930555555555556</v>
      </c>
      <c r="CB155" s="254">
        <f t="shared" si="1925"/>
        <v>2.5000000000000001E-3</v>
      </c>
      <c r="CC155" s="254">
        <f t="shared" si="1925"/>
        <v>0</v>
      </c>
      <c r="CD155" s="254">
        <f t="shared" si="1925"/>
        <v>3.1944444444444446E-3</v>
      </c>
      <c r="CE155" s="254">
        <f t="shared" si="1925"/>
        <v>3.1944444444444446E-3</v>
      </c>
      <c r="CF155" s="254">
        <f t="shared" si="1925"/>
        <v>5.0000000000000001E-3</v>
      </c>
      <c r="CG155" s="254">
        <f t="shared" si="1925"/>
        <v>6.805555555555556E-3</v>
      </c>
      <c r="CH155" s="254">
        <f t="shared" si="1925"/>
        <v>1.0416666666666664E-2</v>
      </c>
      <c r="CI155" s="254">
        <f t="shared" si="1925"/>
        <v>1.2083333333333333E-2</v>
      </c>
      <c r="CJ155" s="254">
        <f t="shared" si="1925"/>
        <v>1.5277777777777776E-2</v>
      </c>
      <c r="CK155" s="254">
        <f t="shared" si="1925"/>
        <v>1.9861111111111118E-2</v>
      </c>
      <c r="CL155" s="254">
        <f t="shared" si="1925"/>
        <v>1.9722222222222228E-2</v>
      </c>
      <c r="CM155" s="254">
        <f t="shared" si="1925"/>
        <v>3.9166666666666669E-2</v>
      </c>
      <c r="CN155" s="254">
        <f t="shared" si="1925"/>
        <v>4.1666666666666664E-2</v>
      </c>
      <c r="CO155" s="254">
        <f t="shared" si="1925"/>
        <v>4.4444444444444446E-2</v>
      </c>
      <c r="CP155" s="254">
        <f t="shared" si="1925"/>
        <v>5.7638888888888885E-2</v>
      </c>
      <c r="CQ155" s="254">
        <f t="shared" si="1925"/>
        <v>6.3888888888888884E-2</v>
      </c>
      <c r="CR155" s="254">
        <f t="shared" si="1925"/>
        <v>7.4999999999999997E-2</v>
      </c>
      <c r="CS155" s="254">
        <f t="shared" si="1925"/>
        <v>2.388888888888889E-2</v>
      </c>
      <c r="CT155" s="254">
        <f t="shared" ref="CT155:DP155" si="1926">IF(CT157&lt;CT152,(CT152-CT157)/5+CT156,(CT157-CT152)/5+CT154)</f>
        <v>2.5000000000000001E-2</v>
      </c>
      <c r="CU155" s="254">
        <f t="shared" si="1926"/>
        <v>3.4166666666666665E-2</v>
      </c>
      <c r="CV155" s="254">
        <f t="shared" si="1926"/>
        <v>0</v>
      </c>
      <c r="CW155" s="254">
        <f t="shared" si="1926"/>
        <v>0</v>
      </c>
      <c r="CX155" s="254">
        <f t="shared" si="1926"/>
        <v>0</v>
      </c>
      <c r="CY155" s="254">
        <f t="shared" si="1926"/>
        <v>0</v>
      </c>
      <c r="CZ155" s="254">
        <f t="shared" si="1926"/>
        <v>0</v>
      </c>
      <c r="DA155" s="254">
        <f t="shared" si="1926"/>
        <v>0</v>
      </c>
      <c r="DB155" s="254">
        <f t="shared" si="1926"/>
        <v>0</v>
      </c>
      <c r="DC155" s="254">
        <f t="shared" si="1926"/>
        <v>0</v>
      </c>
      <c r="DD155" s="254">
        <f t="shared" si="1926"/>
        <v>0</v>
      </c>
      <c r="DE155" s="254">
        <f t="shared" si="1926"/>
        <v>0</v>
      </c>
      <c r="DF155" s="254">
        <f t="shared" si="1926"/>
        <v>0</v>
      </c>
      <c r="DG155" s="254">
        <f t="shared" si="1926"/>
        <v>0</v>
      </c>
      <c r="DH155" s="254">
        <f t="shared" si="1926"/>
        <v>0</v>
      </c>
      <c r="DI155" s="254">
        <f t="shared" si="1926"/>
        <v>0</v>
      </c>
      <c r="DJ155" s="254">
        <f t="shared" si="1926"/>
        <v>0</v>
      </c>
      <c r="DK155" s="254">
        <f t="shared" si="1926"/>
        <v>0</v>
      </c>
      <c r="DL155" s="254">
        <f t="shared" si="1926"/>
        <v>0</v>
      </c>
      <c r="DM155" s="254">
        <f t="shared" si="1926"/>
        <v>0</v>
      </c>
      <c r="DN155" s="254">
        <f t="shared" si="1926"/>
        <v>0</v>
      </c>
      <c r="DO155" s="254">
        <f t="shared" si="1926"/>
        <v>0</v>
      </c>
      <c r="DP155" s="254">
        <f t="shared" si="1926"/>
        <v>0</v>
      </c>
      <c r="DQ155" s="220">
        <f t="shared" si="1139"/>
        <v>-58</v>
      </c>
      <c r="DR155" s="254">
        <f t="shared" ref="DR155:DS155" si="1927">IF(DR157&lt;DR152,(DR152-DR157)/5+DR156,(DR157-DR152)/5+DR154)</f>
        <v>0.37277777777777776</v>
      </c>
      <c r="DS155" s="254">
        <f t="shared" si="1927"/>
        <v>0.91805555555555562</v>
      </c>
      <c r="DT155" s="254">
        <f t="shared" ref="DT155:EI155" si="1928">IF(DT157&lt;DT152,(DT152-DT157)/5+DT156,(DT157-DT152)/5+DT154)</f>
        <v>0.9194444444444444</v>
      </c>
      <c r="DU155" s="254">
        <f t="shared" si="1928"/>
        <v>0.91875000000000007</v>
      </c>
      <c r="DV155" s="254">
        <f t="shared" si="1928"/>
        <v>0.93541666666666667</v>
      </c>
      <c r="DW155" s="254">
        <f t="shared" si="1928"/>
        <v>0.94027777777777777</v>
      </c>
      <c r="DX155" s="254">
        <f t="shared" si="1928"/>
        <v>0.94027777777777777</v>
      </c>
      <c r="DY155" s="254">
        <f t="shared" si="1928"/>
        <v>0.94166666666666676</v>
      </c>
      <c r="DZ155" s="254">
        <f t="shared" si="1928"/>
        <v>0.94736111111111121</v>
      </c>
      <c r="EA155" s="254">
        <f t="shared" si="1928"/>
        <v>0.94958333333333333</v>
      </c>
      <c r="EB155" s="254">
        <f t="shared" si="1928"/>
        <v>0.95152777777777786</v>
      </c>
      <c r="EC155" s="254">
        <f t="shared" si="1928"/>
        <v>0.9622222222222222</v>
      </c>
      <c r="ED155" s="254">
        <f t="shared" si="1928"/>
        <v>0.96472222222222215</v>
      </c>
      <c r="EE155" s="254">
        <f t="shared" si="1928"/>
        <v>0.96513888888888888</v>
      </c>
      <c r="EF155" s="254">
        <f t="shared" si="1928"/>
        <v>0.96736111111111101</v>
      </c>
      <c r="EG155" s="254">
        <f t="shared" si="1928"/>
        <v>0.96763888888888894</v>
      </c>
      <c r="EH155" s="254">
        <f t="shared" si="1928"/>
        <v>0.97194444444444439</v>
      </c>
      <c r="EI155" s="254">
        <f t="shared" si="1928"/>
        <v>0.97069444444444442</v>
      </c>
      <c r="EJ155" s="254">
        <f t="shared" ref="EJ155:EZ155" si="1929">IF(EJ157&lt;EJ152,(EJ152-EJ157)/5+EJ156,(EJ157-EJ152)/5+EJ154)</f>
        <v>0.97138888888888897</v>
      </c>
      <c r="EK155" s="254">
        <f t="shared" si="1929"/>
        <v>0.97291666666666665</v>
      </c>
      <c r="EL155" s="254">
        <f t="shared" si="1929"/>
        <v>0.97569444444444442</v>
      </c>
      <c r="EM155" s="254">
        <f t="shared" si="1929"/>
        <v>0.97888888888888881</v>
      </c>
      <c r="EN155" s="254">
        <f t="shared" si="1929"/>
        <v>0.98333333333333339</v>
      </c>
      <c r="EO155" s="254">
        <f t="shared" si="1929"/>
        <v>0.98333333333333339</v>
      </c>
      <c r="EP155" s="254">
        <f t="shared" si="1929"/>
        <v>0.98444444444444434</v>
      </c>
      <c r="EQ155" s="254">
        <f t="shared" si="1929"/>
        <v>0.98486111111111097</v>
      </c>
      <c r="ER155" s="254">
        <f t="shared" si="1929"/>
        <v>0.98736111111111113</v>
      </c>
      <c r="ES155" s="254">
        <f t="shared" si="1929"/>
        <v>0.98902777777777773</v>
      </c>
      <c r="ET155" s="254">
        <f t="shared" si="1929"/>
        <v>0.99013888888888901</v>
      </c>
      <c r="EU155" s="254">
        <f t="shared" si="1929"/>
        <v>0.99069444444444443</v>
      </c>
      <c r="EV155" s="254">
        <f t="shared" si="1929"/>
        <v>0.99194444444444441</v>
      </c>
      <c r="EW155" s="254">
        <f t="shared" si="1929"/>
        <v>0.99138888888888876</v>
      </c>
      <c r="EX155" s="254">
        <f t="shared" si="1929"/>
        <v>0.99430555555555566</v>
      </c>
      <c r="EY155" s="254">
        <f t="shared" si="1929"/>
        <v>0.99430555555555566</v>
      </c>
      <c r="EZ155" s="254">
        <f t="shared" si="1929"/>
        <v>0.99263888888888896</v>
      </c>
      <c r="FA155" s="254">
        <f t="shared" ref="FA155:FJ155" si="1930">IF(FA157&lt;FA152,(FA152-FA157)/5+FA156,(FA157-FA152)/5+FA154)</f>
        <v>0.99486111111111108</v>
      </c>
      <c r="FB155" s="254">
        <f t="shared" si="1930"/>
        <v>0.99611111111111106</v>
      </c>
      <c r="FC155" s="254">
        <f t="shared" si="1930"/>
        <v>0.99583333333333335</v>
      </c>
      <c r="FD155" s="254">
        <f t="shared" si="1930"/>
        <v>0.99569444444444455</v>
      </c>
      <c r="FE155" s="254">
        <f t="shared" si="1930"/>
        <v>0.99611111111111106</v>
      </c>
      <c r="FF155" s="254">
        <f t="shared" si="1930"/>
        <v>0.99611111111111106</v>
      </c>
      <c r="FG155" s="254">
        <f t="shared" si="1930"/>
        <v>0.99499999999999988</v>
      </c>
      <c r="FH155" s="254">
        <f t="shared" si="1930"/>
        <v>0.99583333333333335</v>
      </c>
      <c r="FI155" s="254">
        <f t="shared" si="1930"/>
        <v>0.99472222222222229</v>
      </c>
      <c r="FJ155" s="254">
        <f t="shared" si="1930"/>
        <v>0.99722222222222223</v>
      </c>
      <c r="FK155" s="255">
        <f t="shared" ref="FK155" si="1931">IF(FK157&lt;FK152,(FK152-FK157)/5+FK156,(FK157-FK152)/5+FK154)</f>
        <v>0.99513888888888891</v>
      </c>
      <c r="FL155" s="214">
        <f t="shared" si="1769"/>
        <v>-58</v>
      </c>
      <c r="FM155" s="214"/>
      <c r="FN155" s="214"/>
      <c r="FO155" s="221"/>
      <c r="FP155" s="221"/>
      <c r="FQ155" s="214"/>
      <c r="FR155" s="216"/>
      <c r="FS155" s="216"/>
      <c r="FT155" s="216"/>
      <c r="FU155" s="216"/>
      <c r="FV155" s="216"/>
      <c r="FW155" s="216"/>
      <c r="FX155" s="216"/>
      <c r="FY155" s="216"/>
      <c r="FZ155" s="216"/>
      <c r="GA155" s="216"/>
      <c r="GB155" s="216"/>
      <c r="GC155" s="216"/>
      <c r="GD155" s="216"/>
      <c r="GE155" s="216"/>
      <c r="GF155" s="216"/>
      <c r="GG155" s="216"/>
      <c r="GH155" s="216"/>
      <c r="GI155" s="216"/>
      <c r="GJ155" s="216"/>
      <c r="GK155" s="216"/>
      <c r="GL155" s="216"/>
      <c r="GM155" s="216"/>
      <c r="GN155" s="216"/>
      <c r="GO155" s="216"/>
      <c r="GP155" s="216"/>
      <c r="GQ155" s="216"/>
      <c r="GR155" s="216"/>
      <c r="GS155" s="216"/>
      <c r="GT155" s="216"/>
      <c r="GU155" s="216"/>
      <c r="GV155" s="216"/>
      <c r="GW155" s="216"/>
      <c r="GX155" s="216"/>
      <c r="GY155" s="216"/>
      <c r="GZ155" s="216"/>
      <c r="HA155" s="216"/>
      <c r="HB155" s="216"/>
      <c r="HC155" s="216"/>
      <c r="HD155" s="216"/>
      <c r="HE155" s="216"/>
      <c r="HF155" s="216"/>
      <c r="HG155" s="216"/>
      <c r="HH155" s="216"/>
      <c r="HI155" s="216"/>
      <c r="HJ155" s="216"/>
      <c r="HK155" s="216"/>
      <c r="HL155" s="216"/>
      <c r="HM155" s="216"/>
      <c r="HN155" s="216"/>
      <c r="HO155" s="216"/>
      <c r="HP155" s="216"/>
      <c r="HQ155" s="216"/>
      <c r="HR155" s="216"/>
      <c r="HS155" s="216"/>
      <c r="HT155" s="216"/>
      <c r="HU155" s="216"/>
      <c r="HV155" s="216"/>
      <c r="HW155" s="216"/>
      <c r="HX155" s="216"/>
      <c r="HY155" s="216"/>
      <c r="HZ155" s="216"/>
      <c r="IA155" s="216"/>
      <c r="IB155" s="216"/>
      <c r="IC155" s="216"/>
      <c r="ID155" s="216"/>
      <c r="IE155" s="216"/>
      <c r="IF155" s="216"/>
      <c r="IG155" s="216"/>
      <c r="IH155" s="216"/>
      <c r="II155" s="216"/>
      <c r="IJ155" s="216"/>
      <c r="IK155" s="216"/>
      <c r="IL155" s="216"/>
      <c r="IM155" s="216"/>
      <c r="IN155" s="216"/>
      <c r="IO155" s="216"/>
      <c r="IP155" s="216"/>
      <c r="IQ155" s="216"/>
      <c r="IR155" s="216"/>
      <c r="IS155" s="216"/>
      <c r="IT155" s="216"/>
      <c r="IU155" s="216"/>
      <c r="IV155" s="216"/>
      <c r="IW155" s="216"/>
      <c r="IX155" s="216"/>
      <c r="IY155" s="216"/>
      <c r="IZ155" s="216"/>
      <c r="JA155" s="216"/>
      <c r="JB155" s="216"/>
      <c r="JC155" s="216"/>
      <c r="JD155" s="216"/>
      <c r="JE155" s="216"/>
      <c r="JF155" s="216"/>
      <c r="JG155" s="216"/>
      <c r="JH155" s="216"/>
      <c r="JI155" s="216"/>
      <c r="JJ155" s="216"/>
      <c r="JK155" s="216"/>
      <c r="JL155" s="216"/>
      <c r="JM155" s="216"/>
      <c r="JN155" s="216"/>
      <c r="JO155" s="216"/>
      <c r="JP155" s="216"/>
      <c r="JQ155" s="216"/>
      <c r="JR155" s="216"/>
    </row>
    <row r="156" spans="1:278" ht="15.75" hidden="1" thickBot="1">
      <c r="A156" s="21"/>
      <c r="B156" s="121"/>
      <c r="C156" s="119"/>
      <c r="D156" s="122"/>
      <c r="E156" s="119" t="s">
        <v>55</v>
      </c>
      <c r="F156" s="127">
        <f>F155*24*15</f>
        <v>32.1</v>
      </c>
      <c r="G156" s="126">
        <f t="shared" si="1913"/>
        <v>0.53139857951808289</v>
      </c>
      <c r="H156" s="126">
        <f>COS(F156*PI()/180)</f>
        <v>0.84712192138213716</v>
      </c>
      <c r="I156" s="117"/>
      <c r="J156" s="119"/>
      <c r="K156" s="117"/>
      <c r="L156" s="117"/>
      <c r="AH156" s="10"/>
      <c r="AI156" s="20"/>
      <c r="AJ156" s="91"/>
      <c r="AK156" s="19"/>
      <c r="AL156" s="20"/>
      <c r="AM156" s="20"/>
      <c r="AN156" s="19"/>
      <c r="AO156" s="19"/>
      <c r="AP156" s="19"/>
      <c r="AQ156" s="20"/>
      <c r="AR156" s="20"/>
      <c r="AS156" s="20"/>
      <c r="AT156" s="20"/>
      <c r="AU156" s="20"/>
      <c r="AV156" s="20"/>
      <c r="AW156" s="20"/>
      <c r="BF156" s="215">
        <v>-59</v>
      </c>
      <c r="BG156" s="214">
        <f t="shared" si="1738"/>
        <v>-59</v>
      </c>
      <c r="BH156" s="286">
        <f>IF(BH157&lt;BH152,(BH152-BH157)/5+BH157,(BH157-BH152)/5+BH155)</f>
        <v>0.99597222222222215</v>
      </c>
      <c r="BI156" s="283">
        <f>IF(BI157&lt;BI152,(BI152-BI157)/5+BI157,(BI157-BI152)/5+BI155)</f>
        <v>0.99513888888888891</v>
      </c>
      <c r="BJ156" s="283">
        <f t="shared" ref="BJ156:BV156" si="1932">IF(BJ157&lt;BJ152,(BJ152-BJ157)/5+BJ157,(BJ157-BJ152)/5+BJ155)</f>
        <v>0.99527777777777782</v>
      </c>
      <c r="BK156" s="283">
        <f t="shared" si="1932"/>
        <v>0.99583333333333324</v>
      </c>
      <c r="BL156" s="283">
        <f t="shared" si="1932"/>
        <v>0.9966666666666667</v>
      </c>
      <c r="BM156" s="283">
        <f t="shared" si="1932"/>
        <v>0.99722222222222223</v>
      </c>
      <c r="BN156" s="283">
        <f t="shared" si="1932"/>
        <v>0.99680555555555561</v>
      </c>
      <c r="BO156" s="283">
        <f t="shared" si="1932"/>
        <v>0.99722222222222223</v>
      </c>
      <c r="BP156" s="283">
        <f t="shared" si="1932"/>
        <v>0.99930555555555556</v>
      </c>
      <c r="BQ156" s="283">
        <f t="shared" si="1932"/>
        <v>0.99722222222222223</v>
      </c>
      <c r="BR156" s="283">
        <f t="shared" si="1932"/>
        <v>0.99722222222222223</v>
      </c>
      <c r="BS156" s="283">
        <f t="shared" si="1932"/>
        <v>0.99791666666666667</v>
      </c>
      <c r="BT156" s="283">
        <f t="shared" si="1932"/>
        <v>0.99736111111111114</v>
      </c>
      <c r="BU156" s="283">
        <f t="shared" si="1932"/>
        <v>0.99791666666666667</v>
      </c>
      <c r="BV156" s="283">
        <f t="shared" si="1932"/>
        <v>0.99791666666666667</v>
      </c>
      <c r="BW156" s="283">
        <f>IF(BW157&lt;BW152,(BW152-BW157)/5+BW157,(BW157-BW152)/5+BW155)</f>
        <v>0.99791666666666667</v>
      </c>
      <c r="BX156" s="283">
        <f t="shared" ref="BX156" si="1933">IF(BX157&lt;BX152,(BX152-BX157)/5+BX157,(BX157-BX152)/5+BX155)</f>
        <v>0.99791666666666667</v>
      </c>
      <c r="BY156" s="283">
        <f t="shared" ref="BY156" si="1934">IF(BY157&lt;BY152,(BY152-BY157)/5+BY157,(BY157-BY152)/5+BY155)</f>
        <v>0.99861111111111101</v>
      </c>
      <c r="BZ156" s="283">
        <f t="shared" ref="BZ156" si="1935">IF(BZ157&lt;BZ152,(BZ152-BZ157)/5+BZ157,(BZ157-BZ152)/5+BZ155)</f>
        <v>0.99861111111111101</v>
      </c>
      <c r="CA156" s="283">
        <f t="shared" ref="CA156" si="1936">IF(CA157&lt;CA152,(CA152-CA157)/5+CA157,(CA157-CA152)/5+CA155)</f>
        <v>0.99930555555555556</v>
      </c>
      <c r="CB156" s="283">
        <f t="shared" ref="CB156" si="1937">IF(CB157&lt;CB152,(CB152-CB157)/5+CB157,(CB157-CB152)/5+CB155)</f>
        <v>2.638888888888889E-3</v>
      </c>
      <c r="CC156" s="283">
        <f t="shared" ref="CC156" si="1938">IF(CC157&lt;CC152,(CC152-CC157)/5+CC157,(CC157-CC152)/5+CC155)</f>
        <v>0</v>
      </c>
      <c r="CD156" s="283">
        <f t="shared" ref="CD156:CE156" si="1939">IF(CD157&lt;CD152,(CD152-CD157)/5+CD157,(CD157-CD152)/5+CD155)</f>
        <v>3.3333333333333335E-3</v>
      </c>
      <c r="CE156" s="283">
        <f t="shared" si="1939"/>
        <v>3.3333333333333335E-3</v>
      </c>
      <c r="CF156" s="283">
        <f t="shared" ref="CF156" si="1940">IF(CF157&lt;CF152,(CF152-CF157)/5+CF157,(CF157-CF152)/5+CF155)</f>
        <v>4.5833333333333334E-3</v>
      </c>
      <c r="CG156" s="283">
        <f t="shared" ref="CG156" si="1941">IF(CG157&lt;CG152,(CG152-CG157)/5+CG157,(CG157-CG152)/5+CG155)</f>
        <v>7.2222222222222228E-3</v>
      </c>
      <c r="CH156" s="283">
        <f t="shared" ref="CH156" si="1942">IF(CH157&lt;CH152,(CH152-CH157)/5+CH157,(CH157-CH152)/5+CH155)</f>
        <v>1.1111111111111108E-2</v>
      </c>
      <c r="CI156" s="283">
        <f t="shared" ref="CI156" si="1943">IF(CI157&lt;CI152,(CI152-CI157)/5+CI157,(CI157-CI152)/5+CI155)</f>
        <v>1.2638888888888889E-2</v>
      </c>
      <c r="CJ156" s="283">
        <f t="shared" ref="CJ156" si="1944">IF(CJ157&lt;CJ152,(CJ152-CJ157)/5+CJ157,(CJ157-CJ152)/5+CJ155)</f>
        <v>1.5972222222222221E-2</v>
      </c>
      <c r="CK156" s="283">
        <f t="shared" ref="CK156" si="1945">IF(CK157&lt;CK152,(CK152-CK157)/5+CK157,(CK157-CK152)/5+CK155)</f>
        <v>2.0694444444444453E-2</v>
      </c>
      <c r="CL156" s="283">
        <f t="shared" ref="CL156" si="1946">IF(CL157&lt;CL152,(CL152-CL157)/5+CL157,(CL157-CL152)/5+CL155)</f>
        <v>2.0972222222222229E-2</v>
      </c>
      <c r="CM156" s="283">
        <f t="shared" ref="CM156" si="1947">IF(CM157&lt;CM152,(CM152-CM157)/5+CM157,(CM157-CM152)/5+CM155)</f>
        <v>4.2500000000000003E-2</v>
      </c>
      <c r="CN156" s="283">
        <f t="shared" ref="CN156" si="1948">IF(CN157&lt;CN152,(CN152-CN157)/5+CN157,(CN157-CN152)/5+CN155)</f>
        <v>4.1666666666666664E-2</v>
      </c>
      <c r="CO156" s="283">
        <f t="shared" ref="CO156" si="1949">IF(CO157&lt;CO152,(CO152-CO157)/5+CO157,(CO157-CO152)/5+CO155)</f>
        <v>4.4444444444444446E-2</v>
      </c>
      <c r="CP156" s="283">
        <f t="shared" ref="CP156" si="1950">IF(CP157&lt;CP152,(CP152-CP157)/5+CP157,(CP157-CP152)/5+CP155)</f>
        <v>5.7638888888888885E-2</v>
      </c>
      <c r="CQ156" s="283">
        <f t="shared" ref="CQ156" si="1951">IF(CQ157&lt;CQ152,(CQ152-CQ157)/5+CQ157,(CQ157-CQ152)/5+CQ155)</f>
        <v>6.3888888888888884E-2</v>
      </c>
      <c r="CR156" s="283">
        <f t="shared" ref="CR156:CS156" si="1952">IF(CR157&lt;CR152,(CR152-CR157)/5+CR157,(CR157-CR152)/5+CR155)</f>
        <v>7.4999999999999997E-2</v>
      </c>
      <c r="CS156" s="283">
        <f t="shared" si="1952"/>
        <v>1.1944444444444445E-2</v>
      </c>
      <c r="CT156" s="283">
        <f t="shared" ref="CT156" si="1953">IF(CT157&lt;CT152,(CT152-CT157)/5+CT157,(CT157-CT152)/5+CT155)</f>
        <v>1.2500000000000001E-2</v>
      </c>
      <c r="CU156" s="283">
        <f t="shared" ref="CU156" si="1954">IF(CU157&lt;CU152,(CU152-CU157)/5+CU157,(CU157-CU152)/5+CU155)</f>
        <v>1.7083333333333332E-2</v>
      </c>
      <c r="CV156" s="283">
        <f t="shared" ref="CV156" si="1955">IF(CV157&lt;CV152,(CV152-CV157)/5+CV157,(CV157-CV152)/5+CV155)</f>
        <v>0</v>
      </c>
      <c r="CW156" s="283">
        <f t="shared" ref="CW156" si="1956">IF(CW157&lt;CW152,(CW152-CW157)/5+CW157,(CW157-CW152)/5+CW155)</f>
        <v>0</v>
      </c>
      <c r="CX156" s="283">
        <f t="shared" ref="CX156" si="1957">IF(CX157&lt;CX152,(CX152-CX157)/5+CX157,(CX157-CX152)/5+CX155)</f>
        <v>0</v>
      </c>
      <c r="CY156" s="283">
        <f t="shared" ref="CY156" si="1958">IF(CY157&lt;CY152,(CY152-CY157)/5+CY157,(CY157-CY152)/5+CY155)</f>
        <v>0</v>
      </c>
      <c r="CZ156" s="283">
        <f t="shared" ref="CZ156:DA156" si="1959">IF(CZ157&lt;CZ152,(CZ152-CZ157)/5+CZ157,(CZ157-CZ152)/5+CZ155)</f>
        <v>0</v>
      </c>
      <c r="DA156" s="283">
        <f t="shared" si="1959"/>
        <v>0</v>
      </c>
      <c r="DB156" s="283">
        <f t="shared" ref="DB156" si="1960">IF(DB157&lt;DB152,(DB152-DB157)/5+DB157,(DB157-DB152)/5+DB155)</f>
        <v>0</v>
      </c>
      <c r="DC156" s="283">
        <f t="shared" ref="DC156" si="1961">IF(DC157&lt;DC152,(DC152-DC157)/5+DC157,(DC157-DC152)/5+DC155)</f>
        <v>0</v>
      </c>
      <c r="DD156" s="283">
        <f t="shared" ref="DD156" si="1962">IF(DD157&lt;DD152,(DD152-DD157)/5+DD157,(DD157-DD152)/5+DD155)</f>
        <v>0</v>
      </c>
      <c r="DE156" s="283">
        <f t="shared" ref="DE156" si="1963">IF(DE157&lt;DE152,(DE152-DE157)/5+DE157,(DE157-DE152)/5+DE155)</f>
        <v>0</v>
      </c>
      <c r="DF156" s="283">
        <f t="shared" ref="DF156" si="1964">IF(DF157&lt;DF152,(DF152-DF157)/5+DF157,(DF157-DF152)/5+DF155)</f>
        <v>0</v>
      </c>
      <c r="DG156" s="283">
        <f t="shared" ref="DG156" si="1965">IF(DG157&lt;DG152,(DG152-DG157)/5+DG157,(DG157-DG152)/5+DG155)</f>
        <v>0</v>
      </c>
      <c r="DH156" s="283">
        <f t="shared" ref="DH156" si="1966">IF(DH157&lt;DH152,(DH152-DH157)/5+DH157,(DH157-DH152)/5+DH155)</f>
        <v>0</v>
      </c>
      <c r="DI156" s="283">
        <f t="shared" ref="DI156" si="1967">IF(DI157&lt;DI152,(DI152-DI157)/5+DI157,(DI157-DI152)/5+DI155)</f>
        <v>0</v>
      </c>
      <c r="DJ156" s="283">
        <f t="shared" ref="DJ156" si="1968">IF(DJ157&lt;DJ152,(DJ152-DJ157)/5+DJ157,(DJ157-DJ152)/5+DJ155)</f>
        <v>0</v>
      </c>
      <c r="DK156" s="283">
        <f t="shared" ref="DK156" si="1969">IF(DK157&lt;DK152,(DK152-DK157)/5+DK157,(DK157-DK152)/5+DK155)</f>
        <v>0</v>
      </c>
      <c r="DL156" s="283">
        <f t="shared" ref="DL156" si="1970">IF(DL157&lt;DL152,(DL152-DL157)/5+DL157,(DL157-DL152)/5+DL155)</f>
        <v>0</v>
      </c>
      <c r="DM156" s="283">
        <f t="shared" ref="DM156" si="1971">IF(DM157&lt;DM152,(DM152-DM157)/5+DM157,(DM157-DM152)/5+DM155)</f>
        <v>0</v>
      </c>
      <c r="DN156" s="283">
        <f t="shared" ref="DN156:DO156" si="1972">IF(DN157&lt;DN152,(DN152-DN157)/5+DN157,(DN157-DN152)/5+DN155)</f>
        <v>0</v>
      </c>
      <c r="DO156" s="283">
        <f t="shared" si="1972"/>
        <v>0</v>
      </c>
      <c r="DP156" s="283">
        <f t="shared" ref="DP156" si="1973">IF(DP157&lt;DP152,(DP152-DP157)/5+DP157,(DP157-DP152)/5+DP155)</f>
        <v>0</v>
      </c>
      <c r="DQ156" s="220">
        <f t="shared" si="1139"/>
        <v>-59</v>
      </c>
      <c r="DR156" s="272">
        <f t="shared" ref="DR156:DS156" si="1974">IF(DR157&lt;DR152,(DR152-DR157)/5+DR157,(DR157-DR152)/5+DR155)</f>
        <v>0.18638888888888888</v>
      </c>
      <c r="DS156" s="272">
        <f t="shared" si="1974"/>
        <v>0.91805555555555562</v>
      </c>
      <c r="DT156" s="272">
        <f t="shared" ref="DT156:EI156" si="1975">IF(DT157&lt;DT152,(DT152-DT157)/5+DT157,(DT157-DT152)/5+DT155)</f>
        <v>0.9194444444444444</v>
      </c>
      <c r="DU156" s="272">
        <f t="shared" si="1975"/>
        <v>0.91875000000000007</v>
      </c>
      <c r="DV156" s="272">
        <f t="shared" si="1975"/>
        <v>0.93541666666666667</v>
      </c>
      <c r="DW156" s="272">
        <f t="shared" si="1975"/>
        <v>0.94027777777777777</v>
      </c>
      <c r="DX156" s="272">
        <f t="shared" si="1975"/>
        <v>0.94027777777777777</v>
      </c>
      <c r="DY156" s="272">
        <f t="shared" si="1975"/>
        <v>0.94166666666666676</v>
      </c>
      <c r="DZ156" s="272">
        <f t="shared" si="1975"/>
        <v>0.94277777777777783</v>
      </c>
      <c r="EA156" s="272">
        <f t="shared" si="1975"/>
        <v>0.94527777777777777</v>
      </c>
      <c r="EB156" s="272">
        <f t="shared" si="1975"/>
        <v>0.94763888888888892</v>
      </c>
      <c r="EC156" s="272">
        <f t="shared" si="1975"/>
        <v>0.9588888888888889</v>
      </c>
      <c r="ED156" s="272">
        <f t="shared" si="1975"/>
        <v>0.9622222222222222</v>
      </c>
      <c r="EE156" s="272">
        <f t="shared" si="1975"/>
        <v>0.96208333333333329</v>
      </c>
      <c r="EF156" s="272">
        <f t="shared" si="1975"/>
        <v>0.96458333333333324</v>
      </c>
      <c r="EG156" s="272">
        <f t="shared" si="1975"/>
        <v>0.9654166666666667</v>
      </c>
      <c r="EH156" s="272">
        <f t="shared" si="1975"/>
        <v>0.97</v>
      </c>
      <c r="EI156" s="272">
        <f t="shared" si="1975"/>
        <v>0.96902777777777771</v>
      </c>
      <c r="EJ156" s="272">
        <f t="shared" ref="EJ156:EZ156" si="1976">IF(EJ157&lt;EJ152,(EJ152-EJ157)/5+EJ157,(EJ157-EJ152)/5+EJ155)</f>
        <v>0.96902777777777782</v>
      </c>
      <c r="EK156" s="272">
        <f t="shared" si="1976"/>
        <v>0.97083333333333333</v>
      </c>
      <c r="EL156" s="272">
        <f t="shared" si="1976"/>
        <v>0.97361111111111109</v>
      </c>
      <c r="EM156" s="272">
        <f t="shared" si="1976"/>
        <v>0.97763888888888884</v>
      </c>
      <c r="EN156" s="272">
        <f t="shared" si="1976"/>
        <v>0.98194444444444451</v>
      </c>
      <c r="EO156" s="272">
        <f t="shared" si="1976"/>
        <v>0.98194444444444451</v>
      </c>
      <c r="EP156" s="272">
        <f t="shared" si="1976"/>
        <v>0.98319444444444437</v>
      </c>
      <c r="EQ156" s="272">
        <f t="shared" si="1976"/>
        <v>0.9837499999999999</v>
      </c>
      <c r="ER156" s="272">
        <f t="shared" si="1976"/>
        <v>0.98638888888888887</v>
      </c>
      <c r="ES156" s="272">
        <f t="shared" si="1976"/>
        <v>0.98791666666666667</v>
      </c>
      <c r="ET156" s="272">
        <f t="shared" si="1976"/>
        <v>0.98986111111111119</v>
      </c>
      <c r="EU156" s="272">
        <f t="shared" si="1976"/>
        <v>0.9901388888888889</v>
      </c>
      <c r="EV156" s="272">
        <f t="shared" si="1976"/>
        <v>0.99111111111111105</v>
      </c>
      <c r="EW156" s="272">
        <f t="shared" si="1976"/>
        <v>0.99083333333333323</v>
      </c>
      <c r="EX156" s="272">
        <f t="shared" si="1976"/>
        <v>0.99402777777777784</v>
      </c>
      <c r="EY156" s="272">
        <f t="shared" si="1976"/>
        <v>0.99402777777777784</v>
      </c>
      <c r="EZ156" s="272">
        <f t="shared" si="1976"/>
        <v>0.99250000000000005</v>
      </c>
      <c r="FA156" s="272">
        <f t="shared" ref="FA156:FJ156" si="1977">IF(FA157&lt;FA152,(FA152-FA157)/5+FA157,(FA157-FA152)/5+FA155)</f>
        <v>0.99430555555555555</v>
      </c>
      <c r="FB156" s="272">
        <f t="shared" si="1977"/>
        <v>0.99597222222222215</v>
      </c>
      <c r="FC156" s="272">
        <f t="shared" si="1977"/>
        <v>0.99513888888888891</v>
      </c>
      <c r="FD156" s="272">
        <f t="shared" si="1977"/>
        <v>0.99541666666666673</v>
      </c>
      <c r="FE156" s="272">
        <f t="shared" si="1977"/>
        <v>0.99597222222222215</v>
      </c>
      <c r="FF156" s="272">
        <f t="shared" si="1977"/>
        <v>0.99597222222222215</v>
      </c>
      <c r="FG156" s="272">
        <f t="shared" si="1977"/>
        <v>0.99472222222222217</v>
      </c>
      <c r="FH156" s="272">
        <f t="shared" si="1977"/>
        <v>0.99513888888888891</v>
      </c>
      <c r="FI156" s="272">
        <f t="shared" si="1977"/>
        <v>0.99458333333333337</v>
      </c>
      <c r="FJ156" s="272">
        <f t="shared" si="1977"/>
        <v>0.99722222222222223</v>
      </c>
      <c r="FK156" s="275">
        <f t="shared" ref="FK156" si="1978">IF(FK157&lt;FK152,(FK152-FK157)/5+FK157,(FK157-FK152)/5+FK155)</f>
        <v>0.99444444444444446</v>
      </c>
      <c r="FL156" s="214">
        <f t="shared" si="1769"/>
        <v>-59</v>
      </c>
      <c r="FM156" s="214"/>
      <c r="FN156" s="214"/>
      <c r="FO156" s="221"/>
      <c r="FP156" s="221"/>
      <c r="FQ156" s="214"/>
      <c r="FR156" s="216"/>
      <c r="FS156" s="216"/>
      <c r="FT156" s="216"/>
      <c r="FU156" s="216"/>
      <c r="FV156" s="216"/>
      <c r="FW156" s="216"/>
      <c r="FX156" s="216"/>
      <c r="FY156" s="216"/>
      <c r="FZ156" s="216"/>
      <c r="GA156" s="216"/>
      <c r="GB156" s="216"/>
      <c r="GC156" s="216"/>
      <c r="GD156" s="216"/>
      <c r="GE156" s="216"/>
      <c r="GF156" s="216"/>
      <c r="GG156" s="216"/>
      <c r="GH156" s="216"/>
      <c r="GI156" s="216"/>
      <c r="GJ156" s="216"/>
      <c r="GK156" s="216"/>
      <c r="GL156" s="216"/>
      <c r="GM156" s="216"/>
      <c r="GN156" s="216"/>
      <c r="GO156" s="216"/>
      <c r="GP156" s="216"/>
      <c r="GQ156" s="216"/>
      <c r="GR156" s="216"/>
      <c r="GS156" s="216"/>
      <c r="GT156" s="216"/>
      <c r="GU156" s="216"/>
      <c r="GV156" s="216"/>
      <c r="GW156" s="216"/>
      <c r="GX156" s="216"/>
      <c r="GY156" s="216"/>
      <c r="GZ156" s="216"/>
      <c r="HA156" s="216"/>
      <c r="HB156" s="216"/>
      <c r="HC156" s="216"/>
      <c r="HD156" s="216"/>
      <c r="HE156" s="216"/>
      <c r="HF156" s="216"/>
      <c r="HG156" s="216"/>
      <c r="HH156" s="216"/>
      <c r="HI156" s="216"/>
      <c r="HJ156" s="216"/>
      <c r="HK156" s="216"/>
      <c r="HL156" s="216"/>
      <c r="HM156" s="216"/>
      <c r="HN156" s="216"/>
      <c r="HO156" s="216"/>
      <c r="HP156" s="216"/>
      <c r="HQ156" s="216"/>
      <c r="HR156" s="216"/>
      <c r="HS156" s="216"/>
      <c r="HT156" s="216"/>
      <c r="HU156" s="216"/>
      <c r="HV156" s="216"/>
      <c r="HW156" s="216"/>
      <c r="HX156" s="216"/>
      <c r="HY156" s="216"/>
      <c r="HZ156" s="216"/>
      <c r="IA156" s="216"/>
      <c r="IB156" s="216"/>
      <c r="IC156" s="216"/>
      <c r="ID156" s="216"/>
      <c r="IE156" s="216"/>
      <c r="IF156" s="216"/>
      <c r="IG156" s="216"/>
      <c r="IH156" s="216"/>
      <c r="II156" s="216"/>
      <c r="IJ156" s="216"/>
      <c r="IK156" s="216"/>
      <c r="IL156" s="216"/>
      <c r="IM156" s="216"/>
      <c r="IN156" s="216"/>
      <c r="IO156" s="216"/>
      <c r="IP156" s="216"/>
      <c r="IQ156" s="216"/>
      <c r="IR156" s="216"/>
      <c r="IS156" s="216"/>
      <c r="IT156" s="216"/>
      <c r="IU156" s="216"/>
      <c r="IV156" s="216"/>
      <c r="IW156" s="216"/>
      <c r="IX156" s="216"/>
      <c r="IY156" s="216"/>
      <c r="IZ156" s="216"/>
      <c r="JA156" s="216"/>
      <c r="JB156" s="216"/>
      <c r="JC156" s="216"/>
      <c r="JD156" s="216"/>
      <c r="JE156" s="216"/>
      <c r="JF156" s="216"/>
      <c r="JG156" s="216"/>
      <c r="JH156" s="216"/>
      <c r="JI156" s="216"/>
      <c r="JJ156" s="216"/>
      <c r="JK156" s="216"/>
      <c r="JL156" s="216"/>
      <c r="JM156" s="216"/>
      <c r="JN156" s="216"/>
      <c r="JO156" s="216"/>
      <c r="JP156" s="216"/>
      <c r="JQ156" s="216"/>
      <c r="JR156" s="216"/>
    </row>
    <row r="157" spans="1:278" ht="15.75" hidden="1" thickBot="1">
      <c r="A157" s="21"/>
      <c r="B157" s="121"/>
      <c r="C157" s="119"/>
      <c r="D157" s="122"/>
      <c r="E157" s="119"/>
      <c r="F157" s="119"/>
      <c r="G157" s="119"/>
      <c r="H157" s="119"/>
      <c r="I157" s="117"/>
      <c r="J157" s="119"/>
      <c r="K157" s="117"/>
      <c r="L157" s="117"/>
      <c r="AH157" s="10"/>
      <c r="AI157" s="20"/>
      <c r="AJ157" s="91"/>
      <c r="AK157" s="19"/>
      <c r="AL157" s="20"/>
      <c r="AM157" s="20"/>
      <c r="AN157" s="19"/>
      <c r="AO157" s="19"/>
      <c r="AP157" s="19"/>
      <c r="AQ157" s="20"/>
      <c r="AR157" s="20"/>
      <c r="AS157" s="20"/>
      <c r="AT157" s="20"/>
      <c r="AU157" s="20"/>
      <c r="AV157" s="20"/>
      <c r="AW157" s="20"/>
      <c r="BF157" s="215">
        <v>-60</v>
      </c>
      <c r="BG157" s="214">
        <f t="shared" si="1738"/>
        <v>-60</v>
      </c>
      <c r="BH157" s="258">
        <v>0.99583333333333324</v>
      </c>
      <c r="BI157" s="259">
        <v>0.99513888888888891</v>
      </c>
      <c r="BJ157" s="259">
        <v>0.99513888888888891</v>
      </c>
      <c r="BK157" s="259">
        <v>0.99583333333333324</v>
      </c>
      <c r="BL157" s="259">
        <v>0.99652777777777779</v>
      </c>
      <c r="BM157" s="259">
        <v>0.99722222222222223</v>
      </c>
      <c r="BN157" s="259">
        <v>0.99652777777777779</v>
      </c>
      <c r="BO157" s="259">
        <v>0.99722222222222223</v>
      </c>
      <c r="BP157" s="259">
        <v>0.99930555555555556</v>
      </c>
      <c r="BQ157" s="259">
        <v>0.99722222222222223</v>
      </c>
      <c r="BR157" s="259">
        <v>0.99722222222222223</v>
      </c>
      <c r="BS157" s="259">
        <v>0.99791666666666667</v>
      </c>
      <c r="BT157" s="259">
        <v>0.99722222222222223</v>
      </c>
      <c r="BU157" s="259">
        <v>0.99791666666666667</v>
      </c>
      <c r="BV157" s="259">
        <v>0.99791666666666667</v>
      </c>
      <c r="BW157" s="259">
        <v>0.99791666666666667</v>
      </c>
      <c r="BX157" s="259">
        <v>0.99791666666666667</v>
      </c>
      <c r="BY157" s="259">
        <v>0.99861111111111101</v>
      </c>
      <c r="BZ157" s="259">
        <v>0.99861111111111101</v>
      </c>
      <c r="CA157" s="259">
        <v>0.99930555555555556</v>
      </c>
      <c r="CB157" s="259">
        <v>2.7777777777777779E-3</v>
      </c>
      <c r="CC157" s="259">
        <v>0</v>
      </c>
      <c r="CD157" s="259">
        <v>3.472222222222222E-3</v>
      </c>
      <c r="CE157" s="259">
        <v>3.472222222222222E-3</v>
      </c>
      <c r="CF157" s="259">
        <v>4.1666666666666666E-3</v>
      </c>
      <c r="CG157" s="259">
        <v>7.6388888888888886E-3</v>
      </c>
      <c r="CH157" s="259">
        <v>1.1805555555555555E-2</v>
      </c>
      <c r="CI157" s="259">
        <v>1.3194444444444444E-2</v>
      </c>
      <c r="CJ157" s="259">
        <v>1.6666666666666666E-2</v>
      </c>
      <c r="CK157" s="259">
        <v>2.1527777777777781E-2</v>
      </c>
      <c r="CL157" s="259">
        <v>2.2222222222222223E-2</v>
      </c>
      <c r="CM157" s="259">
        <v>4.5833333333333337E-2</v>
      </c>
      <c r="CN157" s="259">
        <v>4.1666666666666664E-2</v>
      </c>
      <c r="CO157" s="259">
        <v>4.4444444444444446E-2</v>
      </c>
      <c r="CP157" s="259">
        <v>5.7638888888888885E-2</v>
      </c>
      <c r="CQ157" s="259">
        <v>6.3888888888888884E-2</v>
      </c>
      <c r="CR157" s="259">
        <v>7.4999999999999997E-2</v>
      </c>
      <c r="CS157" s="259"/>
      <c r="CT157" s="259"/>
      <c r="CU157" s="259"/>
      <c r="CV157" s="259"/>
      <c r="CW157" s="259"/>
      <c r="CX157" s="259"/>
      <c r="CY157" s="259"/>
      <c r="CZ157" s="259"/>
      <c r="DA157" s="259"/>
      <c r="DB157" s="259"/>
      <c r="DC157" s="259"/>
      <c r="DD157" s="259"/>
      <c r="DE157" s="259"/>
      <c r="DF157" s="259"/>
      <c r="DG157" s="259"/>
      <c r="DH157" s="259"/>
      <c r="DI157" s="259"/>
      <c r="DJ157" s="259"/>
      <c r="DK157" s="259"/>
      <c r="DL157" s="259"/>
      <c r="DM157" s="259"/>
      <c r="DN157" s="259"/>
      <c r="DO157" s="259"/>
      <c r="DP157" s="273"/>
      <c r="DQ157" s="220">
        <f t="shared" ref="DQ157:DQ183" si="1979">BF157</f>
        <v>-60</v>
      </c>
      <c r="DR157" s="258"/>
      <c r="DS157" s="259">
        <v>0.91805555555555562</v>
      </c>
      <c r="DT157" s="259">
        <v>0.9194444444444444</v>
      </c>
      <c r="DU157" s="259">
        <v>0.91875000000000007</v>
      </c>
      <c r="DV157" s="259">
        <v>0.93541666666666667</v>
      </c>
      <c r="DW157" s="259">
        <v>0.94027777777777777</v>
      </c>
      <c r="DX157" s="259">
        <v>0.94027777777777777</v>
      </c>
      <c r="DY157" s="259">
        <v>0.94166666666666676</v>
      </c>
      <c r="DZ157" s="259">
        <v>0.93819444444444444</v>
      </c>
      <c r="EA157" s="259">
        <v>0.94097222222222221</v>
      </c>
      <c r="EB157" s="290">
        <v>0.94374999999999998</v>
      </c>
      <c r="EC157" s="259">
        <v>0.9555555555555556</v>
      </c>
      <c r="ED157" s="259">
        <v>0.95972222222222225</v>
      </c>
      <c r="EE157" s="259">
        <v>0.9590277777777777</v>
      </c>
      <c r="EF157" s="259">
        <v>0.96180555555555547</v>
      </c>
      <c r="EG157" s="259">
        <v>0.96319444444444446</v>
      </c>
      <c r="EH157" s="259">
        <v>0.96805555555555556</v>
      </c>
      <c r="EI157" s="259">
        <v>0.96736111111111101</v>
      </c>
      <c r="EJ157" s="259">
        <v>0.96666666666666667</v>
      </c>
      <c r="EK157" s="259">
        <v>0.96875</v>
      </c>
      <c r="EL157" s="259">
        <v>0.97152777777777777</v>
      </c>
      <c r="EM157" s="259">
        <v>0.97638888888888886</v>
      </c>
      <c r="EN157" s="259">
        <v>0.98055555555555562</v>
      </c>
      <c r="EO157" s="259">
        <v>0.98055555555555562</v>
      </c>
      <c r="EP157" s="259">
        <v>0.9819444444444444</v>
      </c>
      <c r="EQ157" s="259">
        <v>0.98263888888888884</v>
      </c>
      <c r="ER157" s="259">
        <v>0.98541666666666661</v>
      </c>
      <c r="ES157" s="259">
        <v>0.9868055555555556</v>
      </c>
      <c r="ET157" s="259">
        <v>0.98958333333333337</v>
      </c>
      <c r="EU157" s="259">
        <v>0.98958333333333337</v>
      </c>
      <c r="EV157" s="259">
        <v>0.9902777777777777</v>
      </c>
      <c r="EW157" s="259">
        <v>0.9902777777777777</v>
      </c>
      <c r="EX157" s="259">
        <v>0.99375000000000002</v>
      </c>
      <c r="EY157" s="259">
        <v>0.99375000000000002</v>
      </c>
      <c r="EZ157" s="259">
        <v>0.99236111111111114</v>
      </c>
      <c r="FA157" s="259">
        <v>0.99375000000000002</v>
      </c>
      <c r="FB157" s="259">
        <v>0.99583333333333324</v>
      </c>
      <c r="FC157" s="259">
        <v>0.99444444444444446</v>
      </c>
      <c r="FD157" s="259">
        <v>0.99513888888888891</v>
      </c>
      <c r="FE157" s="259">
        <v>0.99583333333333324</v>
      </c>
      <c r="FF157" s="259">
        <v>0.99583333333333324</v>
      </c>
      <c r="FG157" s="259">
        <v>0.99444444444444446</v>
      </c>
      <c r="FH157" s="259">
        <v>0.99444444444444446</v>
      </c>
      <c r="FI157" s="259">
        <v>0.99444444444444446</v>
      </c>
      <c r="FJ157" s="259">
        <v>0.99722222222222223</v>
      </c>
      <c r="FK157" s="273">
        <v>0.99375000000000002</v>
      </c>
      <c r="FL157" s="214">
        <f t="shared" si="1769"/>
        <v>-60</v>
      </c>
      <c r="FM157" s="214"/>
      <c r="FN157" s="214"/>
      <c r="FO157" s="221"/>
      <c r="FP157" s="221"/>
      <c r="FQ157" s="214"/>
      <c r="FR157" s="216"/>
      <c r="FS157" s="216"/>
      <c r="FT157" s="216"/>
      <c r="FU157" s="216"/>
      <c r="FV157" s="216"/>
      <c r="FW157" s="216"/>
      <c r="FX157" s="216"/>
      <c r="FY157" s="216"/>
      <c r="FZ157" s="216"/>
      <c r="GA157" s="216"/>
      <c r="GB157" s="216"/>
      <c r="GC157" s="216"/>
      <c r="GD157" s="216"/>
      <c r="GE157" s="216"/>
      <c r="GF157" s="216"/>
      <c r="GG157" s="216"/>
      <c r="GH157" s="216"/>
      <c r="GI157" s="216"/>
      <c r="GJ157" s="216"/>
      <c r="GK157" s="216"/>
      <c r="GL157" s="216"/>
      <c r="GM157" s="216"/>
      <c r="GN157" s="216"/>
      <c r="GO157" s="216"/>
      <c r="GP157" s="216"/>
      <c r="GQ157" s="216"/>
      <c r="GR157" s="216"/>
      <c r="GS157" s="216"/>
      <c r="GT157" s="216"/>
      <c r="GU157" s="216"/>
      <c r="GV157" s="216"/>
      <c r="GW157" s="216"/>
      <c r="GX157" s="216"/>
      <c r="GY157" s="216"/>
      <c r="GZ157" s="216"/>
      <c r="HA157" s="216"/>
      <c r="HB157" s="216"/>
      <c r="HC157" s="216"/>
      <c r="HD157" s="216"/>
      <c r="HE157" s="216"/>
      <c r="HF157" s="216"/>
      <c r="HG157" s="216"/>
      <c r="HH157" s="216"/>
      <c r="HI157" s="216"/>
      <c r="HJ157" s="216"/>
      <c r="HK157" s="216"/>
      <c r="HL157" s="216"/>
      <c r="HM157" s="216"/>
      <c r="HN157" s="216"/>
      <c r="HO157" s="216"/>
      <c r="HP157" s="216"/>
      <c r="HQ157" s="216"/>
      <c r="HR157" s="216"/>
      <c r="HS157" s="216"/>
      <c r="HT157" s="216"/>
      <c r="HU157" s="216"/>
      <c r="HV157" s="216"/>
      <c r="HW157" s="216"/>
      <c r="HX157" s="216"/>
      <c r="HY157" s="216"/>
      <c r="HZ157" s="216"/>
      <c r="IA157" s="216"/>
      <c r="IB157" s="216"/>
      <c r="IC157" s="216"/>
      <c r="ID157" s="216"/>
      <c r="IE157" s="216"/>
      <c r="IF157" s="216"/>
      <c r="IG157" s="216"/>
      <c r="IH157" s="216"/>
      <c r="II157" s="216"/>
      <c r="IJ157" s="216"/>
      <c r="IK157" s="216"/>
      <c r="IL157" s="216"/>
      <c r="IM157" s="216"/>
      <c r="IN157" s="216"/>
      <c r="IO157" s="216"/>
      <c r="IP157" s="216"/>
      <c r="IQ157" s="216"/>
      <c r="IR157" s="216"/>
      <c r="IS157" s="216"/>
      <c r="IT157" s="216"/>
      <c r="IU157" s="216"/>
      <c r="IV157" s="216"/>
      <c r="IW157" s="216"/>
      <c r="IX157" s="216"/>
      <c r="IY157" s="216"/>
      <c r="IZ157" s="216"/>
      <c r="JA157" s="216"/>
      <c r="JB157" s="216"/>
      <c r="JC157" s="216"/>
      <c r="JD157" s="216"/>
      <c r="JE157" s="216"/>
      <c r="JF157" s="216"/>
      <c r="JG157" s="216"/>
      <c r="JH157" s="216"/>
      <c r="JI157" s="216"/>
      <c r="JJ157" s="216"/>
      <c r="JK157" s="216"/>
      <c r="JL157" s="216"/>
      <c r="JM157" s="216"/>
      <c r="JN157" s="216"/>
      <c r="JO157" s="216"/>
      <c r="JP157" s="216"/>
      <c r="JQ157" s="216"/>
      <c r="JR157" s="216"/>
    </row>
    <row r="158" spans="1:278" hidden="1">
      <c r="E158" s="119" t="s">
        <v>57</v>
      </c>
      <c r="F158" s="130">
        <f ca="1">$B$6</f>
        <v>42407.722612215657</v>
      </c>
      <c r="G158" s="12"/>
      <c r="H158" s="12"/>
      <c r="I158" s="108"/>
      <c r="J158" s="119"/>
      <c r="K158" s="117"/>
      <c r="L158" s="117"/>
      <c r="M158" s="75" t="s">
        <v>6</v>
      </c>
      <c r="AH158" s="10"/>
      <c r="AI158" s="20"/>
      <c r="AJ158" s="91"/>
      <c r="AK158" s="19"/>
      <c r="AL158" s="20"/>
      <c r="AM158" s="20"/>
      <c r="AN158" s="19"/>
      <c r="AO158" s="19"/>
      <c r="AP158" s="19"/>
      <c r="AQ158" s="20"/>
      <c r="AR158" s="20"/>
      <c r="AS158" s="20"/>
      <c r="AT158" s="20"/>
      <c r="AU158" s="20"/>
      <c r="AV158" s="20"/>
      <c r="AW158" s="20"/>
      <c r="BF158" s="215">
        <v>-61</v>
      </c>
      <c r="BG158" s="214">
        <f t="shared" si="1738"/>
        <v>-61</v>
      </c>
      <c r="BH158" s="269">
        <f t="shared" ref="BH158:BI158" si="1980">IF(BH162&lt;BH157,(BH157-BH162)/5+BH159,(BH162-BH157)/5+BH157)</f>
        <v>0.99541666666666651</v>
      </c>
      <c r="BI158" s="270">
        <f t="shared" si="1980"/>
        <v>0.99513888888888891</v>
      </c>
      <c r="BJ158" s="270">
        <f t="shared" ref="BJ158:BV158" si="1981">IF(BJ162&lt;BJ157,(BJ157-BJ162)/5+BJ159,(BJ162-BJ157)/5+BJ157)</f>
        <v>0.99513888888888891</v>
      </c>
      <c r="BK158" s="270">
        <f t="shared" si="1981"/>
        <v>0.99583333333333324</v>
      </c>
      <c r="BL158" s="270">
        <f t="shared" si="1981"/>
        <v>0.9966666666666667</v>
      </c>
      <c r="BM158" s="270">
        <f t="shared" si="1981"/>
        <v>0.99722222222222223</v>
      </c>
      <c r="BN158" s="270">
        <f t="shared" si="1981"/>
        <v>0.99625000000000019</v>
      </c>
      <c r="BO158" s="270">
        <f t="shared" si="1981"/>
        <v>0.99736111111111114</v>
      </c>
      <c r="BP158" s="270">
        <f t="shared" si="1981"/>
        <v>0.99888888888888872</v>
      </c>
      <c r="BQ158" s="270">
        <f t="shared" si="1981"/>
        <v>0.99736111111111114</v>
      </c>
      <c r="BR158" s="270">
        <f t="shared" si="1981"/>
        <v>0.99749999999999994</v>
      </c>
      <c r="BS158" s="270">
        <f t="shared" si="1981"/>
        <v>0.99736111111111103</v>
      </c>
      <c r="BT158" s="270">
        <f t="shared" si="1981"/>
        <v>0.99736111111111114</v>
      </c>
      <c r="BU158" s="270">
        <f t="shared" si="1981"/>
        <v>0.99805555555555558</v>
      </c>
      <c r="BV158" s="270">
        <f t="shared" si="1981"/>
        <v>0.99750000000000016</v>
      </c>
      <c r="BW158" s="270">
        <f t="shared" ref="BW158:BY158" si="1982">IF(BW162&lt;BW157,(BW157-BW162)/5+BW159,(BW162-BW157)/5+BW157)</f>
        <v>0.99763888888888907</v>
      </c>
      <c r="BX158" s="270">
        <f t="shared" si="1982"/>
        <v>0.99805555555555558</v>
      </c>
      <c r="BY158" s="270">
        <f t="shared" si="1982"/>
        <v>0.99874999999999992</v>
      </c>
      <c r="BZ158" s="270">
        <v>0.99888888888888883</v>
      </c>
      <c r="CA158" s="270">
        <v>0.99944444444444447</v>
      </c>
      <c r="CB158" s="270">
        <f t="shared" ref="CB158:CC158" si="1983">IF(CB162&lt;CB157,(CB157-CB162)/5+CB159,(CB162-CB157)/5+CB157)</f>
        <v>2.638888888888889E-3</v>
      </c>
      <c r="CC158" s="270">
        <f t="shared" si="1983"/>
        <v>4.1666666666666664E-4</v>
      </c>
      <c r="CD158" s="270">
        <f t="shared" ref="CD158:CI158" si="1984">IF(CD162&lt;CD157,(CD157-CD162)/5+CD159,(CD162-CD157)/5+CD157)</f>
        <v>4.0277777777777777E-3</v>
      </c>
      <c r="CE158" s="270">
        <f t="shared" si="1984"/>
        <v>4.1666666666666666E-3</v>
      </c>
      <c r="CF158" s="270">
        <f t="shared" si="1984"/>
        <v>5.0000000000000001E-3</v>
      </c>
      <c r="CG158" s="270">
        <f t="shared" si="1984"/>
        <v>7.9166666666666673E-3</v>
      </c>
      <c r="CH158" s="270">
        <f t="shared" si="1984"/>
        <v>1.3194444444444444E-2</v>
      </c>
      <c r="CI158" s="270">
        <f t="shared" si="1984"/>
        <v>1.4444444444444444E-2</v>
      </c>
      <c r="CJ158" s="270">
        <f t="shared" ref="CJ158:DP158" si="1985">IF(CJ162&lt;CJ157,(CJ157-CJ162)/5+CJ159,(CJ162-CJ157)/5+CJ157)</f>
        <v>1.8333333333333333E-2</v>
      </c>
      <c r="CK158" s="270">
        <f t="shared" si="1985"/>
        <v>2.4305555555555559E-2</v>
      </c>
      <c r="CL158" s="270">
        <f t="shared" si="1985"/>
        <v>2.5138888888888891E-2</v>
      </c>
      <c r="CM158" s="270">
        <f t="shared" si="1985"/>
        <v>4.5833333333333337E-2</v>
      </c>
      <c r="CN158" s="270">
        <f t="shared" si="1985"/>
        <v>3.3333333333333333E-2</v>
      </c>
      <c r="CO158" s="270">
        <f t="shared" si="1985"/>
        <v>3.5555555555555556E-2</v>
      </c>
      <c r="CP158" s="270">
        <f t="shared" si="1985"/>
        <v>4.611111111111111E-2</v>
      </c>
      <c r="CQ158" s="270">
        <f t="shared" si="1985"/>
        <v>5.1111111111111107E-2</v>
      </c>
      <c r="CR158" s="270">
        <f t="shared" si="1985"/>
        <v>0.06</v>
      </c>
      <c r="CS158" s="270">
        <f t="shared" si="1985"/>
        <v>0</v>
      </c>
      <c r="CT158" s="270">
        <f t="shared" si="1985"/>
        <v>0</v>
      </c>
      <c r="CU158" s="270">
        <f t="shared" si="1985"/>
        <v>0</v>
      </c>
      <c r="CV158" s="270">
        <f t="shared" si="1985"/>
        <v>0</v>
      </c>
      <c r="CW158" s="270">
        <f t="shared" si="1985"/>
        <v>0</v>
      </c>
      <c r="CX158" s="270">
        <f t="shared" si="1985"/>
        <v>0</v>
      </c>
      <c r="CY158" s="270">
        <f t="shared" si="1985"/>
        <v>0</v>
      </c>
      <c r="CZ158" s="270">
        <f t="shared" si="1985"/>
        <v>0</v>
      </c>
      <c r="DA158" s="270">
        <f t="shared" si="1985"/>
        <v>0</v>
      </c>
      <c r="DB158" s="270">
        <f t="shared" si="1985"/>
        <v>0</v>
      </c>
      <c r="DC158" s="270">
        <f t="shared" si="1985"/>
        <v>0</v>
      </c>
      <c r="DD158" s="270">
        <f t="shared" si="1985"/>
        <v>0</v>
      </c>
      <c r="DE158" s="270">
        <f t="shared" si="1985"/>
        <v>0</v>
      </c>
      <c r="DF158" s="270">
        <f t="shared" si="1985"/>
        <v>0</v>
      </c>
      <c r="DG158" s="270">
        <f t="shared" si="1985"/>
        <v>0</v>
      </c>
      <c r="DH158" s="270">
        <f t="shared" si="1985"/>
        <v>0</v>
      </c>
      <c r="DI158" s="270">
        <f t="shared" si="1985"/>
        <v>0</v>
      </c>
      <c r="DJ158" s="270">
        <f t="shared" si="1985"/>
        <v>0</v>
      </c>
      <c r="DK158" s="270">
        <f t="shared" si="1985"/>
        <v>0</v>
      </c>
      <c r="DL158" s="270">
        <f t="shared" si="1985"/>
        <v>0</v>
      </c>
      <c r="DM158" s="270">
        <f t="shared" si="1985"/>
        <v>0</v>
      </c>
      <c r="DN158" s="270">
        <f t="shared" si="1985"/>
        <v>0</v>
      </c>
      <c r="DO158" s="270">
        <f t="shared" si="1985"/>
        <v>0</v>
      </c>
      <c r="DP158" s="270">
        <f t="shared" si="1985"/>
        <v>0</v>
      </c>
      <c r="DQ158" s="220">
        <f t="shared" si="1979"/>
        <v>-61</v>
      </c>
      <c r="DR158" s="270">
        <f t="shared" ref="DR158" si="1986">IF(DR162&lt;DR157,(DR157-DR162)/5+DR159,(DR162-DR157)/5+DR157)</f>
        <v>0</v>
      </c>
      <c r="DS158" s="270" t="s">
        <v>294</v>
      </c>
      <c r="DT158" s="270">
        <f t="shared" ref="DT158:EE158" si="1987">IF(DT162&lt;DT157,(DT157-DT162)/5+DT159,(DT162-DT157)/5+DT157)</f>
        <v>0.73555555555555552</v>
      </c>
      <c r="DU158" s="270">
        <f t="shared" si="1987"/>
        <v>0.7350000000000001</v>
      </c>
      <c r="DV158" s="270">
        <f t="shared" si="1987"/>
        <v>0.74833333333333329</v>
      </c>
      <c r="DW158" s="270">
        <f t="shared" si="1987"/>
        <v>0.75222222222222224</v>
      </c>
      <c r="DX158" s="270">
        <f t="shared" si="1987"/>
        <v>0.75222222222222224</v>
      </c>
      <c r="DY158" s="270">
        <f t="shared" si="1987"/>
        <v>0.75333333333333341</v>
      </c>
      <c r="DZ158" s="270">
        <f t="shared" si="1987"/>
        <v>0.93819444444444444</v>
      </c>
      <c r="EA158" s="270">
        <f t="shared" si="1987"/>
        <v>0.94097222222222221</v>
      </c>
      <c r="EB158" s="270">
        <f t="shared" si="1987"/>
        <v>0.94374999999999998</v>
      </c>
      <c r="EC158" s="270">
        <f t="shared" si="1987"/>
        <v>0.9555555555555556</v>
      </c>
      <c r="ED158" s="270">
        <f t="shared" si="1987"/>
        <v>0.95972222222222225</v>
      </c>
      <c r="EE158" s="270">
        <f t="shared" si="1987"/>
        <v>0.9590277777777777</v>
      </c>
      <c r="EF158" s="270">
        <f t="shared" ref="EF158:EW158" si="1988">IF(EF162&lt;EF157,(EF157-EF162)/5+EF159,(EF162-EF157)/5+EF157)</f>
        <v>0.96180555555555547</v>
      </c>
      <c r="EG158" s="270">
        <f t="shared" si="1988"/>
        <v>0.96319444444444446</v>
      </c>
      <c r="EH158" s="270">
        <f t="shared" si="1988"/>
        <v>0.96097222222222223</v>
      </c>
      <c r="EI158" s="270">
        <f t="shared" si="1988"/>
        <v>0.96111111111111092</v>
      </c>
      <c r="EJ158" s="270">
        <f t="shared" si="1988"/>
        <v>0.96069444444444463</v>
      </c>
      <c r="EK158" s="270">
        <f t="shared" si="1988"/>
        <v>0.96402777777777759</v>
      </c>
      <c r="EL158" s="270">
        <f t="shared" si="1988"/>
        <v>0.96777777777777796</v>
      </c>
      <c r="EM158" s="270">
        <f t="shared" si="1988"/>
        <v>0.97333333333333349</v>
      </c>
      <c r="EN158" s="270">
        <f t="shared" si="1988"/>
        <v>0.97902777777777794</v>
      </c>
      <c r="EO158" s="270">
        <f t="shared" si="1988"/>
        <v>0.97902777777777794</v>
      </c>
      <c r="EP158" s="270">
        <f t="shared" si="1988"/>
        <v>0.98069444444444442</v>
      </c>
      <c r="EQ158" s="270">
        <f t="shared" si="1988"/>
        <v>0.98138888888888876</v>
      </c>
      <c r="ER158" s="270">
        <f t="shared" si="1988"/>
        <v>0.98458333333333348</v>
      </c>
      <c r="ES158" s="270">
        <f t="shared" si="1988"/>
        <v>0.98611111111111116</v>
      </c>
      <c r="ET158" s="270">
        <f t="shared" si="1988"/>
        <v>0.98861111111111122</v>
      </c>
      <c r="EU158" s="270">
        <f t="shared" si="1988"/>
        <v>0.98861111111111122</v>
      </c>
      <c r="EV158" s="270">
        <f t="shared" si="1988"/>
        <v>0.98986111111111086</v>
      </c>
      <c r="EW158" s="270">
        <f t="shared" si="1988"/>
        <v>0.99013888888888901</v>
      </c>
      <c r="EX158" s="270">
        <f t="shared" ref="EX158:FJ158" si="1989">IF(EX162&lt;EX157,(EX157-EX162)/5+EX159,(EX162-EX157)/5+EX157)</f>
        <v>0.99305555555555547</v>
      </c>
      <c r="EY158" s="270">
        <f t="shared" si="1989"/>
        <v>0.99305555555555547</v>
      </c>
      <c r="EZ158" s="270">
        <f t="shared" si="1989"/>
        <v>0.99222222222222234</v>
      </c>
      <c r="FA158" s="270">
        <f t="shared" si="1989"/>
        <v>0.99361111111111111</v>
      </c>
      <c r="FB158" s="270">
        <f t="shared" si="1989"/>
        <v>0.99500000000000011</v>
      </c>
      <c r="FC158" s="270">
        <f t="shared" si="1989"/>
        <v>0.99444444444444446</v>
      </c>
      <c r="FD158" s="270">
        <f t="shared" si="1989"/>
        <v>0.9947222222222224</v>
      </c>
      <c r="FE158" s="270">
        <f t="shared" si="1989"/>
        <v>0.99527777777777759</v>
      </c>
      <c r="FF158" s="270">
        <f t="shared" si="1989"/>
        <v>0.99541666666666651</v>
      </c>
      <c r="FG158" s="270">
        <f t="shared" si="1989"/>
        <v>0.99444444444444446</v>
      </c>
      <c r="FH158" s="270">
        <f t="shared" si="1989"/>
        <v>0.99444444444444446</v>
      </c>
      <c r="FI158" s="270">
        <f t="shared" si="1989"/>
        <v>0.99444444444444446</v>
      </c>
      <c r="FJ158" s="270">
        <f t="shared" si="1989"/>
        <v>0.99680555555555539</v>
      </c>
      <c r="FK158" s="274">
        <f t="shared" ref="FK158" si="1990">IF(FK162&lt;FK157,(FK157-FK162)/5+FK159,(FK162-FK157)/5+FK157)</f>
        <v>0.99388888888888893</v>
      </c>
      <c r="FL158" s="214">
        <f t="shared" si="1769"/>
        <v>-61</v>
      </c>
      <c r="FM158" s="214"/>
      <c r="FN158" s="214"/>
      <c r="FO158" s="221"/>
      <c r="FP158" s="221"/>
      <c r="FQ158" s="214"/>
      <c r="FR158" s="216"/>
      <c r="FS158" s="216"/>
      <c r="FT158" s="216"/>
      <c r="FU158" s="216"/>
      <c r="FV158" s="216"/>
      <c r="FW158" s="216"/>
      <c r="FX158" s="216"/>
      <c r="FY158" s="216"/>
      <c r="FZ158" s="216"/>
      <c r="GA158" s="216"/>
      <c r="GB158" s="216"/>
      <c r="GC158" s="216"/>
      <c r="GD158" s="216"/>
      <c r="GE158" s="216"/>
      <c r="GF158" s="216"/>
      <c r="GG158" s="216"/>
      <c r="GH158" s="216"/>
      <c r="GI158" s="216"/>
      <c r="GJ158" s="216"/>
      <c r="GK158" s="216"/>
      <c r="GL158" s="216"/>
      <c r="GM158" s="216"/>
      <c r="GN158" s="216"/>
      <c r="GO158" s="216"/>
      <c r="GP158" s="216"/>
      <c r="GQ158" s="216"/>
      <c r="GR158" s="216"/>
      <c r="GS158" s="216"/>
      <c r="GT158" s="216"/>
      <c r="GU158" s="216"/>
      <c r="GV158" s="216"/>
      <c r="GW158" s="216"/>
      <c r="GX158" s="216"/>
      <c r="GY158" s="216"/>
      <c r="GZ158" s="216"/>
      <c r="HA158" s="216"/>
      <c r="HB158" s="216"/>
      <c r="HC158" s="216"/>
      <c r="HD158" s="216"/>
      <c r="HE158" s="216"/>
      <c r="HF158" s="216"/>
      <c r="HG158" s="216"/>
      <c r="HH158" s="216"/>
      <c r="HI158" s="216"/>
      <c r="HJ158" s="216"/>
      <c r="HK158" s="216"/>
      <c r="HL158" s="216"/>
      <c r="HM158" s="216"/>
      <c r="HN158" s="216"/>
      <c r="HO158" s="216"/>
      <c r="HP158" s="216"/>
      <c r="HQ158" s="216"/>
      <c r="HR158" s="216"/>
      <c r="HS158" s="216"/>
      <c r="HT158" s="216"/>
      <c r="HU158" s="216"/>
      <c r="HV158" s="216"/>
      <c r="HW158" s="216"/>
      <c r="HX158" s="216"/>
      <c r="HY158" s="216"/>
      <c r="HZ158" s="216"/>
      <c r="IA158" s="216"/>
      <c r="IB158" s="216"/>
      <c r="IC158" s="216"/>
      <c r="ID158" s="216"/>
      <c r="IE158" s="216"/>
      <c r="IF158" s="216"/>
      <c r="IG158" s="216"/>
      <c r="IH158" s="216"/>
      <c r="II158" s="216"/>
      <c r="IJ158" s="216"/>
      <c r="IK158" s="216"/>
      <c r="IL158" s="216"/>
      <c r="IM158" s="216"/>
      <c r="IN158" s="216"/>
      <c r="IO158" s="216"/>
      <c r="IP158" s="216"/>
      <c r="IQ158" s="216"/>
      <c r="IR158" s="216"/>
      <c r="IS158" s="216"/>
      <c r="IT158" s="216"/>
      <c r="IU158" s="216"/>
      <c r="IV158" s="216"/>
      <c r="IW158" s="216"/>
      <c r="IX158" s="216"/>
      <c r="IY158" s="216"/>
      <c r="IZ158" s="216"/>
      <c r="JA158" s="216"/>
      <c r="JB158" s="216"/>
      <c r="JC158" s="216"/>
      <c r="JD158" s="216"/>
      <c r="JE158" s="216"/>
      <c r="JF158" s="216"/>
      <c r="JG158" s="216"/>
      <c r="JH158" s="216"/>
      <c r="JI158" s="216"/>
      <c r="JJ158" s="216"/>
      <c r="JK158" s="216"/>
      <c r="JL158" s="216"/>
      <c r="JM158" s="216"/>
      <c r="JN158" s="216"/>
      <c r="JO158" s="216"/>
      <c r="JP158" s="216"/>
      <c r="JQ158" s="216"/>
      <c r="JR158" s="216"/>
    </row>
    <row r="159" spans="1:278" hidden="1">
      <c r="E159" s="119" t="s">
        <v>55</v>
      </c>
      <c r="F159" s="126">
        <f ca="1">F158*24*15</f>
        <v>15266780.140397636</v>
      </c>
      <c r="G159" s="126">
        <f t="shared" ca="1" si="1913"/>
        <v>-0.98523030362824149</v>
      </c>
      <c r="H159" s="126">
        <f ca="1">COS(F159*PI()/180)</f>
        <v>-0.17123448488141357</v>
      </c>
      <c r="I159" s="108"/>
      <c r="J159" s="119"/>
      <c r="K159" s="19"/>
      <c r="L159" s="19"/>
      <c r="AH159" s="10"/>
      <c r="AI159" s="20"/>
      <c r="AJ159" s="91"/>
      <c r="AK159" s="19"/>
      <c r="AL159" s="20"/>
      <c r="AM159" s="20"/>
      <c r="AN159" s="19"/>
      <c r="AO159" s="19"/>
      <c r="AP159" s="19"/>
      <c r="AQ159" s="20"/>
      <c r="AR159" s="20"/>
      <c r="AS159" s="20"/>
      <c r="AT159" s="20"/>
      <c r="AU159" s="20"/>
      <c r="AV159" s="20"/>
      <c r="AW159" s="20"/>
      <c r="BF159" s="215">
        <v>-62</v>
      </c>
      <c r="BG159" s="214">
        <f t="shared" si="1738"/>
        <v>-62</v>
      </c>
      <c r="BH159" s="257">
        <f t="shared" ref="BH159:BI159" si="1991">IF(BH162&lt;BH157,(BH157-BH162)/5+BH160,(BH162-BH157)/5+BH158)</f>
        <v>0.99499999999999988</v>
      </c>
      <c r="BI159" s="254">
        <f t="shared" si="1991"/>
        <v>0.99513888888888891</v>
      </c>
      <c r="BJ159" s="254">
        <f t="shared" ref="BJ159:BV159" si="1992">IF(BJ162&lt;BJ157,(BJ157-BJ162)/5+BJ160,(BJ162-BJ157)/5+BJ158)</f>
        <v>0.99513888888888891</v>
      </c>
      <c r="BK159" s="254">
        <f t="shared" si="1992"/>
        <v>0.99583333333333324</v>
      </c>
      <c r="BL159" s="254">
        <f t="shared" si="1992"/>
        <v>0.99680555555555561</v>
      </c>
      <c r="BM159" s="254">
        <f t="shared" si="1992"/>
        <v>0.99722222222222223</v>
      </c>
      <c r="BN159" s="254">
        <f t="shared" si="1992"/>
        <v>0.99597222222222237</v>
      </c>
      <c r="BO159" s="254">
        <f t="shared" si="1992"/>
        <v>0.99750000000000005</v>
      </c>
      <c r="BP159" s="254">
        <f t="shared" si="1992"/>
        <v>0.99847222222222209</v>
      </c>
      <c r="BQ159" s="254">
        <f t="shared" si="1992"/>
        <v>0.99750000000000005</v>
      </c>
      <c r="BR159" s="254">
        <f t="shared" si="1992"/>
        <v>0.99777777777777765</v>
      </c>
      <c r="BS159" s="254">
        <f t="shared" si="1992"/>
        <v>0.9968055555555555</v>
      </c>
      <c r="BT159" s="254">
        <f t="shared" si="1992"/>
        <v>0.99750000000000005</v>
      </c>
      <c r="BU159" s="254">
        <f t="shared" si="1992"/>
        <v>0.9981944444444445</v>
      </c>
      <c r="BV159" s="254">
        <f t="shared" si="1992"/>
        <v>0.99708333333333343</v>
      </c>
      <c r="BW159" s="254">
        <f t="shared" ref="BW159:BY159" si="1993">IF(BW162&lt;BW157,(BW157-BW162)/5+BW160,(BW162-BW157)/5+BW158)</f>
        <v>0.99736111111111125</v>
      </c>
      <c r="BX159" s="254">
        <f t="shared" si="1993"/>
        <v>0.9981944444444445</v>
      </c>
      <c r="BY159" s="254">
        <f t="shared" si="1993"/>
        <v>0.99888888888888883</v>
      </c>
      <c r="BZ159" s="254">
        <v>0.99916666666666665</v>
      </c>
      <c r="CA159" s="254">
        <v>0.99958333333333327</v>
      </c>
      <c r="CB159" s="254">
        <f t="shared" ref="CB159:CC159" si="1994">IF(CB162&lt;CB157,(CB157-CB162)/5+CB160,(CB162-CB157)/5+CB158)</f>
        <v>2.5000000000000001E-3</v>
      </c>
      <c r="CC159" s="254">
        <f t="shared" si="1994"/>
        <v>8.3333333333333328E-4</v>
      </c>
      <c r="CD159" s="254">
        <f t="shared" ref="CD159:CI159" si="1995">IF(CD162&lt;CD157,(CD157-CD162)/5+CD160,(CD162-CD157)/5+CD158)</f>
        <v>4.5833333333333334E-3</v>
      </c>
      <c r="CE159" s="254">
        <f t="shared" si="1995"/>
        <v>4.8611111111111112E-3</v>
      </c>
      <c r="CF159" s="254">
        <f t="shared" si="1995"/>
        <v>5.8333333333333336E-3</v>
      </c>
      <c r="CG159" s="254">
        <f t="shared" si="1995"/>
        <v>8.1944444444444452E-3</v>
      </c>
      <c r="CH159" s="254">
        <f t="shared" si="1995"/>
        <v>1.4583333333333334E-2</v>
      </c>
      <c r="CI159" s="254">
        <f t="shared" si="1995"/>
        <v>1.5694444444444445E-2</v>
      </c>
      <c r="CJ159" s="254">
        <f t="shared" ref="CJ159:DP159" si="1996">IF(CJ162&lt;CJ157,(CJ157-CJ162)/5+CJ160,(CJ162-CJ157)/5+CJ158)</f>
        <v>0.02</v>
      </c>
      <c r="CK159" s="254">
        <f t="shared" si="1996"/>
        <v>2.7083333333333338E-2</v>
      </c>
      <c r="CL159" s="254">
        <f t="shared" si="1996"/>
        <v>2.8055555555555559E-2</v>
      </c>
      <c r="CM159" s="254">
        <f t="shared" si="1996"/>
        <v>4.5833333333333337E-2</v>
      </c>
      <c r="CN159" s="254">
        <f t="shared" si="1996"/>
        <v>2.5000000000000001E-2</v>
      </c>
      <c r="CO159" s="254">
        <f t="shared" si="1996"/>
        <v>2.6666666666666665E-2</v>
      </c>
      <c r="CP159" s="254">
        <f t="shared" si="1996"/>
        <v>3.4583333333333334E-2</v>
      </c>
      <c r="CQ159" s="254">
        <f t="shared" si="1996"/>
        <v>3.833333333333333E-2</v>
      </c>
      <c r="CR159" s="254">
        <f t="shared" si="1996"/>
        <v>4.4999999999999998E-2</v>
      </c>
      <c r="CS159" s="254">
        <f t="shared" si="1996"/>
        <v>0</v>
      </c>
      <c r="CT159" s="254">
        <f t="shared" si="1996"/>
        <v>0</v>
      </c>
      <c r="CU159" s="254">
        <f t="shared" si="1996"/>
        <v>0</v>
      </c>
      <c r="CV159" s="254">
        <f t="shared" si="1996"/>
        <v>0</v>
      </c>
      <c r="CW159" s="254">
        <f t="shared" si="1996"/>
        <v>0</v>
      </c>
      <c r="CX159" s="254">
        <f t="shared" si="1996"/>
        <v>0</v>
      </c>
      <c r="CY159" s="254">
        <f t="shared" si="1996"/>
        <v>0</v>
      </c>
      <c r="CZ159" s="254">
        <f t="shared" si="1996"/>
        <v>0</v>
      </c>
      <c r="DA159" s="254">
        <f t="shared" si="1996"/>
        <v>0</v>
      </c>
      <c r="DB159" s="254">
        <f t="shared" si="1996"/>
        <v>0</v>
      </c>
      <c r="DC159" s="254">
        <f t="shared" si="1996"/>
        <v>0</v>
      </c>
      <c r="DD159" s="254">
        <f t="shared" si="1996"/>
        <v>0</v>
      </c>
      <c r="DE159" s="254">
        <f t="shared" si="1996"/>
        <v>0</v>
      </c>
      <c r="DF159" s="254">
        <f t="shared" si="1996"/>
        <v>0</v>
      </c>
      <c r="DG159" s="254">
        <f t="shared" si="1996"/>
        <v>0</v>
      </c>
      <c r="DH159" s="254">
        <f t="shared" si="1996"/>
        <v>0</v>
      </c>
      <c r="DI159" s="254">
        <f t="shared" si="1996"/>
        <v>0</v>
      </c>
      <c r="DJ159" s="254">
        <f t="shared" si="1996"/>
        <v>0</v>
      </c>
      <c r="DK159" s="254">
        <f t="shared" si="1996"/>
        <v>0</v>
      </c>
      <c r="DL159" s="254">
        <f t="shared" si="1996"/>
        <v>0</v>
      </c>
      <c r="DM159" s="254">
        <f t="shared" si="1996"/>
        <v>0</v>
      </c>
      <c r="DN159" s="254">
        <f t="shared" si="1996"/>
        <v>0</v>
      </c>
      <c r="DO159" s="254">
        <f t="shared" si="1996"/>
        <v>0</v>
      </c>
      <c r="DP159" s="254">
        <f t="shared" si="1996"/>
        <v>0</v>
      </c>
      <c r="DQ159" s="220">
        <f t="shared" si="1979"/>
        <v>-62</v>
      </c>
      <c r="DR159" s="254">
        <f t="shared" ref="DR159:DS159" si="1997">IF(DR162&lt;DR157,(DR157-DR162)/5+DR160,(DR162-DR157)/5+DR158)</f>
        <v>0</v>
      </c>
      <c r="DS159" s="254">
        <f t="shared" si="1997"/>
        <v>0.55083333333333329</v>
      </c>
      <c r="DT159" s="254">
        <f t="shared" ref="DT159:EE159" si="1998">IF(DT162&lt;DT157,(DT157-DT162)/5+DT160,(DT162-DT157)/5+DT158)</f>
        <v>0.55166666666666664</v>
      </c>
      <c r="DU159" s="254">
        <f t="shared" si="1998"/>
        <v>0.55125000000000002</v>
      </c>
      <c r="DV159" s="254">
        <f t="shared" si="1998"/>
        <v>0.56125000000000003</v>
      </c>
      <c r="DW159" s="254">
        <f t="shared" si="1998"/>
        <v>0.56416666666666671</v>
      </c>
      <c r="DX159" s="254">
        <f t="shared" si="1998"/>
        <v>0.56416666666666671</v>
      </c>
      <c r="DY159" s="254">
        <f t="shared" si="1998"/>
        <v>0.56500000000000006</v>
      </c>
      <c r="DZ159" s="254">
        <f t="shared" si="1998"/>
        <v>0.93819444444444444</v>
      </c>
      <c r="EA159" s="254">
        <f t="shared" si="1998"/>
        <v>0.94097222222222221</v>
      </c>
      <c r="EB159" s="254">
        <f t="shared" si="1998"/>
        <v>0.94374999999999998</v>
      </c>
      <c r="EC159" s="254">
        <f t="shared" si="1998"/>
        <v>0.9555555555555556</v>
      </c>
      <c r="ED159" s="254">
        <f t="shared" si="1998"/>
        <v>0.95972222222222225</v>
      </c>
      <c r="EE159" s="254">
        <f t="shared" si="1998"/>
        <v>0.9590277777777777</v>
      </c>
      <c r="EF159" s="254">
        <f t="shared" ref="EF159:EW159" si="1999">IF(EF162&lt;EF157,(EF157-EF162)/5+EF160,(EF162-EF157)/5+EF158)</f>
        <v>0.96180555555555547</v>
      </c>
      <c r="EG159" s="254">
        <f t="shared" si="1999"/>
        <v>0.96319444444444446</v>
      </c>
      <c r="EH159" s="254">
        <f t="shared" si="1999"/>
        <v>0.9538888888888889</v>
      </c>
      <c r="EI159" s="254">
        <f t="shared" si="1999"/>
        <v>0.95486111111111094</v>
      </c>
      <c r="EJ159" s="254">
        <f t="shared" si="1999"/>
        <v>0.95472222222222236</v>
      </c>
      <c r="EK159" s="254">
        <f t="shared" si="1999"/>
        <v>0.95930555555555541</v>
      </c>
      <c r="EL159" s="254">
        <f t="shared" si="1999"/>
        <v>0.96402777777777793</v>
      </c>
      <c r="EM159" s="254">
        <f t="shared" si="1999"/>
        <v>0.97027777777777791</v>
      </c>
      <c r="EN159" s="254">
        <f t="shared" si="1999"/>
        <v>0.97750000000000015</v>
      </c>
      <c r="EO159" s="254">
        <f t="shared" si="1999"/>
        <v>0.97750000000000015</v>
      </c>
      <c r="EP159" s="254">
        <f t="shared" si="1999"/>
        <v>0.97944444444444445</v>
      </c>
      <c r="EQ159" s="254">
        <f t="shared" si="1999"/>
        <v>0.98013888888888878</v>
      </c>
      <c r="ER159" s="254">
        <f t="shared" si="1999"/>
        <v>0.98375000000000012</v>
      </c>
      <c r="ES159" s="254">
        <f t="shared" si="1999"/>
        <v>0.98541666666666672</v>
      </c>
      <c r="ET159" s="254">
        <f t="shared" si="1999"/>
        <v>0.98763888888888896</v>
      </c>
      <c r="EU159" s="254">
        <f t="shared" si="1999"/>
        <v>0.98763888888888896</v>
      </c>
      <c r="EV159" s="254">
        <f t="shared" si="1999"/>
        <v>0.98944444444444424</v>
      </c>
      <c r="EW159" s="254">
        <f t="shared" si="1999"/>
        <v>0.9900000000000001</v>
      </c>
      <c r="EX159" s="254">
        <f t="shared" ref="EX159:FJ159" si="2000">IF(EX162&lt;EX157,(EX157-EX162)/5+EX160,(EX162-EX157)/5+EX158)</f>
        <v>0.99236111111111103</v>
      </c>
      <c r="EY159" s="254">
        <f t="shared" si="2000"/>
        <v>0.99236111111111103</v>
      </c>
      <c r="EZ159" s="254">
        <f t="shared" si="2000"/>
        <v>0.99208333333333343</v>
      </c>
      <c r="FA159" s="254">
        <f t="shared" si="2000"/>
        <v>0.9934722222222222</v>
      </c>
      <c r="FB159" s="254">
        <f t="shared" si="2000"/>
        <v>0.99416666666666675</v>
      </c>
      <c r="FC159" s="254">
        <f t="shared" si="2000"/>
        <v>0.99444444444444446</v>
      </c>
      <c r="FD159" s="254">
        <f t="shared" si="2000"/>
        <v>0.99430555555555566</v>
      </c>
      <c r="FE159" s="254">
        <f t="shared" si="2000"/>
        <v>0.99472222222222206</v>
      </c>
      <c r="FF159" s="254">
        <f t="shared" si="2000"/>
        <v>0.99499999999999988</v>
      </c>
      <c r="FG159" s="254">
        <f t="shared" si="2000"/>
        <v>0.99444444444444446</v>
      </c>
      <c r="FH159" s="254">
        <f t="shared" si="2000"/>
        <v>0.99444444444444446</v>
      </c>
      <c r="FI159" s="254">
        <f t="shared" si="2000"/>
        <v>0.99444444444444446</v>
      </c>
      <c r="FJ159" s="254">
        <f t="shared" si="2000"/>
        <v>0.99638888888888877</v>
      </c>
      <c r="FK159" s="255">
        <f t="shared" ref="FK159" si="2001">IF(FK162&lt;FK157,(FK157-FK162)/5+FK160,(FK162-FK157)/5+FK158)</f>
        <v>0.99402777777777784</v>
      </c>
      <c r="FL159" s="214">
        <f t="shared" si="1769"/>
        <v>-62</v>
      </c>
      <c r="FM159" s="214"/>
      <c r="FN159" s="214"/>
      <c r="FO159" s="221"/>
      <c r="FP159" s="221"/>
      <c r="FQ159" s="214"/>
      <c r="FR159" s="216"/>
      <c r="FS159" s="216"/>
      <c r="FT159" s="216"/>
      <c r="FU159" s="216"/>
      <c r="FV159" s="216"/>
      <c r="FW159" s="216"/>
      <c r="FX159" s="216"/>
      <c r="FY159" s="216"/>
      <c r="FZ159" s="216"/>
      <c r="GA159" s="216"/>
      <c r="GB159" s="216"/>
      <c r="GC159" s="216"/>
      <c r="GD159" s="216"/>
      <c r="GE159" s="216"/>
      <c r="GF159" s="216"/>
      <c r="GG159" s="216"/>
      <c r="GH159" s="216"/>
      <c r="GI159" s="216"/>
      <c r="GJ159" s="216"/>
      <c r="GK159" s="216"/>
      <c r="GL159" s="216"/>
      <c r="GM159" s="216"/>
      <c r="GN159" s="216"/>
      <c r="GO159" s="216"/>
      <c r="GP159" s="216"/>
      <c r="GQ159" s="216"/>
      <c r="GR159" s="216"/>
      <c r="GS159" s="216"/>
      <c r="GT159" s="216"/>
      <c r="GU159" s="216"/>
      <c r="GV159" s="216"/>
      <c r="GW159" s="216"/>
      <c r="GX159" s="216"/>
      <c r="GY159" s="216"/>
      <c r="GZ159" s="216"/>
      <c r="HA159" s="216"/>
      <c r="HB159" s="216"/>
      <c r="HC159" s="216"/>
      <c r="HD159" s="216"/>
      <c r="HE159" s="216"/>
      <c r="HF159" s="216"/>
      <c r="HG159" s="216"/>
      <c r="HH159" s="216"/>
      <c r="HI159" s="216"/>
      <c r="HJ159" s="216"/>
      <c r="HK159" s="216"/>
      <c r="HL159" s="216"/>
      <c r="HM159" s="216"/>
      <c r="HN159" s="216"/>
      <c r="HO159" s="216"/>
      <c r="HP159" s="216"/>
      <c r="HQ159" s="216"/>
      <c r="HR159" s="216"/>
      <c r="HS159" s="216"/>
      <c r="HT159" s="216"/>
      <c r="HU159" s="216"/>
      <c r="HV159" s="216"/>
      <c r="HW159" s="216"/>
      <c r="HX159" s="216"/>
      <c r="HY159" s="216"/>
      <c r="HZ159" s="216"/>
      <c r="IA159" s="216"/>
      <c r="IB159" s="216"/>
      <c r="IC159" s="216"/>
      <c r="ID159" s="216"/>
      <c r="IE159" s="216"/>
      <c r="IF159" s="216"/>
      <c r="IG159" s="216"/>
      <c r="IH159" s="216"/>
      <c r="II159" s="216"/>
      <c r="IJ159" s="216"/>
      <c r="IK159" s="216"/>
      <c r="IL159" s="216"/>
      <c r="IM159" s="216"/>
      <c r="IN159" s="216"/>
      <c r="IO159" s="216"/>
      <c r="IP159" s="216"/>
      <c r="IQ159" s="216"/>
      <c r="IR159" s="216"/>
      <c r="IS159" s="216"/>
      <c r="IT159" s="216"/>
      <c r="IU159" s="216"/>
      <c r="IV159" s="216"/>
      <c r="IW159" s="216"/>
      <c r="IX159" s="216"/>
      <c r="IY159" s="216"/>
      <c r="IZ159" s="216"/>
      <c r="JA159" s="216"/>
      <c r="JB159" s="216"/>
      <c r="JC159" s="216"/>
      <c r="JD159" s="216"/>
      <c r="JE159" s="216"/>
      <c r="JF159" s="216"/>
      <c r="JG159" s="216"/>
      <c r="JH159" s="216"/>
      <c r="JI159" s="216"/>
      <c r="JJ159" s="216"/>
      <c r="JK159" s="216"/>
      <c r="JL159" s="216"/>
      <c r="JM159" s="216"/>
      <c r="JN159" s="216"/>
      <c r="JO159" s="216"/>
      <c r="JP159" s="216"/>
      <c r="JQ159" s="216"/>
      <c r="JR159" s="216"/>
    </row>
    <row r="160" spans="1:278" hidden="1">
      <c r="E160" s="23" t="s">
        <v>58</v>
      </c>
      <c r="F160" s="130">
        <f ca="1">IF(F158&lt;F155,1+F158-F155,F158-F155)</f>
        <v>42407.633445548992</v>
      </c>
      <c r="G160" s="12"/>
      <c r="H160" s="12"/>
      <c r="J160" s="119"/>
      <c r="K160" s="19"/>
      <c r="L160" s="19"/>
      <c r="M160" s="108"/>
      <c r="AI160" s="20"/>
      <c r="AJ160" s="91"/>
      <c r="AK160" s="19"/>
      <c r="AL160" s="20"/>
      <c r="AM160" s="20"/>
      <c r="AN160" s="19"/>
      <c r="AO160" s="19"/>
      <c r="AP160" s="19"/>
      <c r="AQ160" s="20"/>
      <c r="AR160" s="20"/>
      <c r="AS160" s="20"/>
      <c r="AT160" s="20"/>
      <c r="AU160" s="20"/>
      <c r="AV160" s="20"/>
      <c r="AW160" s="20"/>
      <c r="BF160" s="215">
        <v>-63</v>
      </c>
      <c r="BG160" s="214">
        <f t="shared" si="1738"/>
        <v>-63</v>
      </c>
      <c r="BH160" s="257">
        <f t="shared" ref="BH160:BI160" si="2002">IF(BH162&lt;BH157,(BH157-BH162)/5+BH161,(BH162-BH157)/5+BH159)</f>
        <v>0.99458333333333326</v>
      </c>
      <c r="BI160" s="254">
        <f t="shared" si="2002"/>
        <v>0.99513888888888891</v>
      </c>
      <c r="BJ160" s="254">
        <f t="shared" ref="BJ160:BV160" si="2003">IF(BJ162&lt;BJ157,(BJ157-BJ162)/5+BJ161,(BJ162-BJ157)/5+BJ159)</f>
        <v>0.99513888888888891</v>
      </c>
      <c r="BK160" s="254">
        <f t="shared" si="2003"/>
        <v>0.99583333333333324</v>
      </c>
      <c r="BL160" s="254">
        <f t="shared" si="2003"/>
        <v>0.99694444444444452</v>
      </c>
      <c r="BM160" s="254">
        <f t="shared" si="2003"/>
        <v>0.99722222222222223</v>
      </c>
      <c r="BN160" s="254">
        <f t="shared" si="2003"/>
        <v>0.99569444444444455</v>
      </c>
      <c r="BO160" s="254">
        <f t="shared" si="2003"/>
        <v>0.99763888888888896</v>
      </c>
      <c r="BP160" s="254">
        <f t="shared" si="2003"/>
        <v>0.99805555555555547</v>
      </c>
      <c r="BQ160" s="254">
        <f t="shared" si="2003"/>
        <v>0.99763888888888896</v>
      </c>
      <c r="BR160" s="254">
        <f t="shared" si="2003"/>
        <v>0.99805555555555536</v>
      </c>
      <c r="BS160" s="254">
        <f t="shared" si="2003"/>
        <v>0.99624999999999997</v>
      </c>
      <c r="BT160" s="254">
        <f t="shared" si="2003"/>
        <v>0.99763888888888896</v>
      </c>
      <c r="BU160" s="254">
        <f t="shared" si="2003"/>
        <v>0.99833333333333341</v>
      </c>
      <c r="BV160" s="254">
        <f t="shared" si="2003"/>
        <v>0.9966666666666667</v>
      </c>
      <c r="BW160" s="254">
        <f t="shared" ref="BW160:BY160" si="2004">IF(BW162&lt;BW157,(BW157-BW162)/5+BW161,(BW162-BW157)/5+BW159)</f>
        <v>0.99708333333333343</v>
      </c>
      <c r="BX160" s="254">
        <f t="shared" si="2004"/>
        <v>0.99833333333333341</v>
      </c>
      <c r="BY160" s="254">
        <f t="shared" si="2004"/>
        <v>0.99902777777777774</v>
      </c>
      <c r="BZ160" s="254">
        <v>0.99944444444444447</v>
      </c>
      <c r="CA160" s="254">
        <v>0.99972222222222218</v>
      </c>
      <c r="CB160" s="254">
        <f t="shared" ref="CB160:CC160" si="2005">IF(CB162&lt;CB157,(CB157-CB162)/5+CB161,(CB162-CB157)/5+CB159)</f>
        <v>2.3611111111111111E-3</v>
      </c>
      <c r="CC160" s="254">
        <f t="shared" si="2005"/>
        <v>1.2499999999999998E-3</v>
      </c>
      <c r="CD160" s="254">
        <f t="shared" ref="CD160:CI160" si="2006">IF(CD162&lt;CD157,(CD157-CD162)/5+CD161,(CD162-CD157)/5+CD159)</f>
        <v>5.138888888888889E-3</v>
      </c>
      <c r="CE160" s="254">
        <f t="shared" si="2006"/>
        <v>5.5555555555555558E-3</v>
      </c>
      <c r="CF160" s="254">
        <f t="shared" si="2006"/>
        <v>6.6666666666666671E-3</v>
      </c>
      <c r="CG160" s="254">
        <f t="shared" si="2006"/>
        <v>8.472222222222223E-3</v>
      </c>
      <c r="CH160" s="254">
        <f t="shared" si="2006"/>
        <v>1.5972222222222221E-2</v>
      </c>
      <c r="CI160" s="254">
        <f t="shared" si="2006"/>
        <v>1.6944444444444446E-2</v>
      </c>
      <c r="CJ160" s="254">
        <f t="shared" ref="CJ160:DP160" si="2007">IF(CJ162&lt;CJ157,(CJ157-CJ162)/5+CJ161,(CJ162-CJ157)/5+CJ159)</f>
        <v>2.1666666666666667E-2</v>
      </c>
      <c r="CK160" s="254">
        <f t="shared" si="2007"/>
        <v>2.9861111111111116E-2</v>
      </c>
      <c r="CL160" s="254">
        <f t="shared" si="2007"/>
        <v>3.0972222222222227E-2</v>
      </c>
      <c r="CM160" s="254">
        <f t="shared" si="2007"/>
        <v>4.5833333333333337E-2</v>
      </c>
      <c r="CN160" s="254">
        <f t="shared" si="2007"/>
        <v>1.6666666666666666E-2</v>
      </c>
      <c r="CO160" s="254">
        <f t="shared" si="2007"/>
        <v>1.7777777777777778E-2</v>
      </c>
      <c r="CP160" s="254">
        <f t="shared" si="2007"/>
        <v>2.3055555555555555E-2</v>
      </c>
      <c r="CQ160" s="254">
        <f t="shared" si="2007"/>
        <v>2.5555555555555554E-2</v>
      </c>
      <c r="CR160" s="254">
        <f t="shared" si="2007"/>
        <v>0.03</v>
      </c>
      <c r="CS160" s="254">
        <f t="shared" si="2007"/>
        <v>0</v>
      </c>
      <c r="CT160" s="254">
        <f t="shared" si="2007"/>
        <v>0</v>
      </c>
      <c r="CU160" s="254">
        <f t="shared" si="2007"/>
        <v>0</v>
      </c>
      <c r="CV160" s="254">
        <f t="shared" si="2007"/>
        <v>0</v>
      </c>
      <c r="CW160" s="254">
        <f t="shared" si="2007"/>
        <v>0</v>
      </c>
      <c r="CX160" s="254">
        <f t="shared" si="2007"/>
        <v>0</v>
      </c>
      <c r="CY160" s="254">
        <f t="shared" si="2007"/>
        <v>0</v>
      </c>
      <c r="CZ160" s="254">
        <f t="shared" si="2007"/>
        <v>0</v>
      </c>
      <c r="DA160" s="254">
        <f t="shared" si="2007"/>
        <v>0</v>
      </c>
      <c r="DB160" s="254">
        <f t="shared" si="2007"/>
        <v>0</v>
      </c>
      <c r="DC160" s="254">
        <f t="shared" si="2007"/>
        <v>0</v>
      </c>
      <c r="DD160" s="254">
        <f t="shared" si="2007"/>
        <v>0</v>
      </c>
      <c r="DE160" s="254">
        <f t="shared" si="2007"/>
        <v>0</v>
      </c>
      <c r="DF160" s="254">
        <f t="shared" si="2007"/>
        <v>0</v>
      </c>
      <c r="DG160" s="254">
        <f t="shared" si="2007"/>
        <v>0</v>
      </c>
      <c r="DH160" s="254">
        <f t="shared" si="2007"/>
        <v>0</v>
      </c>
      <c r="DI160" s="254">
        <f t="shared" si="2007"/>
        <v>0</v>
      </c>
      <c r="DJ160" s="254">
        <f t="shared" si="2007"/>
        <v>0</v>
      </c>
      <c r="DK160" s="254">
        <f t="shared" si="2007"/>
        <v>0</v>
      </c>
      <c r="DL160" s="254">
        <f t="shared" si="2007"/>
        <v>0</v>
      </c>
      <c r="DM160" s="254">
        <f t="shared" si="2007"/>
        <v>0</v>
      </c>
      <c r="DN160" s="254">
        <f t="shared" si="2007"/>
        <v>0</v>
      </c>
      <c r="DO160" s="254">
        <f t="shared" si="2007"/>
        <v>0</v>
      </c>
      <c r="DP160" s="254">
        <f t="shared" si="2007"/>
        <v>0</v>
      </c>
      <c r="DQ160" s="220">
        <f t="shared" si="1979"/>
        <v>-63</v>
      </c>
      <c r="DR160" s="254">
        <f t="shared" ref="DR160:DS160" si="2008">IF(DR162&lt;DR157,(DR157-DR162)/5+DR161,(DR162-DR157)/5+DR159)</f>
        <v>0</v>
      </c>
      <c r="DS160" s="254">
        <f t="shared" si="2008"/>
        <v>0.36722222222222223</v>
      </c>
      <c r="DT160" s="254">
        <f t="shared" ref="DT160:EE160" si="2009">IF(DT162&lt;DT157,(DT157-DT162)/5+DT161,(DT162-DT157)/5+DT159)</f>
        <v>0.36777777777777776</v>
      </c>
      <c r="DU160" s="254">
        <f t="shared" si="2009"/>
        <v>0.36750000000000005</v>
      </c>
      <c r="DV160" s="254">
        <f t="shared" si="2009"/>
        <v>0.37416666666666665</v>
      </c>
      <c r="DW160" s="254">
        <f t="shared" si="2009"/>
        <v>0.37611111111111112</v>
      </c>
      <c r="DX160" s="254">
        <f t="shared" si="2009"/>
        <v>0.37611111111111112</v>
      </c>
      <c r="DY160" s="254">
        <f t="shared" si="2009"/>
        <v>0.37666666666666671</v>
      </c>
      <c r="DZ160" s="254">
        <f t="shared" si="2009"/>
        <v>0.93819444444444444</v>
      </c>
      <c r="EA160" s="254">
        <f t="shared" si="2009"/>
        <v>0.94097222222222221</v>
      </c>
      <c r="EB160" s="254">
        <f t="shared" si="2009"/>
        <v>0.94374999999999998</v>
      </c>
      <c r="EC160" s="254">
        <f t="shared" si="2009"/>
        <v>0.9555555555555556</v>
      </c>
      <c r="ED160" s="254">
        <f t="shared" si="2009"/>
        <v>0.95972222222222225</v>
      </c>
      <c r="EE160" s="254">
        <f t="shared" si="2009"/>
        <v>0.9590277777777777</v>
      </c>
      <c r="EF160" s="254">
        <f t="shared" ref="EF160:EW160" si="2010">IF(EF162&lt;EF157,(EF157-EF162)/5+EF161,(EF162-EF157)/5+EF159)</f>
        <v>0.96180555555555547</v>
      </c>
      <c r="EG160" s="254">
        <f t="shared" si="2010"/>
        <v>0.96319444444444446</v>
      </c>
      <c r="EH160" s="254">
        <f t="shared" si="2010"/>
        <v>0.94680555555555557</v>
      </c>
      <c r="EI160" s="254">
        <f t="shared" si="2010"/>
        <v>0.94861111111111096</v>
      </c>
      <c r="EJ160" s="254">
        <f t="shared" si="2010"/>
        <v>0.94875000000000009</v>
      </c>
      <c r="EK160" s="254">
        <f t="shared" si="2010"/>
        <v>0.95458333333333323</v>
      </c>
      <c r="EL160" s="254">
        <f t="shared" si="2010"/>
        <v>0.9602777777777779</v>
      </c>
      <c r="EM160" s="254">
        <f t="shared" si="2010"/>
        <v>0.96722222222222232</v>
      </c>
      <c r="EN160" s="254">
        <f t="shared" si="2010"/>
        <v>0.97597222222222235</v>
      </c>
      <c r="EO160" s="254">
        <f t="shared" si="2010"/>
        <v>0.97597222222222235</v>
      </c>
      <c r="EP160" s="254">
        <f t="shared" si="2010"/>
        <v>0.97819444444444448</v>
      </c>
      <c r="EQ160" s="254">
        <f t="shared" si="2010"/>
        <v>0.97888888888888881</v>
      </c>
      <c r="ER160" s="254">
        <f t="shared" si="2010"/>
        <v>0.98291666666666677</v>
      </c>
      <c r="ES160" s="254">
        <f t="shared" si="2010"/>
        <v>0.98472222222222228</v>
      </c>
      <c r="ET160" s="254">
        <f t="shared" si="2010"/>
        <v>0.98666666666666669</v>
      </c>
      <c r="EU160" s="254">
        <f t="shared" si="2010"/>
        <v>0.98666666666666669</v>
      </c>
      <c r="EV160" s="254">
        <f t="shared" si="2010"/>
        <v>0.98902777777777762</v>
      </c>
      <c r="EW160" s="254">
        <f t="shared" si="2010"/>
        <v>0.98986111111111119</v>
      </c>
      <c r="EX160" s="254">
        <f t="shared" ref="EX160:FJ160" si="2011">IF(EX162&lt;EX157,(EX157-EX162)/5+EX161,(EX162-EX157)/5+EX159)</f>
        <v>0.99166666666666659</v>
      </c>
      <c r="EY160" s="254">
        <f t="shared" si="2011"/>
        <v>0.99166666666666659</v>
      </c>
      <c r="EZ160" s="254">
        <f t="shared" si="2011"/>
        <v>0.99194444444444452</v>
      </c>
      <c r="FA160" s="254">
        <f t="shared" si="2011"/>
        <v>0.99333333333333329</v>
      </c>
      <c r="FB160" s="254">
        <f t="shared" si="2011"/>
        <v>0.9933333333333334</v>
      </c>
      <c r="FC160" s="254">
        <f t="shared" si="2011"/>
        <v>0.99444444444444446</v>
      </c>
      <c r="FD160" s="254">
        <f t="shared" si="2011"/>
        <v>0.99388888888888893</v>
      </c>
      <c r="FE160" s="254">
        <f t="shared" si="2011"/>
        <v>0.99416666666666653</v>
      </c>
      <c r="FF160" s="254">
        <f t="shared" si="2011"/>
        <v>0.99458333333333326</v>
      </c>
      <c r="FG160" s="254">
        <f t="shared" si="2011"/>
        <v>0.99444444444444446</v>
      </c>
      <c r="FH160" s="254">
        <f t="shared" si="2011"/>
        <v>0.99444444444444446</v>
      </c>
      <c r="FI160" s="254">
        <f t="shared" si="2011"/>
        <v>0.99444444444444446</v>
      </c>
      <c r="FJ160" s="254">
        <f t="shared" si="2011"/>
        <v>0.99597222222222215</v>
      </c>
      <c r="FK160" s="255">
        <f t="shared" ref="FK160" si="2012">IF(FK162&lt;FK157,(FK157-FK162)/5+FK161,(FK162-FK157)/5+FK159)</f>
        <v>0.99416666666666675</v>
      </c>
      <c r="FL160" s="214">
        <f t="shared" si="1769"/>
        <v>-63</v>
      </c>
      <c r="FM160" s="214"/>
      <c r="FN160" s="214"/>
      <c r="FO160" s="221"/>
      <c r="FP160" s="221"/>
      <c r="FQ160" s="214"/>
      <c r="FR160" s="216"/>
      <c r="FS160" s="216"/>
      <c r="FT160" s="216"/>
      <c r="FU160" s="216"/>
      <c r="FV160" s="216"/>
      <c r="FW160" s="216"/>
      <c r="FX160" s="216"/>
      <c r="FY160" s="216"/>
      <c r="FZ160" s="216"/>
      <c r="GA160" s="216"/>
      <c r="GB160" s="216"/>
      <c r="GC160" s="216"/>
      <c r="GD160" s="216"/>
      <c r="GE160" s="216"/>
      <c r="GF160" s="216"/>
      <c r="GG160" s="216"/>
      <c r="GH160" s="216"/>
      <c r="GI160" s="216"/>
      <c r="GJ160" s="216"/>
      <c r="GK160" s="216"/>
      <c r="GL160" s="216"/>
      <c r="GM160" s="216"/>
      <c r="GN160" s="216"/>
      <c r="GO160" s="216"/>
      <c r="GP160" s="216"/>
      <c r="GQ160" s="216"/>
      <c r="GR160" s="216"/>
      <c r="GS160" s="216"/>
      <c r="GT160" s="216"/>
      <c r="GU160" s="216"/>
      <c r="GV160" s="216"/>
      <c r="GW160" s="216"/>
      <c r="GX160" s="216"/>
      <c r="GY160" s="216"/>
      <c r="GZ160" s="216"/>
      <c r="HA160" s="216"/>
      <c r="HB160" s="216"/>
      <c r="HC160" s="216"/>
      <c r="HD160" s="216"/>
      <c r="HE160" s="216"/>
      <c r="HF160" s="216"/>
      <c r="HG160" s="216"/>
      <c r="HH160" s="216"/>
      <c r="HI160" s="216"/>
      <c r="HJ160" s="216"/>
      <c r="HK160" s="216"/>
      <c r="HL160" s="216"/>
      <c r="HM160" s="216"/>
      <c r="HN160" s="216"/>
      <c r="HO160" s="216"/>
      <c r="HP160" s="216"/>
      <c r="HQ160" s="216"/>
      <c r="HR160" s="216"/>
      <c r="HS160" s="216"/>
      <c r="HT160" s="216"/>
      <c r="HU160" s="216"/>
      <c r="HV160" s="216"/>
      <c r="HW160" s="216"/>
      <c r="HX160" s="216"/>
      <c r="HY160" s="216"/>
      <c r="HZ160" s="216"/>
      <c r="IA160" s="216"/>
      <c r="IB160" s="216"/>
      <c r="IC160" s="216"/>
      <c r="ID160" s="216"/>
      <c r="IE160" s="216"/>
      <c r="IF160" s="216"/>
      <c r="IG160" s="216"/>
      <c r="IH160" s="216"/>
      <c r="II160" s="216"/>
      <c r="IJ160" s="216"/>
      <c r="IK160" s="216"/>
      <c r="IL160" s="216"/>
      <c r="IM160" s="216"/>
      <c r="IN160" s="216"/>
      <c r="IO160" s="216"/>
      <c r="IP160" s="216"/>
      <c r="IQ160" s="216"/>
      <c r="IR160" s="216"/>
      <c r="IS160" s="216"/>
      <c r="IT160" s="216"/>
      <c r="IU160" s="216"/>
      <c r="IV160" s="216"/>
      <c r="IW160" s="216"/>
      <c r="IX160" s="216"/>
      <c r="IY160" s="216"/>
      <c r="IZ160" s="216"/>
      <c r="JA160" s="216"/>
      <c r="JB160" s="216"/>
      <c r="JC160" s="216"/>
      <c r="JD160" s="216"/>
      <c r="JE160" s="216"/>
      <c r="JF160" s="216"/>
      <c r="JG160" s="216"/>
      <c r="JH160" s="216"/>
      <c r="JI160" s="216"/>
      <c r="JJ160" s="216"/>
      <c r="JK160" s="216"/>
      <c r="JL160" s="216"/>
      <c r="JM160" s="216"/>
      <c r="JN160" s="216"/>
      <c r="JO160" s="216"/>
      <c r="JP160" s="216"/>
      <c r="JQ160" s="216"/>
      <c r="JR160" s="216"/>
    </row>
    <row r="161" spans="5:278" ht="15.75" hidden="1" thickBot="1">
      <c r="E161" s="23" t="s">
        <v>55</v>
      </c>
      <c r="F161" s="126">
        <f ca="1">F160*24*15</f>
        <v>15266748.040397637</v>
      </c>
      <c r="G161" s="126">
        <f t="shared" ca="1" si="1913"/>
        <v>-0.7436164258047252</v>
      </c>
      <c r="H161" s="126">
        <f ca="1">COS(F161*PI()/180)</f>
        <v>-0.66860646966164305</v>
      </c>
      <c r="J161" s="103"/>
      <c r="K161" s="19"/>
      <c r="L161" s="19"/>
      <c r="M161" s="108"/>
      <c r="AI161" s="20"/>
      <c r="AJ161" s="91"/>
      <c r="AK161" s="19"/>
      <c r="AL161" s="20"/>
      <c r="AM161" s="20"/>
      <c r="AN161" s="19"/>
      <c r="AO161" s="19"/>
      <c r="AP161" s="19"/>
      <c r="AQ161" s="20"/>
      <c r="AR161" s="20"/>
      <c r="AS161" s="20"/>
      <c r="AT161" s="20"/>
      <c r="AU161" s="20"/>
      <c r="AV161" s="20"/>
      <c r="AW161" s="20"/>
      <c r="BF161" s="215">
        <v>-64</v>
      </c>
      <c r="BG161" s="214">
        <f t="shared" si="1738"/>
        <v>-64</v>
      </c>
      <c r="BH161" s="286">
        <f>IF(BH162&lt;BH157,(BH157-BH162)/5+BH162,(BH162-BH157)/5+BH160)</f>
        <v>0.99416666666666664</v>
      </c>
      <c r="BI161" s="283">
        <f>IF(BI162&lt;BI157,(BI157-BI162)/5+BI162,(BI162-BI157)/5+BI160)</f>
        <v>0.99513888888888891</v>
      </c>
      <c r="BJ161" s="283">
        <f t="shared" ref="BJ161:BV161" si="2013">IF(BJ162&lt;BJ157,(BJ157-BJ162)/5+BJ162,(BJ162-BJ157)/5+BJ160)</f>
        <v>0.99513888888888891</v>
      </c>
      <c r="BK161" s="283">
        <f t="shared" si="2013"/>
        <v>0.99583333333333324</v>
      </c>
      <c r="BL161" s="283">
        <f t="shared" si="2013"/>
        <v>0.99708333333333343</v>
      </c>
      <c r="BM161" s="283">
        <f t="shared" si="2013"/>
        <v>0.99722222222222223</v>
      </c>
      <c r="BN161" s="283">
        <f t="shared" si="2013"/>
        <v>0.99541666666666673</v>
      </c>
      <c r="BO161" s="283">
        <f t="shared" si="2013"/>
        <v>0.99777777777777787</v>
      </c>
      <c r="BP161" s="283">
        <f t="shared" si="2013"/>
        <v>0.99763888888888885</v>
      </c>
      <c r="BQ161" s="283">
        <f t="shared" si="2013"/>
        <v>0.99777777777777787</v>
      </c>
      <c r="BR161" s="283">
        <f t="shared" si="2013"/>
        <v>0.99833333333333307</v>
      </c>
      <c r="BS161" s="283">
        <f t="shared" si="2013"/>
        <v>0.99569444444444444</v>
      </c>
      <c r="BT161" s="283">
        <f t="shared" si="2013"/>
        <v>0.99777777777777787</v>
      </c>
      <c r="BU161" s="283">
        <f t="shared" si="2013"/>
        <v>0.99847222222222232</v>
      </c>
      <c r="BV161" s="283">
        <f t="shared" si="2013"/>
        <v>0.99624999999999997</v>
      </c>
      <c r="BW161" s="283">
        <f t="shared" ref="BW161" si="2014">IF(BW162&lt;BW157,(BW157-BW162)/5+BW162,(BW162-BW157)/5+BW160)</f>
        <v>0.99680555555555561</v>
      </c>
      <c r="BX161" s="283">
        <f t="shared" ref="BX161" si="2015">IF(BX162&lt;BX157,(BX157-BX162)/5+BX162,(BX162-BX157)/5+BX160)</f>
        <v>0.99847222222222232</v>
      </c>
      <c r="BY161" s="283">
        <f t="shared" ref="BY161" si="2016">IF(BY162&lt;BY157,(BY157-BY162)/5+BY162,(BY162-BY157)/5+BY160)</f>
        <v>0.99916666666666665</v>
      </c>
      <c r="BZ161" s="283">
        <v>0.99972222222222218</v>
      </c>
      <c r="CA161" s="283">
        <v>0.99986111111111109</v>
      </c>
      <c r="CB161" s="283">
        <f t="shared" ref="CB161:CC161" si="2017">IF(CB162&lt;CB157,(CB157-CB162)/5+CB162,(CB162-CB157)/5+CB160)</f>
        <v>2.2222222222222222E-3</v>
      </c>
      <c r="CC161" s="283">
        <f t="shared" si="2017"/>
        <v>1.6666666666666666E-3</v>
      </c>
      <c r="CD161" s="283">
        <f t="shared" ref="CD161" si="2018">IF(CD162&lt;CD157,(CD157-CD162)/5+CD162,(CD162-CD157)/5+CD160)</f>
        <v>5.6944444444444447E-3</v>
      </c>
      <c r="CE161" s="283">
        <f t="shared" ref="CE161" si="2019">IF(CE162&lt;CE157,(CE157-CE162)/5+CE162,(CE162-CE157)/5+CE160)</f>
        <v>6.2500000000000003E-3</v>
      </c>
      <c r="CF161" s="283">
        <f t="shared" ref="CF161" si="2020">IF(CF162&lt;CF157,(CF157-CF162)/5+CF162,(CF162-CF157)/5+CF160)</f>
        <v>7.5000000000000006E-3</v>
      </c>
      <c r="CG161" s="283">
        <f t="shared" ref="CG161" si="2021">IF(CG162&lt;CG157,(CG157-CG162)/5+CG162,(CG162-CG157)/5+CG160)</f>
        <v>8.7500000000000008E-3</v>
      </c>
      <c r="CH161" s="283">
        <f t="shared" ref="CH161" si="2022">IF(CH162&lt;CH157,(CH157-CH162)/5+CH162,(CH162-CH157)/5+CH160)</f>
        <v>1.7361111111111108E-2</v>
      </c>
      <c r="CI161" s="283">
        <f t="shared" ref="CI161" si="2023">IF(CI162&lt;CI157,(CI157-CI162)/5+CI162,(CI162-CI157)/5+CI160)</f>
        <v>1.8194444444444447E-2</v>
      </c>
      <c r="CJ161" s="283">
        <f t="shared" ref="CJ161" si="2024">IF(CJ162&lt;CJ157,(CJ157-CJ162)/5+CJ162,(CJ162-CJ157)/5+CJ160)</f>
        <v>2.3333333333333334E-2</v>
      </c>
      <c r="CK161" s="283">
        <f t="shared" ref="CK161" si="2025">IF(CK162&lt;CK157,(CK157-CK162)/5+CK162,(CK162-CK157)/5+CK160)</f>
        <v>3.2638888888888891E-2</v>
      </c>
      <c r="CL161" s="283">
        <f t="shared" ref="CL161" si="2026">IF(CL162&lt;CL157,(CL157-CL162)/5+CL162,(CL162-CL157)/5+CL160)</f>
        <v>3.3888888888888892E-2</v>
      </c>
      <c r="CM161" s="283">
        <f t="shared" ref="CM161" si="2027">IF(CM162&lt;CM157,(CM157-CM162)/5+CM162,(CM162-CM157)/5+CM160)</f>
        <v>4.5833333333333337E-2</v>
      </c>
      <c r="CN161" s="283">
        <f t="shared" ref="CN161" si="2028">IF(CN162&lt;CN157,(CN157-CN162)/5+CN162,(CN162-CN157)/5+CN160)</f>
        <v>8.3333333333333332E-3</v>
      </c>
      <c r="CO161" s="283">
        <f t="shared" ref="CO161" si="2029">IF(CO162&lt;CO157,(CO157-CO162)/5+CO162,(CO162-CO157)/5+CO160)</f>
        <v>8.8888888888888889E-3</v>
      </c>
      <c r="CP161" s="283">
        <f t="shared" ref="CP161" si="2030">IF(CP162&lt;CP157,(CP157-CP162)/5+CP162,(CP162-CP157)/5+CP160)</f>
        <v>1.1527777777777777E-2</v>
      </c>
      <c r="CQ161" s="283">
        <f t="shared" ref="CQ161" si="2031">IF(CQ162&lt;CQ157,(CQ157-CQ162)/5+CQ162,(CQ162-CQ157)/5+CQ160)</f>
        <v>1.2777777777777777E-2</v>
      </c>
      <c r="CR161" s="283">
        <f t="shared" ref="CR161" si="2032">IF(CR162&lt;CR157,(CR157-CR162)/5+CR162,(CR162-CR157)/5+CR160)</f>
        <v>1.4999999999999999E-2</v>
      </c>
      <c r="CS161" s="283">
        <f t="shared" ref="CS161" si="2033">IF(CS162&lt;CS157,(CS157-CS162)/5+CS162,(CS162-CS157)/5+CS160)</f>
        <v>0</v>
      </c>
      <c r="CT161" s="283">
        <f t="shared" ref="CT161" si="2034">IF(CT162&lt;CT157,(CT157-CT162)/5+CT162,(CT162-CT157)/5+CT160)</f>
        <v>0</v>
      </c>
      <c r="CU161" s="283">
        <f t="shared" ref="CU161" si="2035">IF(CU162&lt;CU157,(CU157-CU162)/5+CU162,(CU162-CU157)/5+CU160)</f>
        <v>0</v>
      </c>
      <c r="CV161" s="283">
        <f t="shared" ref="CV161" si="2036">IF(CV162&lt;CV157,(CV157-CV162)/5+CV162,(CV162-CV157)/5+CV160)</f>
        <v>0</v>
      </c>
      <c r="CW161" s="283">
        <f t="shared" ref="CW161" si="2037">IF(CW162&lt;CW157,(CW157-CW162)/5+CW162,(CW162-CW157)/5+CW160)</f>
        <v>0</v>
      </c>
      <c r="CX161" s="283">
        <f t="shared" ref="CX161" si="2038">IF(CX162&lt;CX157,(CX157-CX162)/5+CX162,(CX162-CX157)/5+CX160)</f>
        <v>0</v>
      </c>
      <c r="CY161" s="283">
        <f t="shared" ref="CY161" si="2039">IF(CY162&lt;CY157,(CY157-CY162)/5+CY162,(CY162-CY157)/5+CY160)</f>
        <v>0</v>
      </c>
      <c r="CZ161" s="283">
        <f t="shared" ref="CZ161" si="2040">IF(CZ162&lt;CZ157,(CZ157-CZ162)/5+CZ162,(CZ162-CZ157)/5+CZ160)</f>
        <v>0</v>
      </c>
      <c r="DA161" s="283">
        <f t="shared" ref="DA161" si="2041">IF(DA162&lt;DA157,(DA157-DA162)/5+DA162,(DA162-DA157)/5+DA160)</f>
        <v>0</v>
      </c>
      <c r="DB161" s="283">
        <f t="shared" ref="DB161" si="2042">IF(DB162&lt;DB157,(DB157-DB162)/5+DB162,(DB162-DB157)/5+DB160)</f>
        <v>0</v>
      </c>
      <c r="DC161" s="283">
        <f t="shared" ref="DC161" si="2043">IF(DC162&lt;DC157,(DC157-DC162)/5+DC162,(DC162-DC157)/5+DC160)</f>
        <v>0</v>
      </c>
      <c r="DD161" s="283">
        <f t="shared" ref="DD161" si="2044">IF(DD162&lt;DD157,(DD157-DD162)/5+DD162,(DD162-DD157)/5+DD160)</f>
        <v>0</v>
      </c>
      <c r="DE161" s="283">
        <f t="shared" ref="DE161" si="2045">IF(DE162&lt;DE157,(DE157-DE162)/5+DE162,(DE162-DE157)/5+DE160)</f>
        <v>0</v>
      </c>
      <c r="DF161" s="283">
        <f t="shared" ref="DF161" si="2046">IF(DF162&lt;DF157,(DF157-DF162)/5+DF162,(DF162-DF157)/5+DF160)</f>
        <v>0</v>
      </c>
      <c r="DG161" s="283">
        <f t="shared" ref="DG161" si="2047">IF(DG162&lt;DG157,(DG157-DG162)/5+DG162,(DG162-DG157)/5+DG160)</f>
        <v>0</v>
      </c>
      <c r="DH161" s="283">
        <f t="shared" ref="DH161" si="2048">IF(DH162&lt;DH157,(DH157-DH162)/5+DH162,(DH162-DH157)/5+DH160)</f>
        <v>0</v>
      </c>
      <c r="DI161" s="283">
        <f t="shared" ref="DI161" si="2049">IF(DI162&lt;DI157,(DI157-DI162)/5+DI162,(DI162-DI157)/5+DI160)</f>
        <v>0</v>
      </c>
      <c r="DJ161" s="283">
        <f t="shared" ref="DJ161" si="2050">IF(DJ162&lt;DJ157,(DJ157-DJ162)/5+DJ162,(DJ162-DJ157)/5+DJ160)</f>
        <v>0</v>
      </c>
      <c r="DK161" s="283">
        <f t="shared" ref="DK161" si="2051">IF(DK162&lt;DK157,(DK157-DK162)/5+DK162,(DK162-DK157)/5+DK160)</f>
        <v>0</v>
      </c>
      <c r="DL161" s="283">
        <f t="shared" ref="DL161" si="2052">IF(DL162&lt;DL157,(DL157-DL162)/5+DL162,(DL162-DL157)/5+DL160)</f>
        <v>0</v>
      </c>
      <c r="DM161" s="283">
        <f t="shared" ref="DM161" si="2053">IF(DM162&lt;DM157,(DM157-DM162)/5+DM162,(DM162-DM157)/5+DM160)</f>
        <v>0</v>
      </c>
      <c r="DN161" s="283">
        <f t="shared" ref="DN161" si="2054">IF(DN162&lt;DN157,(DN157-DN162)/5+DN162,(DN162-DN157)/5+DN160)</f>
        <v>0</v>
      </c>
      <c r="DO161" s="283">
        <f t="shared" ref="DO161" si="2055">IF(DO162&lt;DO157,(DO157-DO162)/5+DO162,(DO162-DO157)/5+DO160)</f>
        <v>0</v>
      </c>
      <c r="DP161" s="283">
        <f t="shared" ref="DP161" si="2056">IF(DP162&lt;DP157,(DP157-DP162)/5+DP162,(DP162-DP157)/5+DP160)</f>
        <v>0</v>
      </c>
      <c r="DQ161" s="220">
        <f t="shared" si="1979"/>
        <v>-64</v>
      </c>
      <c r="DR161" s="272">
        <f t="shared" ref="DR161:DS161" si="2057">IF(DR162&lt;DR157,(DR157-DR162)/5+DR162,(DR162-DR157)/5+DR160)</f>
        <v>0</v>
      </c>
      <c r="DS161" s="272">
        <f t="shared" si="2057"/>
        <v>0.18361111111111111</v>
      </c>
      <c r="DT161" s="272">
        <f t="shared" ref="DT161:EE161" si="2058">IF(DT162&lt;DT157,(DT157-DT162)/5+DT162,(DT162-DT157)/5+DT160)</f>
        <v>0.18388888888888888</v>
      </c>
      <c r="DU161" s="272">
        <f t="shared" si="2058"/>
        <v>0.18375000000000002</v>
      </c>
      <c r="DV161" s="272">
        <f t="shared" si="2058"/>
        <v>0.18708333333333332</v>
      </c>
      <c r="DW161" s="272">
        <f t="shared" si="2058"/>
        <v>0.18805555555555556</v>
      </c>
      <c r="DX161" s="272">
        <f t="shared" si="2058"/>
        <v>0.18805555555555556</v>
      </c>
      <c r="DY161" s="272">
        <f t="shared" si="2058"/>
        <v>0.18833333333333335</v>
      </c>
      <c r="DZ161" s="272">
        <f t="shared" si="2058"/>
        <v>0.93819444444444444</v>
      </c>
      <c r="EA161" s="272">
        <f t="shared" si="2058"/>
        <v>0.94097222222222221</v>
      </c>
      <c r="EB161" s="272">
        <f t="shared" si="2058"/>
        <v>0.94374999999999998</v>
      </c>
      <c r="EC161" s="272">
        <f t="shared" si="2058"/>
        <v>0.9555555555555556</v>
      </c>
      <c r="ED161" s="272">
        <f t="shared" si="2058"/>
        <v>0.95972222222222225</v>
      </c>
      <c r="EE161" s="272">
        <f t="shared" si="2058"/>
        <v>0.9590277777777777</v>
      </c>
      <c r="EF161" s="272">
        <f t="shared" ref="EF161:EW161" si="2059">IF(EF162&lt;EF157,(EF157-EF162)/5+EF162,(EF162-EF157)/5+EF160)</f>
        <v>0.96180555555555547</v>
      </c>
      <c r="EG161" s="272">
        <f t="shared" si="2059"/>
        <v>0.96319444444444446</v>
      </c>
      <c r="EH161" s="272">
        <f t="shared" si="2059"/>
        <v>0.93972222222222224</v>
      </c>
      <c r="EI161" s="272">
        <f t="shared" si="2059"/>
        <v>0.94236111111111098</v>
      </c>
      <c r="EJ161" s="272">
        <f t="shared" si="2059"/>
        <v>0.94277777777777783</v>
      </c>
      <c r="EK161" s="272">
        <f t="shared" si="2059"/>
        <v>0.94986111111111104</v>
      </c>
      <c r="EL161" s="272">
        <f t="shared" si="2059"/>
        <v>0.95652777777777787</v>
      </c>
      <c r="EM161" s="272">
        <f t="shared" si="2059"/>
        <v>0.96416666666666673</v>
      </c>
      <c r="EN161" s="272">
        <f t="shared" si="2059"/>
        <v>0.97444444444444456</v>
      </c>
      <c r="EO161" s="272">
        <f t="shared" si="2059"/>
        <v>0.97444444444444456</v>
      </c>
      <c r="EP161" s="272">
        <f t="shared" si="2059"/>
        <v>0.9769444444444445</v>
      </c>
      <c r="EQ161" s="272">
        <f t="shared" si="2059"/>
        <v>0.97763888888888884</v>
      </c>
      <c r="ER161" s="272">
        <f t="shared" si="2059"/>
        <v>0.98208333333333342</v>
      </c>
      <c r="ES161" s="272">
        <f t="shared" si="2059"/>
        <v>0.98402777777777783</v>
      </c>
      <c r="ET161" s="272">
        <f t="shared" si="2059"/>
        <v>0.98569444444444443</v>
      </c>
      <c r="EU161" s="272">
        <f t="shared" si="2059"/>
        <v>0.98569444444444443</v>
      </c>
      <c r="EV161" s="272">
        <f t="shared" si="2059"/>
        <v>0.988611111111111</v>
      </c>
      <c r="EW161" s="272">
        <f t="shared" si="2059"/>
        <v>0.98972222222222228</v>
      </c>
      <c r="EX161" s="272">
        <f t="shared" ref="EX161:FJ161" si="2060">IF(EX162&lt;EX157,(EX157-EX162)/5+EX162,(EX162-EX157)/5+EX160)</f>
        <v>0.99097222222222214</v>
      </c>
      <c r="EY161" s="272">
        <f t="shared" si="2060"/>
        <v>0.99097222222222214</v>
      </c>
      <c r="EZ161" s="272">
        <f t="shared" si="2060"/>
        <v>0.99180555555555561</v>
      </c>
      <c r="FA161" s="272">
        <f t="shared" si="2060"/>
        <v>0.99319444444444438</v>
      </c>
      <c r="FB161" s="272">
        <f t="shared" si="2060"/>
        <v>0.99250000000000005</v>
      </c>
      <c r="FC161" s="272">
        <f t="shared" si="2060"/>
        <v>0.99444444444444446</v>
      </c>
      <c r="FD161" s="272">
        <f t="shared" si="2060"/>
        <v>0.9934722222222222</v>
      </c>
      <c r="FE161" s="272">
        <f t="shared" si="2060"/>
        <v>0.993611111111111</v>
      </c>
      <c r="FF161" s="272">
        <f t="shared" si="2060"/>
        <v>0.99416666666666664</v>
      </c>
      <c r="FG161" s="272">
        <f t="shared" si="2060"/>
        <v>0.99444444444444446</v>
      </c>
      <c r="FH161" s="272">
        <f t="shared" si="2060"/>
        <v>0.99444444444444446</v>
      </c>
      <c r="FI161" s="272">
        <f t="shared" si="2060"/>
        <v>0.99444444444444446</v>
      </c>
      <c r="FJ161" s="272">
        <f t="shared" si="2060"/>
        <v>0.99555555555555553</v>
      </c>
      <c r="FK161" s="275">
        <f t="shared" ref="FK161" si="2061">IF(FK162&lt;FK157,(FK157-FK162)/5+FK162,(FK162-FK157)/5+FK160)</f>
        <v>0.99430555555555566</v>
      </c>
      <c r="FL161" s="214">
        <f t="shared" si="1769"/>
        <v>-64</v>
      </c>
      <c r="FM161" s="214"/>
      <c r="FN161" s="214"/>
      <c r="FO161" s="221"/>
      <c r="FP161" s="221"/>
      <c r="FQ161" s="214"/>
      <c r="FR161" s="216"/>
      <c r="FS161" s="216"/>
      <c r="FT161" s="216"/>
      <c r="FU161" s="216"/>
      <c r="FV161" s="216"/>
      <c r="FW161" s="216"/>
      <c r="FX161" s="216"/>
      <c r="FY161" s="216"/>
      <c r="FZ161" s="216"/>
      <c r="GA161" s="216"/>
      <c r="GB161" s="216"/>
      <c r="GC161" s="216"/>
      <c r="GD161" s="216"/>
      <c r="GE161" s="216"/>
      <c r="GF161" s="216"/>
      <c r="GG161" s="216"/>
      <c r="GH161" s="216"/>
      <c r="GI161" s="216"/>
      <c r="GJ161" s="216"/>
      <c r="GK161" s="216"/>
      <c r="GL161" s="216"/>
      <c r="GM161" s="216"/>
      <c r="GN161" s="216"/>
      <c r="GO161" s="216"/>
      <c r="GP161" s="216"/>
      <c r="GQ161" s="216"/>
      <c r="GR161" s="216"/>
      <c r="GS161" s="216"/>
      <c r="GT161" s="216"/>
      <c r="GU161" s="216"/>
      <c r="GV161" s="216"/>
      <c r="GW161" s="216"/>
      <c r="GX161" s="216"/>
      <c r="GY161" s="216"/>
      <c r="GZ161" s="216"/>
      <c r="HA161" s="216"/>
      <c r="HB161" s="216"/>
      <c r="HC161" s="216"/>
      <c r="HD161" s="216"/>
      <c r="HE161" s="216"/>
      <c r="HF161" s="216"/>
      <c r="HG161" s="216"/>
      <c r="HH161" s="216"/>
      <c r="HI161" s="216"/>
      <c r="HJ161" s="216"/>
      <c r="HK161" s="216"/>
      <c r="HL161" s="216"/>
      <c r="HM161" s="216"/>
      <c r="HN161" s="216"/>
      <c r="HO161" s="216"/>
      <c r="HP161" s="216"/>
      <c r="HQ161" s="216"/>
      <c r="HR161" s="216"/>
      <c r="HS161" s="216"/>
      <c r="HT161" s="216"/>
      <c r="HU161" s="216"/>
      <c r="HV161" s="216"/>
      <c r="HW161" s="216"/>
      <c r="HX161" s="216"/>
      <c r="HY161" s="216"/>
      <c r="HZ161" s="216"/>
      <c r="IA161" s="216"/>
      <c r="IB161" s="216"/>
      <c r="IC161" s="216"/>
      <c r="ID161" s="216"/>
      <c r="IE161" s="216"/>
      <c r="IF161" s="216"/>
      <c r="IG161" s="216"/>
      <c r="IH161" s="216"/>
      <c r="II161" s="216"/>
      <c r="IJ161" s="216"/>
      <c r="IK161" s="216"/>
      <c r="IL161" s="216"/>
      <c r="IM161" s="216"/>
      <c r="IN161" s="216"/>
      <c r="IO161" s="216"/>
      <c r="IP161" s="216"/>
      <c r="IQ161" s="216"/>
      <c r="IR161" s="216"/>
      <c r="IS161" s="216"/>
      <c r="IT161" s="216"/>
      <c r="IU161" s="216"/>
      <c r="IV161" s="216"/>
      <c r="IW161" s="216"/>
      <c r="IX161" s="216"/>
      <c r="IY161" s="216"/>
      <c r="IZ161" s="216"/>
      <c r="JA161" s="216"/>
      <c r="JB161" s="216"/>
      <c r="JC161" s="216"/>
      <c r="JD161" s="216"/>
      <c r="JE161" s="216"/>
      <c r="JF161" s="216"/>
      <c r="JG161" s="216"/>
      <c r="JH161" s="216"/>
      <c r="JI161" s="216"/>
      <c r="JJ161" s="216"/>
      <c r="JK161" s="216"/>
      <c r="JL161" s="216"/>
      <c r="JM161" s="216"/>
      <c r="JN161" s="216"/>
      <c r="JO161" s="216"/>
      <c r="JP161" s="216"/>
      <c r="JQ161" s="216"/>
      <c r="JR161" s="216"/>
    </row>
    <row r="162" spans="5:278" ht="15.75" hidden="1" thickBot="1">
      <c r="J162" s="103"/>
      <c r="K162" s="117"/>
      <c r="L162" s="117"/>
      <c r="M162" s="244"/>
      <c r="AI162" s="20"/>
      <c r="AJ162" s="91"/>
      <c r="AK162" s="19"/>
      <c r="AL162" s="20"/>
      <c r="AM162" s="20"/>
      <c r="AN162" s="19"/>
      <c r="AO162" s="19"/>
      <c r="AP162" s="19"/>
      <c r="AQ162" s="20"/>
      <c r="AR162" s="20"/>
      <c r="AS162" s="20"/>
      <c r="AT162" s="20"/>
      <c r="AU162" s="20"/>
      <c r="AV162" s="20"/>
      <c r="AW162" s="20"/>
      <c r="BF162" s="215">
        <v>-65</v>
      </c>
      <c r="BG162" s="214">
        <f t="shared" si="1738"/>
        <v>-65</v>
      </c>
      <c r="BH162" s="258">
        <v>0.99375000000000002</v>
      </c>
      <c r="BI162" s="259">
        <v>0.99513888888888891</v>
      </c>
      <c r="BJ162" s="259">
        <v>0.99513888888888891</v>
      </c>
      <c r="BK162" s="259">
        <v>0.99583333333333324</v>
      </c>
      <c r="BL162" s="259">
        <v>0.99722222222222223</v>
      </c>
      <c r="BM162" s="259">
        <v>0.99722222222222223</v>
      </c>
      <c r="BN162" s="259">
        <v>0.99513888888888891</v>
      </c>
      <c r="BO162" s="259">
        <v>0.99791666666666667</v>
      </c>
      <c r="BP162" s="259">
        <v>0.99722222222222223</v>
      </c>
      <c r="BQ162" s="259">
        <v>0.99791666666666667</v>
      </c>
      <c r="BR162" s="259">
        <v>0.99861111111111101</v>
      </c>
      <c r="BS162" s="259">
        <v>0.99513888888888891</v>
      </c>
      <c r="BT162" s="259">
        <v>0.99791666666666667</v>
      </c>
      <c r="BU162" s="259">
        <v>0.99861111111111101</v>
      </c>
      <c r="BV162" s="259">
        <v>0.99583333333333324</v>
      </c>
      <c r="BW162" s="259">
        <v>0.99652777777777779</v>
      </c>
      <c r="BX162" s="259">
        <v>0.99861111111111101</v>
      </c>
      <c r="BY162" s="259">
        <v>0.99930555555555556</v>
      </c>
      <c r="BZ162" s="259">
        <v>0</v>
      </c>
      <c r="CA162" s="259">
        <v>0</v>
      </c>
      <c r="CB162" s="259">
        <v>2.0833333333333333E-3</v>
      </c>
      <c r="CC162" s="259">
        <v>2.0833333333333333E-3</v>
      </c>
      <c r="CD162" s="259">
        <v>6.2499999999999995E-3</v>
      </c>
      <c r="CE162" s="259">
        <v>6.9444444444444441E-3</v>
      </c>
      <c r="CF162" s="259">
        <v>8.3333333333333332E-3</v>
      </c>
      <c r="CG162" s="259">
        <v>9.0277777777777787E-3</v>
      </c>
      <c r="CH162" s="259">
        <v>1.8749999999999999E-2</v>
      </c>
      <c r="CI162" s="259">
        <v>1.9444444444444445E-2</v>
      </c>
      <c r="CJ162" s="259">
        <v>2.4999999999999998E-2</v>
      </c>
      <c r="CK162" s="259">
        <v>3.5416666666666666E-2</v>
      </c>
      <c r="CL162" s="259">
        <v>3.6805555555555557E-2</v>
      </c>
      <c r="CM162" s="259">
        <v>4.5833333333333337E-2</v>
      </c>
      <c r="CN162" s="259"/>
      <c r="CO162" s="259"/>
      <c r="CP162" s="259"/>
      <c r="CQ162" s="259"/>
      <c r="CR162" s="259"/>
      <c r="CS162" s="259"/>
      <c r="CT162" s="259"/>
      <c r="CU162" s="259"/>
      <c r="CV162" s="259"/>
      <c r="CW162" s="259"/>
      <c r="CX162" s="259"/>
      <c r="CY162" s="259"/>
      <c r="CZ162" s="259"/>
      <c r="DA162" s="259"/>
      <c r="DB162" s="259"/>
      <c r="DC162" s="259"/>
      <c r="DD162" s="259"/>
      <c r="DE162" s="259"/>
      <c r="DF162" s="259"/>
      <c r="DG162" s="259"/>
      <c r="DH162" s="259"/>
      <c r="DI162" s="259"/>
      <c r="DJ162" s="259"/>
      <c r="DK162" s="259"/>
      <c r="DL162" s="259"/>
      <c r="DM162" s="259"/>
      <c r="DN162" s="259"/>
      <c r="DO162" s="259"/>
      <c r="DP162" s="273"/>
      <c r="DQ162" s="220">
        <f t="shared" si="1979"/>
        <v>-65</v>
      </c>
      <c r="DR162" s="258"/>
      <c r="DS162" s="259"/>
      <c r="DT162" s="259"/>
      <c r="DU162" s="259"/>
      <c r="DV162" s="259"/>
      <c r="DW162" s="259"/>
      <c r="DX162" s="259"/>
      <c r="DY162" s="259"/>
      <c r="DZ162" s="259">
        <v>0.93819444444444444</v>
      </c>
      <c r="EA162" s="259">
        <v>0.94097222222222221</v>
      </c>
      <c r="EB162" s="290">
        <v>0.94374999999999998</v>
      </c>
      <c r="EC162" s="259">
        <v>0.9555555555555556</v>
      </c>
      <c r="ED162" s="259">
        <v>0.95972222222222225</v>
      </c>
      <c r="EE162" s="259">
        <v>0.9590277777777777</v>
      </c>
      <c r="EF162" s="259">
        <v>0.96180555555555547</v>
      </c>
      <c r="EG162" s="259">
        <v>0.96319444444444446</v>
      </c>
      <c r="EH162" s="259">
        <v>0.93263888888888891</v>
      </c>
      <c r="EI162" s="259">
        <v>0.93611111111111101</v>
      </c>
      <c r="EJ162" s="259">
        <v>0.93680555555555556</v>
      </c>
      <c r="EK162" s="259">
        <v>0.94513888888888886</v>
      </c>
      <c r="EL162" s="259">
        <v>0.95277777777777783</v>
      </c>
      <c r="EM162" s="259">
        <v>0.96111111111111114</v>
      </c>
      <c r="EN162" s="259">
        <v>0.97291666666666676</v>
      </c>
      <c r="EO162" s="259">
        <v>0.97291666666666676</v>
      </c>
      <c r="EP162" s="259">
        <v>0.97569444444444453</v>
      </c>
      <c r="EQ162" s="259">
        <v>0.97638888888888886</v>
      </c>
      <c r="ER162" s="259">
        <v>0.98125000000000007</v>
      </c>
      <c r="ES162" s="259">
        <v>0.98333333333333339</v>
      </c>
      <c r="ET162" s="259">
        <v>0.98472222222222217</v>
      </c>
      <c r="EU162" s="259">
        <v>0.98472222222222217</v>
      </c>
      <c r="EV162" s="259">
        <v>0.98819444444444438</v>
      </c>
      <c r="EW162" s="259">
        <v>0.98958333333333337</v>
      </c>
      <c r="EX162" s="259">
        <v>0.9902777777777777</v>
      </c>
      <c r="EY162" s="259">
        <v>0.9902777777777777</v>
      </c>
      <c r="EZ162" s="259">
        <v>0.9916666666666667</v>
      </c>
      <c r="FA162" s="259">
        <v>0.99305555555555547</v>
      </c>
      <c r="FB162" s="259">
        <v>0.9916666666666667</v>
      </c>
      <c r="FC162" s="259">
        <v>0.99444444444444446</v>
      </c>
      <c r="FD162" s="259">
        <v>0.99305555555555547</v>
      </c>
      <c r="FE162" s="259">
        <v>0.99305555555555547</v>
      </c>
      <c r="FF162" s="259">
        <v>0.99375000000000002</v>
      </c>
      <c r="FG162" s="259">
        <v>0.99444444444444446</v>
      </c>
      <c r="FH162" s="259">
        <v>0.99444444444444446</v>
      </c>
      <c r="FI162" s="259">
        <v>0.99444444444444446</v>
      </c>
      <c r="FJ162" s="259">
        <v>0.99513888888888891</v>
      </c>
      <c r="FK162" s="273">
        <v>0.99444444444444446</v>
      </c>
      <c r="FL162" s="214">
        <f t="shared" si="1769"/>
        <v>-65</v>
      </c>
      <c r="FM162" s="214"/>
      <c r="FN162" s="214"/>
      <c r="FO162" s="221"/>
      <c r="FP162" s="221"/>
      <c r="FQ162" s="214"/>
      <c r="FR162" s="216"/>
      <c r="FS162" s="216"/>
      <c r="FT162" s="216"/>
      <c r="FU162" s="216"/>
      <c r="FV162" s="216"/>
      <c r="FW162" s="216"/>
      <c r="FX162" s="216"/>
      <c r="FY162" s="216"/>
      <c r="FZ162" s="216"/>
      <c r="GA162" s="216"/>
      <c r="GB162" s="216"/>
      <c r="GC162" s="216"/>
      <c r="GD162" s="216"/>
      <c r="GE162" s="216"/>
      <c r="GF162" s="216"/>
      <c r="GG162" s="216"/>
      <c r="GH162" s="216"/>
      <c r="GI162" s="216"/>
      <c r="GJ162" s="216"/>
      <c r="GK162" s="216"/>
      <c r="GL162" s="216"/>
      <c r="GM162" s="216"/>
      <c r="GN162" s="216"/>
      <c r="GO162" s="216"/>
      <c r="GP162" s="216"/>
      <c r="GQ162" s="216"/>
      <c r="GR162" s="216"/>
      <c r="GS162" s="216"/>
      <c r="GT162" s="216"/>
      <c r="GU162" s="216"/>
      <c r="GV162" s="216"/>
      <c r="GW162" s="216"/>
      <c r="GX162" s="216"/>
      <c r="GY162" s="216"/>
      <c r="GZ162" s="216"/>
      <c r="HA162" s="216"/>
      <c r="HB162" s="216"/>
      <c r="HC162" s="216"/>
      <c r="HD162" s="216"/>
      <c r="HE162" s="216"/>
      <c r="HF162" s="216"/>
      <c r="HG162" s="216"/>
      <c r="HH162" s="216"/>
      <c r="HI162" s="216"/>
      <c r="HJ162" s="216"/>
      <c r="HK162" s="216"/>
      <c r="HL162" s="216"/>
      <c r="HM162" s="216"/>
      <c r="HN162" s="216"/>
      <c r="HO162" s="216"/>
      <c r="HP162" s="216"/>
      <c r="HQ162" s="216"/>
      <c r="HR162" s="216"/>
      <c r="HS162" s="216"/>
      <c r="HT162" s="216"/>
      <c r="HU162" s="216"/>
      <c r="HV162" s="216"/>
      <c r="HW162" s="216"/>
      <c r="HX162" s="216"/>
      <c r="HY162" s="216"/>
      <c r="HZ162" s="216"/>
      <c r="IA162" s="216"/>
      <c r="IB162" s="216"/>
      <c r="IC162" s="216"/>
      <c r="ID162" s="216"/>
      <c r="IE162" s="216"/>
      <c r="IF162" s="216"/>
      <c r="IG162" s="216"/>
      <c r="IH162" s="216"/>
      <c r="II162" s="216"/>
      <c r="IJ162" s="216"/>
      <c r="IK162" s="216"/>
      <c r="IL162" s="216"/>
      <c r="IM162" s="216"/>
      <c r="IN162" s="216"/>
      <c r="IO162" s="216"/>
      <c r="IP162" s="216"/>
      <c r="IQ162" s="216"/>
      <c r="IR162" s="216"/>
      <c r="IS162" s="216"/>
      <c r="IT162" s="216"/>
      <c r="IU162" s="216"/>
      <c r="IV162" s="216"/>
      <c r="IW162" s="216"/>
      <c r="IX162" s="216"/>
      <c r="IY162" s="216"/>
      <c r="IZ162" s="216"/>
      <c r="JA162" s="216"/>
      <c r="JB162" s="216"/>
      <c r="JC162" s="216"/>
      <c r="JD162" s="216"/>
      <c r="JE162" s="216"/>
      <c r="JF162" s="216"/>
      <c r="JG162" s="216"/>
      <c r="JH162" s="216"/>
      <c r="JI162" s="216"/>
      <c r="JJ162" s="216"/>
      <c r="JK162" s="216"/>
      <c r="JL162" s="216"/>
      <c r="JM162" s="216"/>
      <c r="JN162" s="216"/>
      <c r="JO162" s="216"/>
      <c r="JP162" s="216"/>
      <c r="JQ162" s="216"/>
      <c r="JR162" s="216"/>
    </row>
    <row r="163" spans="5:278" hidden="1">
      <c r="F163" s="131">
        <v>2.6759259259259257E-2</v>
      </c>
      <c r="H163" s="120"/>
      <c r="J163" s="12"/>
      <c r="K163" s="12"/>
      <c r="L163" s="206"/>
      <c r="M163" s="19"/>
      <c r="O163" s="239">
        <f>ROUND(F149,0)</f>
        <v>49</v>
      </c>
      <c r="P163" s="240">
        <f>IF(O163="","",VLOOKUP(O163,$BF$12:$BG$182,2,FALSE))</f>
        <v>49</v>
      </c>
      <c r="AI163" s="20"/>
      <c r="AJ163" s="91"/>
      <c r="AK163" s="19"/>
      <c r="AL163" s="20"/>
      <c r="AM163" s="20"/>
      <c r="AN163" s="19"/>
      <c r="AO163" s="19"/>
      <c r="AP163" s="19"/>
      <c r="AQ163" s="20"/>
      <c r="AR163" s="20"/>
      <c r="AS163" s="20"/>
      <c r="AT163" s="20"/>
      <c r="AU163" s="20"/>
      <c r="AV163" s="20"/>
      <c r="AW163" s="20"/>
      <c r="BF163" s="215">
        <v>-66</v>
      </c>
      <c r="BG163" s="214">
        <f t="shared" si="1738"/>
        <v>-66</v>
      </c>
      <c r="BH163" s="269">
        <f t="shared" ref="BH163:BI163" si="2062">IF(BH167&lt;BH162,(BH162-BH167)/5+BH164,(BH167-BH162)/5+BH162)</f>
        <v>0.99347222222222242</v>
      </c>
      <c r="BI163" s="270">
        <f t="shared" si="2062"/>
        <v>0.9947222222222224</v>
      </c>
      <c r="BJ163" s="270">
        <f t="shared" ref="BJ163:BV163" si="2063">IF(BJ167&lt;BJ162,(BJ162-BJ167)/5+BJ164,(BJ167-BJ162)/5+BJ162)</f>
        <v>0.99430555555555566</v>
      </c>
      <c r="BK163" s="270">
        <f t="shared" si="2063"/>
        <v>0.99486111111111086</v>
      </c>
      <c r="BL163" s="270">
        <f t="shared" si="2063"/>
        <v>0.99638888888888888</v>
      </c>
      <c r="BM163" s="270">
        <f t="shared" si="2063"/>
        <v>0.99638888888888888</v>
      </c>
      <c r="BN163" s="270">
        <f t="shared" si="2063"/>
        <v>0.99486111111111131</v>
      </c>
      <c r="BO163" s="270">
        <f t="shared" si="2063"/>
        <v>0.99708333333333343</v>
      </c>
      <c r="BP163" s="270">
        <f t="shared" si="2063"/>
        <v>0.99708333333333343</v>
      </c>
      <c r="BQ163" s="270">
        <f t="shared" si="2063"/>
        <v>0.99708333333333343</v>
      </c>
      <c r="BR163" s="270">
        <f t="shared" si="2063"/>
        <v>0.99763888888888863</v>
      </c>
      <c r="BS163" s="270">
        <f t="shared" si="2063"/>
        <v>0.99500000000000011</v>
      </c>
      <c r="BT163" s="270">
        <f t="shared" si="2063"/>
        <v>0.99722222222222223</v>
      </c>
      <c r="BU163" s="270">
        <f t="shared" si="2063"/>
        <v>0.99777777777777787</v>
      </c>
      <c r="BV163" s="270">
        <f t="shared" si="2063"/>
        <v>0.9955555555555553</v>
      </c>
      <c r="BW163" s="270">
        <f t="shared" ref="BW163:BY163" si="2064">IF(BW167&lt;BW162,(BW162-BW167)/5+BW164,(BW167-BW162)/5+BW162)</f>
        <v>0.99611111111111095</v>
      </c>
      <c r="BX163" s="270">
        <f t="shared" si="2064"/>
        <v>0.99791666666666667</v>
      </c>
      <c r="BY163" s="270">
        <f t="shared" si="2064"/>
        <v>0.99874999999999992</v>
      </c>
      <c r="BZ163" s="254">
        <v>0.999305555555556</v>
      </c>
      <c r="CA163" s="254">
        <v>0.99944444444444502</v>
      </c>
      <c r="CB163" s="270">
        <f t="shared" ref="CB163" si="2065">IF(CB167&lt;CB162,(CB162-CB167)/5+CB164,(CB167-CB162)/5+CB162)</f>
        <v>2.0833333333333333E-3</v>
      </c>
      <c r="CC163" s="254">
        <v>1.52777777777668E-3</v>
      </c>
      <c r="CD163" s="270">
        <f t="shared" ref="CD163:DP163" si="2066">IF(CD167&lt;CD162,(CD162-CD167)/5+CD164,(CD167-CD162)/5+CD162)</f>
        <v>6.2499999999999995E-3</v>
      </c>
      <c r="CE163" s="270">
        <f t="shared" si="2066"/>
        <v>6.9444444444444441E-3</v>
      </c>
      <c r="CF163" s="270">
        <f t="shared" si="2066"/>
        <v>9.4444444444444445E-3</v>
      </c>
      <c r="CG163" s="270">
        <f t="shared" si="2066"/>
        <v>1.0833333333333334E-2</v>
      </c>
      <c r="CH163" s="270">
        <f t="shared" si="2066"/>
        <v>1.8749999999999999E-2</v>
      </c>
      <c r="CI163" s="270">
        <f t="shared" si="2066"/>
        <v>1.9444444444444445E-2</v>
      </c>
      <c r="CJ163" s="270">
        <f t="shared" si="2066"/>
        <v>2.4999999999999998E-2</v>
      </c>
      <c r="CK163" s="270">
        <f t="shared" si="2066"/>
        <v>3.5416666666666666E-2</v>
      </c>
      <c r="CL163" s="270">
        <f t="shared" si="2066"/>
        <v>3.6805555555555557E-2</v>
      </c>
      <c r="CM163" s="270">
        <f t="shared" si="2066"/>
        <v>3.6666666666666667E-2</v>
      </c>
      <c r="CN163" s="270">
        <f t="shared" si="2066"/>
        <v>0</v>
      </c>
      <c r="CO163" s="270">
        <f t="shared" si="2066"/>
        <v>0</v>
      </c>
      <c r="CP163" s="270">
        <f t="shared" si="2066"/>
        <v>0</v>
      </c>
      <c r="CQ163" s="270">
        <f t="shared" si="2066"/>
        <v>0</v>
      </c>
      <c r="CR163" s="270">
        <f t="shared" si="2066"/>
        <v>0</v>
      </c>
      <c r="CS163" s="270">
        <f t="shared" si="2066"/>
        <v>0</v>
      </c>
      <c r="CT163" s="270">
        <f t="shared" si="2066"/>
        <v>0</v>
      </c>
      <c r="CU163" s="270">
        <f t="shared" si="2066"/>
        <v>0</v>
      </c>
      <c r="CV163" s="270">
        <f t="shared" si="2066"/>
        <v>0</v>
      </c>
      <c r="CW163" s="270">
        <f t="shared" si="2066"/>
        <v>0</v>
      </c>
      <c r="CX163" s="270">
        <f t="shared" si="2066"/>
        <v>0</v>
      </c>
      <c r="CY163" s="270">
        <f t="shared" si="2066"/>
        <v>0</v>
      </c>
      <c r="CZ163" s="270">
        <f t="shared" si="2066"/>
        <v>0</v>
      </c>
      <c r="DA163" s="270">
        <f t="shared" si="2066"/>
        <v>0</v>
      </c>
      <c r="DB163" s="270">
        <f t="shared" si="2066"/>
        <v>0</v>
      </c>
      <c r="DC163" s="270">
        <f t="shared" si="2066"/>
        <v>0</v>
      </c>
      <c r="DD163" s="270">
        <f t="shared" si="2066"/>
        <v>0</v>
      </c>
      <c r="DE163" s="270">
        <f t="shared" si="2066"/>
        <v>0</v>
      </c>
      <c r="DF163" s="270">
        <f t="shared" si="2066"/>
        <v>0</v>
      </c>
      <c r="DG163" s="270">
        <f t="shared" si="2066"/>
        <v>0</v>
      </c>
      <c r="DH163" s="270">
        <f t="shared" si="2066"/>
        <v>0</v>
      </c>
      <c r="DI163" s="270">
        <f t="shared" si="2066"/>
        <v>0</v>
      </c>
      <c r="DJ163" s="270">
        <f t="shared" si="2066"/>
        <v>0</v>
      </c>
      <c r="DK163" s="270">
        <f t="shared" si="2066"/>
        <v>0</v>
      </c>
      <c r="DL163" s="270">
        <f t="shared" si="2066"/>
        <v>0</v>
      </c>
      <c r="DM163" s="270">
        <f t="shared" si="2066"/>
        <v>0</v>
      </c>
      <c r="DN163" s="270">
        <f t="shared" si="2066"/>
        <v>0</v>
      </c>
      <c r="DO163" s="270">
        <f t="shared" si="2066"/>
        <v>0</v>
      </c>
      <c r="DP163" s="270">
        <f t="shared" si="2066"/>
        <v>0</v>
      </c>
      <c r="DQ163" s="220">
        <f t="shared" si="1979"/>
        <v>-66</v>
      </c>
      <c r="DR163" s="270">
        <f t="shared" ref="DR163:DS163" si="2067">IF(DR167&lt;DR162,(DR162-DR167)/5+DR164,(DR167-DR162)/5+DR162)</f>
        <v>0</v>
      </c>
      <c r="DS163" s="270">
        <f t="shared" si="2067"/>
        <v>0</v>
      </c>
      <c r="DT163" s="270">
        <f t="shared" ref="DT163:EG163" si="2068">IF(DT167&lt;DT162,(DT162-DT167)/5+DT164,(DT167-DT162)/5+DT162)</f>
        <v>0</v>
      </c>
      <c r="DU163" s="270">
        <f t="shared" si="2068"/>
        <v>0</v>
      </c>
      <c r="DV163" s="270">
        <f t="shared" si="2068"/>
        <v>0</v>
      </c>
      <c r="DW163" s="270">
        <f t="shared" si="2068"/>
        <v>0</v>
      </c>
      <c r="DX163" s="270">
        <f t="shared" si="2068"/>
        <v>0</v>
      </c>
      <c r="DY163" s="270">
        <f t="shared" si="2068"/>
        <v>0</v>
      </c>
      <c r="DZ163" s="270">
        <f t="shared" si="2068"/>
        <v>0.75055555555555553</v>
      </c>
      <c r="EA163" s="270">
        <f t="shared" si="2068"/>
        <v>0.75277777777777777</v>
      </c>
      <c r="EB163" s="270">
        <f t="shared" si="2068"/>
        <v>0.755</v>
      </c>
      <c r="EC163" s="270">
        <f t="shared" si="2068"/>
        <v>0.76444444444444448</v>
      </c>
      <c r="ED163" s="270">
        <f t="shared" si="2068"/>
        <v>0.76777777777777778</v>
      </c>
      <c r="EE163" s="270">
        <f t="shared" si="2068"/>
        <v>0.76722222222222214</v>
      </c>
      <c r="EF163" s="270">
        <f t="shared" si="2068"/>
        <v>0.76944444444444438</v>
      </c>
      <c r="EG163" s="270">
        <f t="shared" si="2068"/>
        <v>0.77055555555555555</v>
      </c>
      <c r="EH163" s="270">
        <f t="shared" ref="EH163:ER163" si="2069">IF(EH167&lt;EH162,(EH162-EH167)/5+EH164,(EH167-EH162)/5+EH162)</f>
        <v>0.93263888888888891</v>
      </c>
      <c r="EI163" s="270">
        <f t="shared" si="2069"/>
        <v>0.93611111111111101</v>
      </c>
      <c r="EJ163" s="270">
        <f t="shared" si="2069"/>
        <v>0.93680555555555556</v>
      </c>
      <c r="EK163" s="270">
        <f t="shared" si="2069"/>
        <v>0.94513888888888886</v>
      </c>
      <c r="EL163" s="270">
        <f t="shared" si="2069"/>
        <v>0.95277777777777783</v>
      </c>
      <c r="EM163" s="270">
        <f t="shared" si="2069"/>
        <v>0.96111111111111114</v>
      </c>
      <c r="EN163" s="270">
        <f t="shared" si="2069"/>
        <v>0.97291666666666676</v>
      </c>
      <c r="EO163" s="270">
        <f t="shared" si="2069"/>
        <v>0.97291666666666676</v>
      </c>
      <c r="EP163" s="270">
        <f t="shared" si="2069"/>
        <v>0.96763888888888905</v>
      </c>
      <c r="EQ163" s="270">
        <f t="shared" si="2069"/>
        <v>0.96916666666666673</v>
      </c>
      <c r="ER163" s="270">
        <f t="shared" si="2069"/>
        <v>0.97777777777777775</v>
      </c>
      <c r="ES163" s="270">
        <f t="shared" ref="ES163:FJ163" si="2070">IF(ES167&lt;ES162,(ES162-ES167)/5+ES164,(ES167-ES162)/5+ES162)</f>
        <v>0.98083333333333356</v>
      </c>
      <c r="ET163" s="270">
        <f t="shared" si="2070"/>
        <v>0.98291666666666655</v>
      </c>
      <c r="EU163" s="270">
        <f t="shared" si="2070"/>
        <v>0.98333333333333328</v>
      </c>
      <c r="EV163" s="270">
        <f t="shared" si="2070"/>
        <v>0.98694444444444429</v>
      </c>
      <c r="EW163" s="270">
        <f t="shared" si="2070"/>
        <v>0.98847222222222209</v>
      </c>
      <c r="EX163" s="270">
        <f t="shared" si="2070"/>
        <v>0.98930555555555566</v>
      </c>
      <c r="EY163" s="270">
        <f t="shared" si="2070"/>
        <v>0.98930555555555566</v>
      </c>
      <c r="EZ163" s="270">
        <f t="shared" si="2070"/>
        <v>0.99013888888888901</v>
      </c>
      <c r="FA163" s="270">
        <f t="shared" si="2070"/>
        <v>0.99249999999999983</v>
      </c>
      <c r="FB163" s="270">
        <f t="shared" si="2070"/>
        <v>0.99124999999999985</v>
      </c>
      <c r="FC163" s="270">
        <f t="shared" si="2070"/>
        <v>0.99402777777777762</v>
      </c>
      <c r="FD163" s="270">
        <f t="shared" si="2070"/>
        <v>0.99263888888888874</v>
      </c>
      <c r="FE163" s="270">
        <f t="shared" si="2070"/>
        <v>0.99277777777777754</v>
      </c>
      <c r="FF163" s="270">
        <f t="shared" si="2070"/>
        <v>0.99333333333333318</v>
      </c>
      <c r="FG163" s="270">
        <f t="shared" si="2070"/>
        <v>0.99416666666666675</v>
      </c>
      <c r="FH163" s="270">
        <f t="shared" si="2070"/>
        <v>0.99430555555555566</v>
      </c>
      <c r="FI163" s="270">
        <f t="shared" si="2070"/>
        <v>0.99430555555555566</v>
      </c>
      <c r="FJ163" s="270">
        <f t="shared" si="2070"/>
        <v>0.99486111111111131</v>
      </c>
      <c r="FK163" s="274">
        <f t="shared" ref="FK163" si="2071">IF(FK167&lt;FK162,(FK162-FK167)/5+FK164,(FK167-FK162)/5+FK162)</f>
        <v>0.99375000000000002</v>
      </c>
      <c r="FL163" s="214">
        <f t="shared" si="1769"/>
        <v>-66</v>
      </c>
      <c r="FM163" s="214"/>
      <c r="FN163" s="214"/>
      <c r="FO163" s="221"/>
      <c r="FP163" s="221"/>
      <c r="FQ163" s="214"/>
      <c r="FR163" s="216"/>
      <c r="FS163" s="216"/>
      <c r="FT163" s="216"/>
      <c r="FU163" s="216"/>
      <c r="FV163" s="216"/>
      <c r="FW163" s="216"/>
      <c r="FX163" s="216"/>
      <c r="FY163" s="216"/>
      <c r="FZ163" s="216"/>
      <c r="GA163" s="216"/>
      <c r="GB163" s="216"/>
      <c r="GC163" s="216"/>
      <c r="GD163" s="216"/>
      <c r="GE163" s="216"/>
      <c r="GF163" s="216"/>
      <c r="GG163" s="216"/>
      <c r="GH163" s="216"/>
      <c r="GI163" s="216"/>
      <c r="GJ163" s="216"/>
      <c r="GK163" s="216"/>
      <c r="GL163" s="216"/>
      <c r="GM163" s="216"/>
      <c r="GN163" s="216"/>
      <c r="GO163" s="216"/>
      <c r="GP163" s="216"/>
      <c r="GQ163" s="216"/>
      <c r="GR163" s="216"/>
      <c r="GS163" s="216"/>
      <c r="GT163" s="216"/>
      <c r="GU163" s="216"/>
      <c r="GV163" s="216"/>
      <c r="GW163" s="216"/>
      <c r="GX163" s="216"/>
      <c r="GY163" s="216"/>
      <c r="GZ163" s="216"/>
      <c r="HA163" s="216"/>
      <c r="HB163" s="216"/>
      <c r="HC163" s="216"/>
      <c r="HD163" s="216"/>
      <c r="HE163" s="216"/>
      <c r="HF163" s="216"/>
      <c r="HG163" s="216"/>
      <c r="HH163" s="216"/>
      <c r="HI163" s="216"/>
      <c r="HJ163" s="216"/>
      <c r="HK163" s="216"/>
      <c r="HL163" s="216"/>
      <c r="HM163" s="216"/>
      <c r="HN163" s="216"/>
      <c r="HO163" s="216"/>
      <c r="HP163" s="216"/>
      <c r="HQ163" s="216"/>
      <c r="HR163" s="216"/>
      <c r="HS163" s="216"/>
      <c r="HT163" s="216"/>
      <c r="HU163" s="216"/>
      <c r="HV163" s="216"/>
      <c r="HW163" s="216"/>
      <c r="HX163" s="216"/>
      <c r="HY163" s="216"/>
      <c r="HZ163" s="216"/>
      <c r="IA163" s="216"/>
      <c r="IB163" s="216"/>
      <c r="IC163" s="216"/>
      <c r="ID163" s="216"/>
      <c r="IE163" s="216"/>
      <c r="IF163" s="216"/>
      <c r="IG163" s="216"/>
      <c r="IH163" s="216"/>
      <c r="II163" s="216"/>
      <c r="IJ163" s="216"/>
      <c r="IK163" s="216"/>
      <c r="IL163" s="216"/>
      <c r="IM163" s="216"/>
      <c r="IN163" s="216"/>
      <c r="IO163" s="216"/>
      <c r="IP163" s="216"/>
      <c r="IQ163" s="216"/>
      <c r="IR163" s="216"/>
      <c r="IS163" s="216"/>
      <c r="IT163" s="216"/>
      <c r="IU163" s="216"/>
      <c r="IV163" s="216"/>
      <c r="IW163" s="216"/>
      <c r="IX163" s="216"/>
      <c r="IY163" s="216"/>
      <c r="IZ163" s="216"/>
      <c r="JA163" s="216"/>
      <c r="JB163" s="216"/>
      <c r="JC163" s="216"/>
      <c r="JD163" s="216"/>
      <c r="JE163" s="216"/>
      <c r="JF163" s="216"/>
      <c r="JG163" s="216"/>
      <c r="JH163" s="216"/>
      <c r="JI163" s="216"/>
      <c r="JJ163" s="216"/>
      <c r="JK163" s="216"/>
      <c r="JL163" s="216"/>
      <c r="JM163" s="216"/>
      <c r="JN163" s="216"/>
      <c r="JO163" s="216"/>
      <c r="JP163" s="216"/>
      <c r="JQ163" s="216"/>
      <c r="JR163" s="216"/>
    </row>
    <row r="164" spans="5:278" hidden="1">
      <c r="F164" s="118">
        <f ca="1">F158+F163</f>
        <v>42407.749371474914</v>
      </c>
      <c r="H164" s="12"/>
      <c r="J164" s="12"/>
      <c r="K164" s="12"/>
      <c r="L164" s="206"/>
      <c r="M164" s="19"/>
      <c r="O164" s="241" t="str">
        <f>F153</f>
        <v>63:55</v>
      </c>
      <c r="P164" s="240"/>
      <c r="AI164" s="20"/>
      <c r="AJ164" s="91"/>
      <c r="AK164" s="19"/>
      <c r="AL164" s="20"/>
      <c r="AM164" s="20"/>
      <c r="AN164" s="19"/>
      <c r="AO164" s="19"/>
      <c r="AP164" s="19"/>
      <c r="AQ164" s="20"/>
      <c r="AR164" s="20"/>
      <c r="AS164" s="20"/>
      <c r="AT164" s="20"/>
      <c r="AU164" s="20"/>
      <c r="AV164" s="20"/>
      <c r="AW164" s="20"/>
      <c r="BF164" s="215">
        <v>-67</v>
      </c>
      <c r="BG164" s="214">
        <f t="shared" si="1738"/>
        <v>-67</v>
      </c>
      <c r="BH164" s="257">
        <f t="shared" ref="BH164:BI164" si="2072">IF(BH167&lt;BH162,(BH162-BH167)/5+BH165,(BH167-BH162)/5+BH163)</f>
        <v>0.9931944444444446</v>
      </c>
      <c r="BI164" s="254">
        <f t="shared" si="2072"/>
        <v>0.99430555555555566</v>
      </c>
      <c r="BJ164" s="254">
        <f t="shared" ref="BJ164:BV164" si="2073">IF(BJ167&lt;BJ162,(BJ162-BJ167)/5+BJ165,(BJ167-BJ162)/5+BJ163)</f>
        <v>0.99347222222222231</v>
      </c>
      <c r="BK164" s="254">
        <f t="shared" si="2073"/>
        <v>0.99388888888888871</v>
      </c>
      <c r="BL164" s="254">
        <f t="shared" si="2073"/>
        <v>0.99555555555555553</v>
      </c>
      <c r="BM164" s="254">
        <f t="shared" si="2073"/>
        <v>0.99555555555555553</v>
      </c>
      <c r="BN164" s="254">
        <f t="shared" si="2073"/>
        <v>0.99458333333333349</v>
      </c>
      <c r="BO164" s="254">
        <f t="shared" si="2073"/>
        <v>0.99625000000000008</v>
      </c>
      <c r="BP164" s="254">
        <f t="shared" si="2073"/>
        <v>0.99694444444444452</v>
      </c>
      <c r="BQ164" s="254">
        <f t="shared" si="2073"/>
        <v>0.99625000000000008</v>
      </c>
      <c r="BR164" s="254">
        <f t="shared" si="2073"/>
        <v>0.99666666666666648</v>
      </c>
      <c r="BS164" s="254">
        <f t="shared" si="2073"/>
        <v>0.9948611111111112</v>
      </c>
      <c r="BT164" s="254">
        <f t="shared" si="2073"/>
        <v>0.99652777777777779</v>
      </c>
      <c r="BU164" s="254">
        <f t="shared" si="2073"/>
        <v>0.99694444444444452</v>
      </c>
      <c r="BV164" s="254">
        <f t="shared" si="2073"/>
        <v>0.99527777777777759</v>
      </c>
      <c r="BW164" s="254">
        <f t="shared" ref="BW164:BY164" si="2074">IF(BW167&lt;BW162,(BW162-BW167)/5+BW165,(BW167-BW162)/5+BW163)</f>
        <v>0.99569444444444433</v>
      </c>
      <c r="BX164" s="254">
        <f t="shared" si="2074"/>
        <v>0.99722222222222223</v>
      </c>
      <c r="BY164" s="254">
        <f t="shared" si="2074"/>
        <v>0.99819444444444438</v>
      </c>
      <c r="BZ164" s="254">
        <v>0.99861111111111101</v>
      </c>
      <c r="CA164" s="254">
        <v>0.99888888888888905</v>
      </c>
      <c r="CB164" s="254">
        <f t="shared" ref="CB164" si="2075">IF(CB167&lt;CB162,(CB162-CB167)/5+CB165,(CB167-CB162)/5+CB163)</f>
        <v>2.0833333333333333E-3</v>
      </c>
      <c r="CC164" s="254">
        <v>9.7222222222259603E-4</v>
      </c>
      <c r="CD164" s="254">
        <f t="shared" ref="CD164:DP164" si="2076">IF(CD167&lt;CD162,(CD162-CD167)/5+CD165,(CD167-CD162)/5+CD163)</f>
        <v>6.2499999999999995E-3</v>
      </c>
      <c r="CE164" s="254">
        <f t="shared" si="2076"/>
        <v>6.9444444444444441E-3</v>
      </c>
      <c r="CF164" s="254">
        <f t="shared" si="2076"/>
        <v>1.0555555555555556E-2</v>
      </c>
      <c r="CG164" s="254">
        <f t="shared" si="2076"/>
        <v>1.2638888888888889E-2</v>
      </c>
      <c r="CH164" s="254">
        <f t="shared" si="2076"/>
        <v>1.8749999999999999E-2</v>
      </c>
      <c r="CI164" s="254">
        <f t="shared" si="2076"/>
        <v>1.9444444444444445E-2</v>
      </c>
      <c r="CJ164" s="254">
        <f t="shared" si="2076"/>
        <v>2.4999999999999998E-2</v>
      </c>
      <c r="CK164" s="254">
        <f t="shared" si="2076"/>
        <v>3.5416666666666666E-2</v>
      </c>
      <c r="CL164" s="254">
        <f t="shared" si="2076"/>
        <v>3.6805555555555557E-2</v>
      </c>
      <c r="CM164" s="254">
        <f t="shared" si="2076"/>
        <v>2.75E-2</v>
      </c>
      <c r="CN164" s="254">
        <f t="shared" si="2076"/>
        <v>0</v>
      </c>
      <c r="CO164" s="254">
        <f t="shared" si="2076"/>
        <v>0</v>
      </c>
      <c r="CP164" s="254">
        <f t="shared" si="2076"/>
        <v>0</v>
      </c>
      <c r="CQ164" s="254">
        <f t="shared" si="2076"/>
        <v>0</v>
      </c>
      <c r="CR164" s="254">
        <f t="shared" si="2076"/>
        <v>0</v>
      </c>
      <c r="CS164" s="254">
        <f t="shared" si="2076"/>
        <v>0</v>
      </c>
      <c r="CT164" s="254">
        <f t="shared" si="2076"/>
        <v>0</v>
      </c>
      <c r="CU164" s="254">
        <f t="shared" si="2076"/>
        <v>0</v>
      </c>
      <c r="CV164" s="254">
        <f t="shared" si="2076"/>
        <v>0</v>
      </c>
      <c r="CW164" s="254">
        <f t="shared" si="2076"/>
        <v>0</v>
      </c>
      <c r="CX164" s="254">
        <f t="shared" si="2076"/>
        <v>0</v>
      </c>
      <c r="CY164" s="254">
        <f t="shared" si="2076"/>
        <v>0</v>
      </c>
      <c r="CZ164" s="254">
        <f t="shared" si="2076"/>
        <v>0</v>
      </c>
      <c r="DA164" s="254">
        <f t="shared" si="2076"/>
        <v>0</v>
      </c>
      <c r="DB164" s="254">
        <f t="shared" si="2076"/>
        <v>0</v>
      </c>
      <c r="DC164" s="254">
        <f t="shared" si="2076"/>
        <v>0</v>
      </c>
      <c r="DD164" s="254">
        <f t="shared" si="2076"/>
        <v>0</v>
      </c>
      <c r="DE164" s="254">
        <f t="shared" si="2076"/>
        <v>0</v>
      </c>
      <c r="DF164" s="254">
        <f t="shared" si="2076"/>
        <v>0</v>
      </c>
      <c r="DG164" s="254">
        <f t="shared" si="2076"/>
        <v>0</v>
      </c>
      <c r="DH164" s="254">
        <f t="shared" si="2076"/>
        <v>0</v>
      </c>
      <c r="DI164" s="254">
        <f t="shared" si="2076"/>
        <v>0</v>
      </c>
      <c r="DJ164" s="254">
        <f t="shared" si="2076"/>
        <v>0</v>
      </c>
      <c r="DK164" s="254">
        <f t="shared" si="2076"/>
        <v>0</v>
      </c>
      <c r="DL164" s="254">
        <f t="shared" si="2076"/>
        <v>0</v>
      </c>
      <c r="DM164" s="254">
        <f t="shared" si="2076"/>
        <v>0</v>
      </c>
      <c r="DN164" s="254">
        <f t="shared" si="2076"/>
        <v>0</v>
      </c>
      <c r="DO164" s="254">
        <f t="shared" si="2076"/>
        <v>0</v>
      </c>
      <c r="DP164" s="254">
        <f t="shared" si="2076"/>
        <v>0</v>
      </c>
      <c r="DQ164" s="220">
        <f t="shared" si="1979"/>
        <v>-67</v>
      </c>
      <c r="DR164" s="254">
        <f t="shared" ref="DR164:DS164" si="2077">IF(DR167&lt;DR162,(DR162-DR167)/5+DR165,(DR167-DR162)/5+DR163)</f>
        <v>0</v>
      </c>
      <c r="DS164" s="254">
        <f t="shared" si="2077"/>
        <v>0</v>
      </c>
      <c r="DT164" s="254">
        <f t="shared" ref="DT164:EG164" si="2078">IF(DT167&lt;DT162,(DT162-DT167)/5+DT165,(DT167-DT162)/5+DT163)</f>
        <v>0</v>
      </c>
      <c r="DU164" s="254">
        <f t="shared" si="2078"/>
        <v>0</v>
      </c>
      <c r="DV164" s="254">
        <f t="shared" si="2078"/>
        <v>0</v>
      </c>
      <c r="DW164" s="254">
        <f t="shared" si="2078"/>
        <v>0</v>
      </c>
      <c r="DX164" s="254">
        <f t="shared" si="2078"/>
        <v>0</v>
      </c>
      <c r="DY164" s="254">
        <f t="shared" si="2078"/>
        <v>0</v>
      </c>
      <c r="DZ164" s="254">
        <f t="shared" si="2078"/>
        <v>0.56291666666666662</v>
      </c>
      <c r="EA164" s="254">
        <f t="shared" si="2078"/>
        <v>0.56458333333333333</v>
      </c>
      <c r="EB164" s="254">
        <f t="shared" si="2078"/>
        <v>0.56625000000000003</v>
      </c>
      <c r="EC164" s="254">
        <f t="shared" si="2078"/>
        <v>0.57333333333333336</v>
      </c>
      <c r="ED164" s="254">
        <f t="shared" si="2078"/>
        <v>0.57583333333333331</v>
      </c>
      <c r="EE164" s="254">
        <f t="shared" si="2078"/>
        <v>0.57541666666666658</v>
      </c>
      <c r="EF164" s="254">
        <f t="shared" si="2078"/>
        <v>0.57708333333333328</v>
      </c>
      <c r="EG164" s="254">
        <f t="shared" si="2078"/>
        <v>0.57791666666666663</v>
      </c>
      <c r="EH164" s="254">
        <f t="shared" ref="EH164:ER164" si="2079">IF(EH167&lt;EH162,(EH162-EH167)/5+EH165,(EH167-EH162)/5+EH163)</f>
        <v>0.93263888888888891</v>
      </c>
      <c r="EI164" s="254">
        <f t="shared" si="2079"/>
        <v>0.93611111111111101</v>
      </c>
      <c r="EJ164" s="254">
        <f t="shared" si="2079"/>
        <v>0.93680555555555556</v>
      </c>
      <c r="EK164" s="254">
        <f t="shared" si="2079"/>
        <v>0.94513888888888886</v>
      </c>
      <c r="EL164" s="254">
        <f t="shared" si="2079"/>
        <v>0.95277777777777783</v>
      </c>
      <c r="EM164" s="254">
        <f t="shared" si="2079"/>
        <v>0.96111111111111114</v>
      </c>
      <c r="EN164" s="254">
        <f t="shared" si="2079"/>
        <v>0.97291666666666676</v>
      </c>
      <c r="EO164" s="254">
        <f t="shared" si="2079"/>
        <v>0.97291666666666676</v>
      </c>
      <c r="EP164" s="254">
        <f t="shared" si="2079"/>
        <v>0.95958333333333345</v>
      </c>
      <c r="EQ164" s="254">
        <f t="shared" si="2079"/>
        <v>0.96194444444444449</v>
      </c>
      <c r="ER164" s="254">
        <f t="shared" si="2079"/>
        <v>0.97430555555555554</v>
      </c>
      <c r="ES164" s="254">
        <f t="shared" ref="ES164:FJ164" si="2080">IF(ES167&lt;ES162,(ES162-ES167)/5+ES165,(ES167-ES162)/5+ES163)</f>
        <v>0.9783333333333335</v>
      </c>
      <c r="ET164" s="254">
        <f t="shared" si="2080"/>
        <v>0.98111111111111104</v>
      </c>
      <c r="EU164" s="254">
        <f t="shared" si="2080"/>
        <v>0.9819444444444444</v>
      </c>
      <c r="EV164" s="254">
        <f t="shared" si="2080"/>
        <v>0.98569444444444432</v>
      </c>
      <c r="EW164" s="254">
        <f t="shared" si="2080"/>
        <v>0.98736111111111102</v>
      </c>
      <c r="EX164" s="254">
        <f t="shared" si="2080"/>
        <v>0.9883333333333334</v>
      </c>
      <c r="EY164" s="254">
        <f t="shared" si="2080"/>
        <v>0.9883333333333334</v>
      </c>
      <c r="EZ164" s="254">
        <f t="shared" si="2080"/>
        <v>0.98861111111111122</v>
      </c>
      <c r="FA164" s="254">
        <f t="shared" si="2080"/>
        <v>0.9919444444444443</v>
      </c>
      <c r="FB164" s="254">
        <f t="shared" si="2080"/>
        <v>0.99083333333333323</v>
      </c>
      <c r="FC164" s="254">
        <f t="shared" si="2080"/>
        <v>0.993611111111111</v>
      </c>
      <c r="FD164" s="254">
        <f t="shared" si="2080"/>
        <v>0.99222222222222212</v>
      </c>
      <c r="FE164" s="254">
        <f t="shared" si="2080"/>
        <v>0.99249999999999983</v>
      </c>
      <c r="FF164" s="254">
        <f t="shared" si="2080"/>
        <v>0.99291666666666656</v>
      </c>
      <c r="FG164" s="254">
        <f t="shared" si="2080"/>
        <v>0.99388888888888893</v>
      </c>
      <c r="FH164" s="254">
        <f t="shared" si="2080"/>
        <v>0.99416666666666675</v>
      </c>
      <c r="FI164" s="254">
        <f t="shared" si="2080"/>
        <v>0.99416666666666675</v>
      </c>
      <c r="FJ164" s="254">
        <f t="shared" si="2080"/>
        <v>0.99458333333333349</v>
      </c>
      <c r="FK164" s="255">
        <f t="shared" ref="FK164" si="2081">IF(FK167&lt;FK162,(FK162-FK167)/5+FK165,(FK167-FK162)/5+FK163)</f>
        <v>0.99305555555555558</v>
      </c>
      <c r="FL164" s="214">
        <f t="shared" si="1769"/>
        <v>-67</v>
      </c>
      <c r="FM164" s="214"/>
      <c r="FN164" s="214"/>
      <c r="FO164" s="221"/>
      <c r="FP164" s="221"/>
      <c r="FQ164" s="221"/>
      <c r="FR164" s="216"/>
      <c r="FS164" s="216"/>
      <c r="FT164" s="216"/>
      <c r="FU164" s="216"/>
      <c r="FV164" s="216"/>
      <c r="FW164" s="216"/>
      <c r="FX164" s="216"/>
      <c r="FY164" s="216"/>
      <c r="FZ164" s="216"/>
      <c r="GA164" s="216"/>
      <c r="GB164" s="216"/>
      <c r="GC164" s="216"/>
      <c r="GD164" s="216"/>
      <c r="GE164" s="216"/>
      <c r="GF164" s="216"/>
      <c r="GG164" s="216"/>
      <c r="GH164" s="216"/>
      <c r="GI164" s="216"/>
      <c r="GJ164" s="216"/>
      <c r="GK164" s="216"/>
      <c r="GL164" s="216"/>
      <c r="GM164" s="216"/>
      <c r="GN164" s="216"/>
      <c r="GO164" s="216"/>
      <c r="GP164" s="216"/>
      <c r="GQ164" s="216"/>
      <c r="GR164" s="216"/>
      <c r="GS164" s="216"/>
      <c r="GT164" s="216"/>
      <c r="GU164" s="216"/>
      <c r="GV164" s="216"/>
      <c r="GW164" s="216"/>
      <c r="GX164" s="216"/>
      <c r="GY164" s="216"/>
      <c r="GZ164" s="216"/>
      <c r="HA164" s="216"/>
      <c r="HB164" s="216"/>
      <c r="HC164" s="216"/>
      <c r="HD164" s="216"/>
      <c r="HE164" s="216"/>
      <c r="HF164" s="216"/>
      <c r="HG164" s="216"/>
      <c r="HH164" s="216"/>
      <c r="HI164" s="216"/>
      <c r="HJ164" s="216"/>
      <c r="HK164" s="216"/>
      <c r="HL164" s="216"/>
      <c r="HM164" s="216"/>
      <c r="HN164" s="216"/>
      <c r="HO164" s="216"/>
      <c r="HP164" s="216"/>
      <c r="HQ164" s="216"/>
      <c r="HR164" s="216"/>
      <c r="HS164" s="216"/>
      <c r="HT164" s="216"/>
      <c r="HU164" s="216"/>
      <c r="HV164" s="216"/>
      <c r="HW164" s="216"/>
      <c r="HX164" s="216"/>
      <c r="HY164" s="216"/>
      <c r="HZ164" s="216"/>
      <c r="IA164" s="216"/>
      <c r="IB164" s="216"/>
      <c r="IC164" s="216"/>
      <c r="ID164" s="216"/>
      <c r="IE164" s="216"/>
      <c r="IF164" s="216"/>
      <c r="IG164" s="216"/>
      <c r="IH164" s="216"/>
      <c r="II164" s="216"/>
      <c r="IJ164" s="216"/>
      <c r="IK164" s="216"/>
      <c r="IL164" s="216"/>
      <c r="IM164" s="216"/>
      <c r="IN164" s="216"/>
      <c r="IO164" s="216"/>
      <c r="IP164" s="216"/>
      <c r="IQ164" s="216"/>
      <c r="IR164" s="216"/>
      <c r="IS164" s="216"/>
      <c r="IT164" s="216"/>
      <c r="IU164" s="216"/>
      <c r="IV164" s="216"/>
      <c r="IW164" s="216"/>
      <c r="IX164" s="216"/>
      <c r="IY164" s="216"/>
      <c r="IZ164" s="216"/>
      <c r="JA164" s="216"/>
      <c r="JB164" s="216"/>
      <c r="JC164" s="216"/>
      <c r="JD164" s="216"/>
      <c r="JE164" s="216"/>
      <c r="JF164" s="216"/>
      <c r="JG164" s="216"/>
      <c r="JH164" s="216"/>
      <c r="JI164" s="216"/>
      <c r="JJ164" s="216"/>
      <c r="JK164" s="216"/>
      <c r="JL164" s="216"/>
      <c r="JM164" s="216"/>
      <c r="JN164" s="216"/>
      <c r="JO164" s="216"/>
      <c r="JP164" s="216"/>
      <c r="JQ164" s="216"/>
      <c r="JR164" s="216"/>
    </row>
    <row r="165" spans="5:278" hidden="1">
      <c r="F165" s="126">
        <f ca="1">F164*24*15</f>
        <v>15266789.773730969</v>
      </c>
      <c r="G165" s="132">
        <f ca="1">COS(F165*PI()/180)</f>
        <v>-3.9491293629338549E-3</v>
      </c>
      <c r="J165" s="12"/>
      <c r="K165" s="133">
        <f>SIN(F168*PI()/180)-SIN(F149*PI()/180)*SIN(F154*PI()/180)/COS(F149*PI()/180)*COS(F154*PI()/180)</f>
        <v>-0.45834087500545057</v>
      </c>
      <c r="L165" s="207">
        <f>IF($F$154&gt;0,L166+M165,"")</f>
        <v>0.32577805254340014</v>
      </c>
      <c r="M165" s="19"/>
      <c r="N165" s="19"/>
      <c r="O165" s="19"/>
      <c r="P165" s="19"/>
      <c r="Q165" s="19"/>
      <c r="R165" s="19"/>
      <c r="S165" s="19"/>
      <c r="T165" s="19"/>
      <c r="U165" s="19"/>
      <c r="V165" s="19"/>
      <c r="W165" s="19"/>
      <c r="X165" s="19"/>
      <c r="Y165" s="19"/>
      <c r="Z165" s="19"/>
      <c r="AA165" s="19"/>
      <c r="AB165" s="19"/>
      <c r="AC165" s="19"/>
      <c r="AD165" s="19"/>
      <c r="AE165" s="19"/>
      <c r="AF165" s="19"/>
      <c r="AG165" s="19"/>
      <c r="AH165" s="45"/>
      <c r="AI165" s="20"/>
      <c r="AJ165" s="91"/>
      <c r="AK165" s="19"/>
      <c r="AL165" s="20"/>
      <c r="AM165" s="20"/>
      <c r="AN165" s="19"/>
      <c r="AO165" s="19"/>
      <c r="AP165" s="19"/>
      <c r="AQ165" s="20"/>
      <c r="AR165" s="20"/>
      <c r="AS165" s="20"/>
      <c r="AT165" s="20"/>
      <c r="AU165" s="20"/>
      <c r="AV165" s="20"/>
      <c r="AW165" s="20"/>
      <c r="BF165" s="215">
        <v>-68</v>
      </c>
      <c r="BG165" s="214">
        <f t="shared" si="1738"/>
        <v>-68</v>
      </c>
      <c r="BH165" s="257">
        <f t="shared" ref="BH165:BI165" si="2082">IF(BH167&lt;BH162,(BH162-BH167)/5+BH166,(BH167-BH162)/5+BH164)</f>
        <v>0.99291666666666678</v>
      </c>
      <c r="BI165" s="254">
        <f t="shared" si="2082"/>
        <v>0.99388888888888893</v>
      </c>
      <c r="BJ165" s="254">
        <f t="shared" ref="BJ165:BV165" si="2083">IF(BJ167&lt;BJ162,(BJ162-BJ167)/5+BJ166,(BJ167-BJ162)/5+BJ164)</f>
        <v>0.99263888888888896</v>
      </c>
      <c r="BK165" s="254">
        <f t="shared" si="2083"/>
        <v>0.99291666666666656</v>
      </c>
      <c r="BL165" s="254">
        <f t="shared" si="2083"/>
        <v>0.99472222222222217</v>
      </c>
      <c r="BM165" s="254">
        <f t="shared" si="2083"/>
        <v>0.99472222222222217</v>
      </c>
      <c r="BN165" s="254">
        <f t="shared" si="2083"/>
        <v>0.99430555555555566</v>
      </c>
      <c r="BO165" s="254">
        <f t="shared" si="2083"/>
        <v>0.99541666666666673</v>
      </c>
      <c r="BP165" s="254">
        <f t="shared" si="2083"/>
        <v>0.99680555555555561</v>
      </c>
      <c r="BQ165" s="254">
        <f t="shared" si="2083"/>
        <v>0.99541666666666673</v>
      </c>
      <c r="BR165" s="254">
        <f t="shared" si="2083"/>
        <v>0.99569444444444433</v>
      </c>
      <c r="BS165" s="254">
        <f t="shared" si="2083"/>
        <v>0.99472222222222229</v>
      </c>
      <c r="BT165" s="254">
        <f t="shared" si="2083"/>
        <v>0.99583333333333335</v>
      </c>
      <c r="BU165" s="254">
        <f t="shared" si="2083"/>
        <v>0.99611111111111117</v>
      </c>
      <c r="BV165" s="254">
        <f t="shared" si="2083"/>
        <v>0.99499999999999988</v>
      </c>
      <c r="BW165" s="254">
        <f t="shared" ref="BW165:BY165" si="2084">IF(BW167&lt;BW162,(BW162-BW167)/5+BW166,(BW167-BW162)/5+BW164)</f>
        <v>0.99527777777777771</v>
      </c>
      <c r="BX165" s="254">
        <f t="shared" si="2084"/>
        <v>0.99652777777777779</v>
      </c>
      <c r="BY165" s="254">
        <f t="shared" si="2084"/>
        <v>0.99763888888888885</v>
      </c>
      <c r="BZ165" s="254">
        <v>0.99791666666666667</v>
      </c>
      <c r="CA165" s="254">
        <v>0.99833333333333341</v>
      </c>
      <c r="CB165" s="254">
        <f t="shared" ref="CB165" si="2085">IF(CB167&lt;CB162,(CB162-CB167)/5+CB166,(CB167-CB162)/5+CB164)</f>
        <v>2.0833333333333333E-3</v>
      </c>
      <c r="CC165" s="254">
        <v>4.1666666666666669E-4</v>
      </c>
      <c r="CD165" s="254">
        <f t="shared" ref="CD165:DP165" si="2086">IF(CD167&lt;CD162,(CD162-CD167)/5+CD166,(CD167-CD162)/5+CD164)</f>
        <v>6.2499999999999995E-3</v>
      </c>
      <c r="CE165" s="254">
        <f t="shared" si="2086"/>
        <v>6.9444444444444441E-3</v>
      </c>
      <c r="CF165" s="254">
        <f t="shared" si="2086"/>
        <v>1.1666666666666667E-2</v>
      </c>
      <c r="CG165" s="254">
        <f t="shared" si="2086"/>
        <v>1.4444444444444444E-2</v>
      </c>
      <c r="CH165" s="254">
        <f t="shared" si="2086"/>
        <v>1.8749999999999999E-2</v>
      </c>
      <c r="CI165" s="254">
        <f t="shared" si="2086"/>
        <v>1.9444444444444445E-2</v>
      </c>
      <c r="CJ165" s="254">
        <f t="shared" si="2086"/>
        <v>2.4999999999999998E-2</v>
      </c>
      <c r="CK165" s="254">
        <f t="shared" si="2086"/>
        <v>3.5416666666666666E-2</v>
      </c>
      <c r="CL165" s="254">
        <f t="shared" si="2086"/>
        <v>3.6805555555555557E-2</v>
      </c>
      <c r="CM165" s="254">
        <f t="shared" si="2086"/>
        <v>1.8333333333333333E-2</v>
      </c>
      <c r="CN165" s="254">
        <f t="shared" si="2086"/>
        <v>0</v>
      </c>
      <c r="CO165" s="254">
        <f t="shared" si="2086"/>
        <v>0</v>
      </c>
      <c r="CP165" s="254">
        <f t="shared" si="2086"/>
        <v>0</v>
      </c>
      <c r="CQ165" s="254">
        <f t="shared" si="2086"/>
        <v>0</v>
      </c>
      <c r="CR165" s="254">
        <f t="shared" si="2086"/>
        <v>0</v>
      </c>
      <c r="CS165" s="254">
        <f t="shared" si="2086"/>
        <v>0</v>
      </c>
      <c r="CT165" s="254">
        <f t="shared" si="2086"/>
        <v>0</v>
      </c>
      <c r="CU165" s="254">
        <f t="shared" si="2086"/>
        <v>0</v>
      </c>
      <c r="CV165" s="254">
        <f t="shared" si="2086"/>
        <v>0</v>
      </c>
      <c r="CW165" s="254">
        <f t="shared" si="2086"/>
        <v>0</v>
      </c>
      <c r="CX165" s="254">
        <f t="shared" si="2086"/>
        <v>0</v>
      </c>
      <c r="CY165" s="254">
        <f t="shared" si="2086"/>
        <v>0</v>
      </c>
      <c r="CZ165" s="254">
        <f t="shared" si="2086"/>
        <v>0</v>
      </c>
      <c r="DA165" s="254">
        <f t="shared" si="2086"/>
        <v>0</v>
      </c>
      <c r="DB165" s="254">
        <f t="shared" si="2086"/>
        <v>0</v>
      </c>
      <c r="DC165" s="254">
        <f t="shared" si="2086"/>
        <v>0</v>
      </c>
      <c r="DD165" s="254">
        <f t="shared" si="2086"/>
        <v>0</v>
      </c>
      <c r="DE165" s="254">
        <f t="shared" si="2086"/>
        <v>0</v>
      </c>
      <c r="DF165" s="254">
        <f t="shared" si="2086"/>
        <v>0</v>
      </c>
      <c r="DG165" s="254">
        <f t="shared" si="2086"/>
        <v>0</v>
      </c>
      <c r="DH165" s="254">
        <f t="shared" si="2086"/>
        <v>0</v>
      </c>
      <c r="DI165" s="254">
        <f t="shared" si="2086"/>
        <v>0</v>
      </c>
      <c r="DJ165" s="254">
        <f t="shared" si="2086"/>
        <v>0</v>
      </c>
      <c r="DK165" s="254">
        <f t="shared" si="2086"/>
        <v>0</v>
      </c>
      <c r="DL165" s="254">
        <f t="shared" si="2086"/>
        <v>0</v>
      </c>
      <c r="DM165" s="254">
        <f t="shared" si="2086"/>
        <v>0</v>
      </c>
      <c r="DN165" s="254">
        <f t="shared" si="2086"/>
        <v>0</v>
      </c>
      <c r="DO165" s="254">
        <f t="shared" si="2086"/>
        <v>0</v>
      </c>
      <c r="DP165" s="254">
        <f t="shared" si="2086"/>
        <v>0</v>
      </c>
      <c r="DQ165" s="220">
        <f t="shared" si="1979"/>
        <v>-68</v>
      </c>
      <c r="DR165" s="254">
        <f t="shared" ref="DR165:DS165" si="2087">IF(DR167&lt;DR162,(DR162-DR167)/5+DR166,(DR167-DR162)/5+DR164)</f>
        <v>0</v>
      </c>
      <c r="DS165" s="254">
        <f t="shared" si="2087"/>
        <v>0</v>
      </c>
      <c r="DT165" s="254">
        <f t="shared" ref="DT165:EG165" si="2088">IF(DT167&lt;DT162,(DT162-DT167)/5+DT166,(DT167-DT162)/5+DT164)</f>
        <v>0</v>
      </c>
      <c r="DU165" s="254">
        <f t="shared" si="2088"/>
        <v>0</v>
      </c>
      <c r="DV165" s="254">
        <f t="shared" si="2088"/>
        <v>0</v>
      </c>
      <c r="DW165" s="254">
        <f t="shared" si="2088"/>
        <v>0</v>
      </c>
      <c r="DX165" s="254">
        <f t="shared" si="2088"/>
        <v>0</v>
      </c>
      <c r="DY165" s="254">
        <f t="shared" si="2088"/>
        <v>0</v>
      </c>
      <c r="DZ165" s="254">
        <f t="shared" si="2088"/>
        <v>0.37527777777777777</v>
      </c>
      <c r="EA165" s="254">
        <f t="shared" si="2088"/>
        <v>0.37638888888888888</v>
      </c>
      <c r="EB165" s="254">
        <f t="shared" si="2088"/>
        <v>0.3775</v>
      </c>
      <c r="EC165" s="254">
        <f t="shared" si="2088"/>
        <v>0.38222222222222224</v>
      </c>
      <c r="ED165" s="254">
        <f t="shared" si="2088"/>
        <v>0.38388888888888889</v>
      </c>
      <c r="EE165" s="254">
        <f t="shared" si="2088"/>
        <v>0.38361111111111107</v>
      </c>
      <c r="EF165" s="254">
        <f t="shared" si="2088"/>
        <v>0.38472222222222219</v>
      </c>
      <c r="EG165" s="254">
        <f t="shared" si="2088"/>
        <v>0.38527777777777777</v>
      </c>
      <c r="EH165" s="254">
        <f t="shared" ref="EH165:ER165" si="2089">IF(EH167&lt;EH162,(EH162-EH167)/5+EH166,(EH167-EH162)/5+EH164)</f>
        <v>0.93263888888888891</v>
      </c>
      <c r="EI165" s="254">
        <f t="shared" si="2089"/>
        <v>0.93611111111111101</v>
      </c>
      <c r="EJ165" s="254">
        <f t="shared" si="2089"/>
        <v>0.93680555555555556</v>
      </c>
      <c r="EK165" s="254">
        <f t="shared" si="2089"/>
        <v>0.94513888888888886</v>
      </c>
      <c r="EL165" s="254">
        <f t="shared" si="2089"/>
        <v>0.95277777777777783</v>
      </c>
      <c r="EM165" s="254">
        <f t="shared" si="2089"/>
        <v>0.96111111111111114</v>
      </c>
      <c r="EN165" s="254">
        <f t="shared" si="2089"/>
        <v>0.97291666666666676</v>
      </c>
      <c r="EO165" s="254">
        <f t="shared" si="2089"/>
        <v>0.97291666666666676</v>
      </c>
      <c r="EP165" s="254">
        <f t="shared" si="2089"/>
        <v>0.95152777777777786</v>
      </c>
      <c r="EQ165" s="254">
        <f t="shared" si="2089"/>
        <v>0.95472222222222225</v>
      </c>
      <c r="ER165" s="254">
        <f t="shared" si="2089"/>
        <v>0.97083333333333333</v>
      </c>
      <c r="ES165" s="254">
        <f t="shared" ref="ES165:FJ165" si="2090">IF(ES167&lt;ES162,(ES162-ES167)/5+ES166,(ES167-ES162)/5+ES164)</f>
        <v>0.97583333333333344</v>
      </c>
      <c r="ET165" s="254">
        <f t="shared" si="2090"/>
        <v>0.97930555555555554</v>
      </c>
      <c r="EU165" s="254">
        <f t="shared" si="2090"/>
        <v>0.98055555555555551</v>
      </c>
      <c r="EV165" s="254">
        <f t="shared" si="2090"/>
        <v>0.98444444444444434</v>
      </c>
      <c r="EW165" s="254">
        <f t="shared" si="2090"/>
        <v>0.98624999999999996</v>
      </c>
      <c r="EX165" s="254">
        <f t="shared" si="2090"/>
        <v>0.98736111111111113</v>
      </c>
      <c r="EY165" s="254">
        <f t="shared" si="2090"/>
        <v>0.98736111111111113</v>
      </c>
      <c r="EZ165" s="254">
        <f t="shared" si="2090"/>
        <v>0.98708333333333342</v>
      </c>
      <c r="FA165" s="254">
        <f t="shared" si="2090"/>
        <v>0.99138888888888876</v>
      </c>
      <c r="FB165" s="254">
        <f t="shared" si="2090"/>
        <v>0.99041666666666661</v>
      </c>
      <c r="FC165" s="254">
        <f t="shared" si="2090"/>
        <v>0.99319444444444438</v>
      </c>
      <c r="FD165" s="254">
        <f t="shared" si="2090"/>
        <v>0.9918055555555555</v>
      </c>
      <c r="FE165" s="254">
        <f t="shared" si="2090"/>
        <v>0.99222222222222212</v>
      </c>
      <c r="FF165" s="254">
        <f t="shared" si="2090"/>
        <v>0.99249999999999994</v>
      </c>
      <c r="FG165" s="254">
        <f t="shared" si="2090"/>
        <v>0.99361111111111111</v>
      </c>
      <c r="FH165" s="254">
        <f t="shared" si="2090"/>
        <v>0.99402777777777784</v>
      </c>
      <c r="FI165" s="254">
        <f t="shared" si="2090"/>
        <v>0.99402777777777784</v>
      </c>
      <c r="FJ165" s="254">
        <f t="shared" si="2090"/>
        <v>0.99430555555555566</v>
      </c>
      <c r="FK165" s="255">
        <f t="shared" ref="FK165" si="2091">IF(FK167&lt;FK162,(FK162-FK167)/5+FK166,(FK167-FK162)/5+FK164)</f>
        <v>0.99236111111111114</v>
      </c>
      <c r="FL165" s="214">
        <f t="shared" si="1769"/>
        <v>-68</v>
      </c>
      <c r="FM165" s="214"/>
      <c r="FN165" s="214"/>
      <c r="FO165" s="221"/>
      <c r="FP165" s="221"/>
      <c r="FQ165" s="221"/>
      <c r="FR165" s="216"/>
      <c r="FS165" s="216"/>
      <c r="FT165" s="216"/>
      <c r="FU165" s="216"/>
      <c r="FV165" s="216"/>
      <c r="FW165" s="216"/>
      <c r="FX165" s="216"/>
      <c r="FY165" s="216"/>
      <c r="FZ165" s="216"/>
      <c r="GA165" s="216"/>
      <c r="GB165" s="216"/>
      <c r="GC165" s="216"/>
      <c r="GD165" s="216"/>
      <c r="GE165" s="216"/>
      <c r="GF165" s="216"/>
      <c r="GG165" s="216"/>
      <c r="GH165" s="216"/>
      <c r="GI165" s="216"/>
      <c r="GJ165" s="216"/>
      <c r="GK165" s="216"/>
      <c r="GL165" s="216"/>
      <c r="GM165" s="216"/>
      <c r="GN165" s="216"/>
      <c r="GO165" s="216"/>
      <c r="GP165" s="216"/>
      <c r="GQ165" s="216"/>
      <c r="GR165" s="216"/>
      <c r="GS165" s="216"/>
      <c r="GT165" s="216"/>
      <c r="GU165" s="216"/>
      <c r="GV165" s="216"/>
      <c r="GW165" s="216"/>
      <c r="GX165" s="216"/>
      <c r="GY165" s="216"/>
      <c r="GZ165" s="216"/>
      <c r="HA165" s="216"/>
      <c r="HB165" s="216"/>
      <c r="HC165" s="216"/>
      <c r="HD165" s="216"/>
      <c r="HE165" s="216"/>
      <c r="HF165" s="216"/>
      <c r="HG165" s="216"/>
      <c r="HH165" s="216"/>
      <c r="HI165" s="216"/>
      <c r="HJ165" s="216"/>
      <c r="HK165" s="216"/>
      <c r="HL165" s="216"/>
      <c r="HM165" s="216"/>
      <c r="HN165" s="216"/>
      <c r="HO165" s="216"/>
      <c r="HP165" s="216"/>
      <c r="HQ165" s="216"/>
      <c r="HR165" s="216"/>
      <c r="HS165" s="216"/>
      <c r="HT165" s="216"/>
      <c r="HU165" s="216"/>
      <c r="HV165" s="216"/>
      <c r="HW165" s="216"/>
      <c r="HX165" s="216"/>
      <c r="HY165" s="216"/>
      <c r="HZ165" s="216"/>
      <c r="IA165" s="216"/>
      <c r="IB165" s="216"/>
      <c r="IC165" s="216"/>
      <c r="ID165" s="216"/>
      <c r="IE165" s="216"/>
      <c r="IF165" s="216"/>
      <c r="IG165" s="216"/>
      <c r="IH165" s="216"/>
      <c r="II165" s="216"/>
      <c r="IJ165" s="216"/>
      <c r="IK165" s="216"/>
      <c r="IL165" s="216"/>
      <c r="IM165" s="216"/>
      <c r="IN165" s="216"/>
      <c r="IO165" s="216"/>
      <c r="IP165" s="216"/>
      <c r="IQ165" s="216"/>
      <c r="IR165" s="216"/>
      <c r="IS165" s="216"/>
      <c r="IT165" s="216"/>
      <c r="IU165" s="216"/>
      <c r="IV165" s="216"/>
      <c r="IW165" s="216"/>
      <c r="IX165" s="216"/>
      <c r="IY165" s="216"/>
      <c r="IZ165" s="216"/>
      <c r="JA165" s="216"/>
      <c r="JB165" s="216"/>
      <c r="JC165" s="216"/>
      <c r="JD165" s="216"/>
      <c r="JE165" s="216"/>
      <c r="JF165" s="216"/>
      <c r="JG165" s="216"/>
      <c r="JH165" s="216"/>
      <c r="JI165" s="216"/>
      <c r="JJ165" s="216"/>
      <c r="JK165" s="216"/>
      <c r="JL165" s="216"/>
      <c r="JM165" s="216"/>
      <c r="JN165" s="216"/>
      <c r="JO165" s="216"/>
      <c r="JP165" s="216"/>
      <c r="JQ165" s="216"/>
      <c r="JR165" s="216"/>
    </row>
    <row r="166" spans="5:278" ht="15.75" hidden="1" thickBot="1">
      <c r="F166" s="134"/>
      <c r="G166" s="135"/>
      <c r="H166" s="135"/>
      <c r="J166" s="136" t="s">
        <v>59</v>
      </c>
      <c r="K166" s="133">
        <f>ACOS(K165)*180/PI()</f>
        <v>117.28009891562405</v>
      </c>
      <c r="L166" s="137">
        <f>K166/15/24</f>
        <v>0.32577805254340014</v>
      </c>
      <c r="M166" s="138"/>
      <c r="N166" s="138"/>
      <c r="O166" s="30"/>
      <c r="P166" s="30"/>
      <c r="Q166" s="30"/>
      <c r="R166" s="30"/>
      <c r="S166" s="30"/>
      <c r="T166" s="30"/>
      <c r="U166" s="30"/>
      <c r="V166" s="30"/>
      <c r="W166" s="30"/>
      <c r="X166" s="30"/>
      <c r="Y166" s="30"/>
      <c r="Z166" s="30"/>
      <c r="AA166" s="30"/>
      <c r="AB166" s="30"/>
      <c r="AC166" s="30"/>
      <c r="AD166" s="30"/>
      <c r="AE166" s="30"/>
      <c r="AF166" s="30"/>
      <c r="AG166" s="30"/>
      <c r="AH166" s="30"/>
      <c r="AI166" s="20"/>
      <c r="AJ166" s="91"/>
      <c r="AK166" s="19"/>
      <c r="AL166" s="20"/>
      <c r="AM166" s="20"/>
      <c r="AN166" s="19"/>
      <c r="AO166" s="19"/>
      <c r="AP166" s="19"/>
      <c r="AQ166" s="20"/>
      <c r="AR166" s="20"/>
      <c r="AS166" s="20"/>
      <c r="AT166" s="20"/>
      <c r="AU166" s="20"/>
      <c r="AV166" s="20"/>
      <c r="AW166" s="20"/>
      <c r="BF166" s="215">
        <v>-69</v>
      </c>
      <c r="BG166" s="214">
        <f t="shared" si="1738"/>
        <v>-69</v>
      </c>
      <c r="BH166" s="286">
        <f>IF(BH167&lt;BH162,(BH162-BH167)/5+BH167,(BH167-BH162)/5+BH165)</f>
        <v>0.99263888888888896</v>
      </c>
      <c r="BI166" s="283">
        <f>IF(BI167&lt;BI162,(BI162-BI167)/5+BI167,(BI167-BI162)/5+BI165)</f>
        <v>0.9934722222222222</v>
      </c>
      <c r="BJ166" s="283">
        <f t="shared" ref="BJ166:BV166" si="2092">IF(BJ167&lt;BJ162,(BJ162-BJ167)/5+BJ167,(BJ167-BJ162)/5+BJ165)</f>
        <v>0.99180555555555561</v>
      </c>
      <c r="BK166" s="283">
        <f t="shared" si="2092"/>
        <v>0.99194444444444441</v>
      </c>
      <c r="BL166" s="283">
        <f t="shared" si="2092"/>
        <v>0.99388888888888882</v>
      </c>
      <c r="BM166" s="283">
        <f t="shared" si="2092"/>
        <v>0.99388888888888882</v>
      </c>
      <c r="BN166" s="283">
        <f t="shared" si="2092"/>
        <v>0.99402777777777784</v>
      </c>
      <c r="BO166" s="283">
        <f t="shared" si="2092"/>
        <v>0.99458333333333337</v>
      </c>
      <c r="BP166" s="283">
        <f t="shared" si="2092"/>
        <v>0.9966666666666667</v>
      </c>
      <c r="BQ166" s="283">
        <f t="shared" si="2092"/>
        <v>0.99458333333333337</v>
      </c>
      <c r="BR166" s="283">
        <f t="shared" si="2092"/>
        <v>0.99472222222222217</v>
      </c>
      <c r="BS166" s="283">
        <f t="shared" si="2092"/>
        <v>0.99458333333333337</v>
      </c>
      <c r="BT166" s="283">
        <f t="shared" si="2092"/>
        <v>0.99513888888888891</v>
      </c>
      <c r="BU166" s="283">
        <f t="shared" si="2092"/>
        <v>0.99527777777777782</v>
      </c>
      <c r="BV166" s="283">
        <f t="shared" si="2092"/>
        <v>0.99472222222222217</v>
      </c>
      <c r="BW166" s="283">
        <f t="shared" ref="BW166" si="2093">IF(BW167&lt;BW162,(BW162-BW167)/5+BW167,(BW167-BW162)/5+BW165)</f>
        <v>0.99486111111111108</v>
      </c>
      <c r="BX166" s="283">
        <f t="shared" ref="BX166" si="2094">IF(BX167&lt;BX162,(BX162-BX167)/5+BX167,(BX167-BX162)/5+BX165)</f>
        <v>0.99583333333333335</v>
      </c>
      <c r="BY166" s="283">
        <f t="shared" ref="BY166" si="2095">IF(BY167&lt;BY162,(BY162-BY167)/5+BY167,(BY167-BY162)/5+BY165)</f>
        <v>0.99708333333333332</v>
      </c>
      <c r="BZ166" s="283">
        <v>0.99722222222222223</v>
      </c>
      <c r="CA166" s="283">
        <v>0.99777777777777776</v>
      </c>
      <c r="CB166" s="283">
        <f t="shared" ref="CB166" si="2096">IF(CB167&lt;CB162,(CB162-CB167)/5+CB167,(CB167-CB162)/5+CB165)</f>
        <v>2.0833333333333333E-3</v>
      </c>
      <c r="CC166" s="283">
        <v>0.99986111111111109</v>
      </c>
      <c r="CD166" s="283">
        <f t="shared" ref="CD166:DP166" si="2097">IF(CD167&lt;CD162,(CD162-CD167)/5+CD167,(CD167-CD162)/5+CD165)</f>
        <v>6.2499999999999995E-3</v>
      </c>
      <c r="CE166" s="283">
        <f t="shared" si="2097"/>
        <v>6.9444444444444441E-3</v>
      </c>
      <c r="CF166" s="283">
        <f t="shared" si="2097"/>
        <v>1.2777777777777779E-2</v>
      </c>
      <c r="CG166" s="283">
        <f t="shared" si="2097"/>
        <v>1.6250000000000001E-2</v>
      </c>
      <c r="CH166" s="283">
        <f t="shared" si="2097"/>
        <v>1.8749999999999999E-2</v>
      </c>
      <c r="CI166" s="283">
        <f t="shared" si="2097"/>
        <v>1.9444444444444445E-2</v>
      </c>
      <c r="CJ166" s="283">
        <f t="shared" si="2097"/>
        <v>2.4999999999999998E-2</v>
      </c>
      <c r="CK166" s="283">
        <f t="shared" si="2097"/>
        <v>3.5416666666666666E-2</v>
      </c>
      <c r="CL166" s="283">
        <f t="shared" si="2097"/>
        <v>3.6805555555555557E-2</v>
      </c>
      <c r="CM166" s="283">
        <f t="shared" si="2097"/>
        <v>9.1666666666666667E-3</v>
      </c>
      <c r="CN166" s="283">
        <f t="shared" si="2097"/>
        <v>0</v>
      </c>
      <c r="CO166" s="283">
        <f t="shared" si="2097"/>
        <v>0</v>
      </c>
      <c r="CP166" s="283">
        <f t="shared" si="2097"/>
        <v>0</v>
      </c>
      <c r="CQ166" s="283">
        <f t="shared" si="2097"/>
        <v>0</v>
      </c>
      <c r="CR166" s="283">
        <f t="shared" si="2097"/>
        <v>0</v>
      </c>
      <c r="CS166" s="283">
        <f t="shared" si="2097"/>
        <v>0</v>
      </c>
      <c r="CT166" s="283">
        <f t="shared" si="2097"/>
        <v>0</v>
      </c>
      <c r="CU166" s="283">
        <f t="shared" si="2097"/>
        <v>0</v>
      </c>
      <c r="CV166" s="283">
        <f t="shared" si="2097"/>
        <v>0</v>
      </c>
      <c r="CW166" s="283">
        <f t="shared" si="2097"/>
        <v>0</v>
      </c>
      <c r="CX166" s="283">
        <f t="shared" si="2097"/>
        <v>0</v>
      </c>
      <c r="CY166" s="283">
        <f t="shared" si="2097"/>
        <v>0</v>
      </c>
      <c r="CZ166" s="283">
        <f t="shared" si="2097"/>
        <v>0</v>
      </c>
      <c r="DA166" s="283">
        <f t="shared" si="2097"/>
        <v>0</v>
      </c>
      <c r="DB166" s="283">
        <f t="shared" si="2097"/>
        <v>0</v>
      </c>
      <c r="DC166" s="283">
        <f t="shared" si="2097"/>
        <v>0</v>
      </c>
      <c r="DD166" s="283">
        <f t="shared" si="2097"/>
        <v>0</v>
      </c>
      <c r="DE166" s="283">
        <f t="shared" si="2097"/>
        <v>0</v>
      </c>
      <c r="DF166" s="283">
        <f t="shared" si="2097"/>
        <v>0</v>
      </c>
      <c r="DG166" s="283">
        <f t="shared" si="2097"/>
        <v>0</v>
      </c>
      <c r="DH166" s="283">
        <f t="shared" si="2097"/>
        <v>0</v>
      </c>
      <c r="DI166" s="283">
        <f t="shared" si="2097"/>
        <v>0</v>
      </c>
      <c r="DJ166" s="283">
        <f t="shared" si="2097"/>
        <v>0</v>
      </c>
      <c r="DK166" s="283">
        <f t="shared" si="2097"/>
        <v>0</v>
      </c>
      <c r="DL166" s="283">
        <f t="shared" si="2097"/>
        <v>0</v>
      </c>
      <c r="DM166" s="283">
        <f t="shared" si="2097"/>
        <v>0</v>
      </c>
      <c r="DN166" s="283">
        <f t="shared" si="2097"/>
        <v>0</v>
      </c>
      <c r="DO166" s="283">
        <f t="shared" si="2097"/>
        <v>0</v>
      </c>
      <c r="DP166" s="283">
        <f t="shared" si="2097"/>
        <v>0</v>
      </c>
      <c r="DQ166" s="220">
        <f t="shared" si="1979"/>
        <v>-69</v>
      </c>
      <c r="DR166" s="272">
        <f t="shared" ref="DR166:DS166" si="2098">IF(DR167&lt;DR162,(DR162-DR167)/5+DR167,(DR167-DR162)/5+DR165)</f>
        <v>0</v>
      </c>
      <c r="DS166" s="272">
        <f t="shared" si="2098"/>
        <v>0</v>
      </c>
      <c r="DT166" s="272">
        <f t="shared" ref="DT166:EG166" si="2099">IF(DT167&lt;DT162,(DT162-DT167)/5+DT167,(DT167-DT162)/5+DT165)</f>
        <v>0</v>
      </c>
      <c r="DU166" s="272">
        <f t="shared" si="2099"/>
        <v>0</v>
      </c>
      <c r="DV166" s="272">
        <f t="shared" si="2099"/>
        <v>0</v>
      </c>
      <c r="DW166" s="272">
        <f t="shared" si="2099"/>
        <v>0</v>
      </c>
      <c r="DX166" s="272">
        <f t="shared" si="2099"/>
        <v>0</v>
      </c>
      <c r="DY166" s="272">
        <f t="shared" si="2099"/>
        <v>0</v>
      </c>
      <c r="DZ166" s="272">
        <f t="shared" si="2099"/>
        <v>0.18763888888888888</v>
      </c>
      <c r="EA166" s="272">
        <f t="shared" si="2099"/>
        <v>0.18819444444444444</v>
      </c>
      <c r="EB166" s="272">
        <f t="shared" si="2099"/>
        <v>0.18875</v>
      </c>
      <c r="EC166" s="272">
        <f t="shared" si="2099"/>
        <v>0.19111111111111112</v>
      </c>
      <c r="ED166" s="272">
        <f t="shared" si="2099"/>
        <v>0.19194444444444445</v>
      </c>
      <c r="EE166" s="272">
        <f t="shared" si="2099"/>
        <v>0.19180555555555553</v>
      </c>
      <c r="EF166" s="272">
        <f t="shared" si="2099"/>
        <v>0.19236111111111109</v>
      </c>
      <c r="EG166" s="272">
        <f t="shared" si="2099"/>
        <v>0.19263888888888889</v>
      </c>
      <c r="EH166" s="272">
        <f t="shared" ref="EH166:ER166" si="2100">IF(EH167&lt;EH162,(EH162-EH167)/5+EH167,(EH167-EH162)/5+EH165)</f>
        <v>0.93263888888888891</v>
      </c>
      <c r="EI166" s="272">
        <f t="shared" si="2100"/>
        <v>0.93611111111111101</v>
      </c>
      <c r="EJ166" s="272">
        <f t="shared" si="2100"/>
        <v>0.93680555555555556</v>
      </c>
      <c r="EK166" s="272">
        <f t="shared" si="2100"/>
        <v>0.94513888888888886</v>
      </c>
      <c r="EL166" s="272">
        <f t="shared" si="2100"/>
        <v>0.95277777777777783</v>
      </c>
      <c r="EM166" s="272">
        <f t="shared" si="2100"/>
        <v>0.96111111111111114</v>
      </c>
      <c r="EN166" s="272">
        <f t="shared" si="2100"/>
        <v>0.97291666666666676</v>
      </c>
      <c r="EO166" s="272">
        <f t="shared" si="2100"/>
        <v>0.97291666666666676</v>
      </c>
      <c r="EP166" s="272">
        <f t="shared" si="2100"/>
        <v>0.94347222222222227</v>
      </c>
      <c r="EQ166" s="272">
        <f t="shared" si="2100"/>
        <v>0.94750000000000001</v>
      </c>
      <c r="ER166" s="272">
        <f t="shared" si="2100"/>
        <v>0.96736111111111112</v>
      </c>
      <c r="ES166" s="272">
        <f t="shared" ref="ES166:FJ166" si="2101">IF(ES167&lt;ES162,(ES162-ES167)/5+ES167,(ES167-ES162)/5+ES165)</f>
        <v>0.97333333333333338</v>
      </c>
      <c r="ET166" s="272">
        <f t="shared" si="2101"/>
        <v>0.97750000000000004</v>
      </c>
      <c r="EU166" s="272">
        <f t="shared" si="2101"/>
        <v>0.97916666666666663</v>
      </c>
      <c r="EV166" s="272">
        <f t="shared" si="2101"/>
        <v>0.98319444444444437</v>
      </c>
      <c r="EW166" s="272">
        <f t="shared" si="2101"/>
        <v>0.9851388888888889</v>
      </c>
      <c r="EX166" s="272">
        <f t="shared" si="2101"/>
        <v>0.98638888888888887</v>
      </c>
      <c r="EY166" s="272">
        <f t="shared" si="2101"/>
        <v>0.98638888888888887</v>
      </c>
      <c r="EZ166" s="272">
        <f t="shared" si="2101"/>
        <v>0.98555555555555563</v>
      </c>
      <c r="FA166" s="272">
        <f t="shared" si="2101"/>
        <v>0.99083333333333323</v>
      </c>
      <c r="FB166" s="272">
        <f t="shared" si="2101"/>
        <v>0.99</v>
      </c>
      <c r="FC166" s="272">
        <f t="shared" si="2101"/>
        <v>0.99277777777777776</v>
      </c>
      <c r="FD166" s="272">
        <f t="shared" si="2101"/>
        <v>0.99138888888888888</v>
      </c>
      <c r="FE166" s="272">
        <f t="shared" si="2101"/>
        <v>0.99194444444444441</v>
      </c>
      <c r="FF166" s="272">
        <f t="shared" si="2101"/>
        <v>0.99208333333333332</v>
      </c>
      <c r="FG166" s="272">
        <f t="shared" si="2101"/>
        <v>0.99333333333333329</v>
      </c>
      <c r="FH166" s="272">
        <f t="shared" si="2101"/>
        <v>0.99388888888888893</v>
      </c>
      <c r="FI166" s="272">
        <f t="shared" si="2101"/>
        <v>0.99388888888888893</v>
      </c>
      <c r="FJ166" s="272">
        <f t="shared" si="2101"/>
        <v>0.99402777777777784</v>
      </c>
      <c r="FK166" s="275">
        <f t="shared" ref="FK166" si="2102">IF(FK167&lt;FK162,(FK162-FK167)/5+FK167,(FK167-FK162)/5+FK165)</f>
        <v>0.9916666666666667</v>
      </c>
      <c r="FL166" s="214">
        <f t="shared" si="1769"/>
        <v>-69</v>
      </c>
      <c r="FM166" s="214"/>
      <c r="FN166" s="214"/>
      <c r="FO166" s="221"/>
      <c r="FP166" s="221"/>
      <c r="FQ166" s="221"/>
      <c r="FR166" s="216"/>
      <c r="FS166" s="216"/>
      <c r="FT166" s="216"/>
      <c r="FU166" s="216"/>
      <c r="FV166" s="216"/>
      <c r="FW166" s="216"/>
      <c r="FX166" s="216"/>
      <c r="FY166" s="216"/>
      <c r="FZ166" s="216"/>
      <c r="GA166" s="216"/>
      <c r="GB166" s="216"/>
      <c r="GC166" s="216"/>
      <c r="GD166" s="216"/>
      <c r="GE166" s="216"/>
      <c r="GF166" s="216"/>
      <c r="GG166" s="216"/>
      <c r="GH166" s="216"/>
      <c r="GI166" s="216"/>
      <c r="GJ166" s="216"/>
      <c r="GK166" s="216"/>
      <c r="GL166" s="216"/>
      <c r="GM166" s="216"/>
      <c r="GN166" s="216"/>
      <c r="GO166" s="216"/>
      <c r="GP166" s="216"/>
      <c r="GQ166" s="216"/>
      <c r="GR166" s="216"/>
      <c r="GS166" s="216"/>
      <c r="GT166" s="216"/>
      <c r="GU166" s="216"/>
      <c r="GV166" s="216"/>
      <c r="GW166" s="216"/>
      <c r="GX166" s="216"/>
      <c r="GY166" s="216"/>
      <c r="GZ166" s="216"/>
      <c r="HA166" s="216"/>
      <c r="HB166" s="216"/>
      <c r="HC166" s="216"/>
      <c r="HD166" s="216"/>
      <c r="HE166" s="216"/>
      <c r="HF166" s="216"/>
      <c r="HG166" s="216"/>
      <c r="HH166" s="216"/>
      <c r="HI166" s="216"/>
      <c r="HJ166" s="216"/>
      <c r="HK166" s="216"/>
      <c r="HL166" s="216"/>
      <c r="HM166" s="216"/>
      <c r="HN166" s="216"/>
      <c r="HO166" s="216"/>
      <c r="HP166" s="216"/>
      <c r="HQ166" s="216"/>
      <c r="HR166" s="216"/>
      <c r="HS166" s="216"/>
      <c r="HT166" s="216"/>
      <c r="HU166" s="216"/>
      <c r="HV166" s="216"/>
      <c r="HW166" s="216"/>
      <c r="HX166" s="216"/>
      <c r="HY166" s="216"/>
      <c r="HZ166" s="216"/>
      <c r="IA166" s="216"/>
      <c r="IB166" s="216"/>
      <c r="IC166" s="216"/>
      <c r="ID166" s="216"/>
      <c r="IE166" s="216"/>
      <c r="IF166" s="216"/>
      <c r="IG166" s="216"/>
      <c r="IH166" s="216"/>
      <c r="II166" s="216"/>
      <c r="IJ166" s="216"/>
      <c r="IK166" s="216"/>
      <c r="IL166" s="216"/>
      <c r="IM166" s="216"/>
      <c r="IN166" s="216"/>
      <c r="IO166" s="216"/>
      <c r="IP166" s="216"/>
      <c r="IQ166" s="216"/>
      <c r="IR166" s="216"/>
      <c r="IS166" s="216"/>
      <c r="IT166" s="216"/>
      <c r="IU166" s="216"/>
      <c r="IV166" s="216"/>
      <c r="IW166" s="216"/>
      <c r="IX166" s="216"/>
      <c r="IY166" s="216"/>
      <c r="IZ166" s="216"/>
      <c r="JA166" s="216"/>
      <c r="JB166" s="216"/>
      <c r="JC166" s="216"/>
      <c r="JD166" s="216"/>
      <c r="JE166" s="216"/>
      <c r="JF166" s="216"/>
      <c r="JG166" s="216"/>
      <c r="JH166" s="216"/>
      <c r="JI166" s="216"/>
      <c r="JJ166" s="216"/>
      <c r="JK166" s="216"/>
      <c r="JL166" s="216"/>
      <c r="JM166" s="216"/>
      <c r="JN166" s="216"/>
      <c r="JO166" s="216"/>
      <c r="JP166" s="216"/>
      <c r="JQ166" s="216"/>
      <c r="JR166" s="216"/>
    </row>
    <row r="167" spans="5:278" ht="15.75" hidden="1" thickBot="1">
      <c r="E167" s="23" t="s">
        <v>60</v>
      </c>
      <c r="F167" s="139">
        <v>-0.34</v>
      </c>
      <c r="G167" s="135"/>
      <c r="H167" s="135"/>
      <c r="J167" s="12"/>
      <c r="K167" s="19"/>
      <c r="L167" s="207" t="str">
        <f>IF($F$154&lt;0,L166-M165,"")</f>
        <v/>
      </c>
      <c r="M167" s="140" t="s">
        <v>61</v>
      </c>
      <c r="N167" s="138"/>
      <c r="O167" s="30"/>
      <c r="P167" s="30"/>
      <c r="Q167" s="30"/>
      <c r="R167" s="30"/>
      <c r="S167" s="30"/>
      <c r="T167" s="30"/>
      <c r="U167" s="30"/>
      <c r="V167" s="30"/>
      <c r="W167" s="30"/>
      <c r="X167" s="30"/>
      <c r="Y167" s="30"/>
      <c r="Z167" s="30"/>
      <c r="AA167" s="30"/>
      <c r="AB167" s="30"/>
      <c r="AC167" s="30"/>
      <c r="AD167" s="30"/>
      <c r="AE167" s="30"/>
      <c r="AF167" s="30"/>
      <c r="AG167" s="30"/>
      <c r="AH167" s="30"/>
      <c r="AI167" s="88"/>
      <c r="AJ167" s="91"/>
      <c r="AK167" s="19"/>
      <c r="AL167" s="20"/>
      <c r="AM167" s="20"/>
      <c r="AN167" s="19"/>
      <c r="AO167" s="19"/>
      <c r="AP167" s="19"/>
      <c r="AQ167" s="20"/>
      <c r="AR167" s="20"/>
      <c r="AS167" s="20"/>
      <c r="AT167" s="20"/>
      <c r="AU167" s="20"/>
      <c r="AV167" s="20"/>
      <c r="AW167" s="20"/>
      <c r="BF167" s="215">
        <v>-70</v>
      </c>
      <c r="BG167" s="214">
        <f t="shared" si="1738"/>
        <v>-70</v>
      </c>
      <c r="BH167" s="258">
        <v>0.99236111111111114</v>
      </c>
      <c r="BI167" s="259">
        <v>0.99305555555555547</v>
      </c>
      <c r="BJ167" s="259">
        <v>0.99097222222222225</v>
      </c>
      <c r="BK167" s="259">
        <v>0.99097222222222225</v>
      </c>
      <c r="BL167" s="259">
        <v>0.99305555555555547</v>
      </c>
      <c r="BM167" s="259">
        <v>0.99305555555555547</v>
      </c>
      <c r="BN167" s="259">
        <v>0.99375000000000002</v>
      </c>
      <c r="BO167" s="259">
        <v>0.99375000000000002</v>
      </c>
      <c r="BP167" s="259">
        <v>0.99652777777777779</v>
      </c>
      <c r="BQ167" s="259">
        <v>0.99375000000000002</v>
      </c>
      <c r="BR167" s="259">
        <v>0.99375000000000002</v>
      </c>
      <c r="BS167" s="259">
        <v>0.99444444444444446</v>
      </c>
      <c r="BT167" s="259">
        <v>0.99444444444444446</v>
      </c>
      <c r="BU167" s="259">
        <v>0.99444444444444446</v>
      </c>
      <c r="BV167" s="259">
        <v>0.99444444444444446</v>
      </c>
      <c r="BW167" s="259">
        <v>0.99444444444444446</v>
      </c>
      <c r="BX167" s="259">
        <v>0.99513888888888891</v>
      </c>
      <c r="BY167" s="259">
        <v>0.99652777777777779</v>
      </c>
      <c r="BZ167" s="259">
        <v>0.99652777777777779</v>
      </c>
      <c r="CA167" s="259">
        <v>0.99722222222222223</v>
      </c>
      <c r="CB167" s="259">
        <v>2.0833333333333333E-3</v>
      </c>
      <c r="CC167" s="259">
        <v>0.99930555555555556</v>
      </c>
      <c r="CD167" s="259">
        <v>6.2499999999999995E-3</v>
      </c>
      <c r="CE167" s="259">
        <v>6.9444444444444441E-3</v>
      </c>
      <c r="CF167" s="259">
        <v>1.3888888888888888E-2</v>
      </c>
      <c r="CG167" s="259">
        <v>1.8055555555555557E-2</v>
      </c>
      <c r="CH167" s="259">
        <v>1.8749999999999999E-2</v>
      </c>
      <c r="CI167" s="259">
        <v>1.9444444444444445E-2</v>
      </c>
      <c r="CJ167" s="259">
        <v>2.4999999999999998E-2</v>
      </c>
      <c r="CK167" s="259">
        <v>3.5416666666666666E-2</v>
      </c>
      <c r="CL167" s="259">
        <v>3.6805555555555557E-2</v>
      </c>
      <c r="CM167" s="259"/>
      <c r="CN167" s="259"/>
      <c r="CO167" s="259"/>
      <c r="CP167" s="259"/>
      <c r="CQ167" s="259"/>
      <c r="CR167" s="259"/>
      <c r="CS167" s="259"/>
      <c r="CT167" s="259"/>
      <c r="CU167" s="259"/>
      <c r="CV167" s="259"/>
      <c r="CW167" s="259"/>
      <c r="CX167" s="259"/>
      <c r="CY167" s="259"/>
      <c r="CZ167" s="259"/>
      <c r="DA167" s="259"/>
      <c r="DB167" s="259"/>
      <c r="DC167" s="259"/>
      <c r="DD167" s="259"/>
      <c r="DE167" s="259"/>
      <c r="DF167" s="259"/>
      <c r="DG167" s="259"/>
      <c r="DH167" s="259"/>
      <c r="DI167" s="259"/>
      <c r="DJ167" s="259"/>
      <c r="DK167" s="259"/>
      <c r="DL167" s="259"/>
      <c r="DM167" s="259"/>
      <c r="DN167" s="259"/>
      <c r="DO167" s="259"/>
      <c r="DP167" s="273"/>
      <c r="DQ167" s="220">
        <f t="shared" si="1979"/>
        <v>-70</v>
      </c>
      <c r="DR167" s="258"/>
      <c r="DS167" s="259"/>
      <c r="DT167" s="259"/>
      <c r="DU167" s="259"/>
      <c r="DV167" s="259"/>
      <c r="DW167" s="259"/>
      <c r="DX167" s="259"/>
      <c r="DY167" s="259"/>
      <c r="DZ167" s="259"/>
      <c r="EA167" s="259"/>
      <c r="EB167" s="290"/>
      <c r="EC167" s="259"/>
      <c r="ED167" s="259"/>
      <c r="EE167" s="259"/>
      <c r="EF167" s="259"/>
      <c r="EG167" s="259"/>
      <c r="EH167" s="259">
        <v>0.93263888888888891</v>
      </c>
      <c r="EI167" s="259">
        <v>0.93611111111111101</v>
      </c>
      <c r="EJ167" s="259">
        <v>0.93680555555555556</v>
      </c>
      <c r="EK167" s="259">
        <v>0.94513888888888886</v>
      </c>
      <c r="EL167" s="259">
        <v>0.95277777777777783</v>
      </c>
      <c r="EM167" s="259">
        <v>0.96111111111111114</v>
      </c>
      <c r="EN167" s="259">
        <v>0.97291666666666676</v>
      </c>
      <c r="EO167" s="259">
        <v>0.97291666666666676</v>
      </c>
      <c r="EP167" s="259">
        <v>0.93541666666666667</v>
      </c>
      <c r="EQ167" s="259">
        <v>0.94027777777777777</v>
      </c>
      <c r="ER167" s="259">
        <v>0.96388888888888891</v>
      </c>
      <c r="ES167" s="259">
        <v>0.97083333333333333</v>
      </c>
      <c r="ET167" s="259">
        <v>0.97569444444444453</v>
      </c>
      <c r="EU167" s="259">
        <v>0.97777777777777775</v>
      </c>
      <c r="EV167" s="259">
        <v>0.9819444444444444</v>
      </c>
      <c r="EW167" s="259">
        <v>0.98402777777777783</v>
      </c>
      <c r="EX167" s="259">
        <v>0.98541666666666661</v>
      </c>
      <c r="EY167" s="259">
        <v>0.98541666666666661</v>
      </c>
      <c r="EZ167" s="259">
        <v>0.98402777777777783</v>
      </c>
      <c r="FA167" s="259">
        <v>0.9902777777777777</v>
      </c>
      <c r="FB167" s="259">
        <v>0.98958333333333337</v>
      </c>
      <c r="FC167" s="259">
        <v>0.99236111111111114</v>
      </c>
      <c r="FD167" s="259">
        <v>0.99097222222222225</v>
      </c>
      <c r="FE167" s="259">
        <v>0.9916666666666667</v>
      </c>
      <c r="FF167" s="259">
        <v>0.9916666666666667</v>
      </c>
      <c r="FG167" s="259">
        <v>0.99305555555555547</v>
      </c>
      <c r="FH167" s="259">
        <v>0.99375000000000002</v>
      </c>
      <c r="FI167" s="259">
        <v>0.99375000000000002</v>
      </c>
      <c r="FJ167" s="259">
        <v>0.99375000000000002</v>
      </c>
      <c r="FK167" s="273">
        <v>0.99097222222222225</v>
      </c>
      <c r="FL167" s="214">
        <f t="shared" si="1769"/>
        <v>-70</v>
      </c>
      <c r="FM167" s="214"/>
      <c r="FN167" s="214"/>
      <c r="FO167" s="221"/>
      <c r="FP167" s="221"/>
      <c r="FQ167" s="221"/>
      <c r="FR167" s="216"/>
      <c r="FS167" s="216"/>
      <c r="FT167" s="216"/>
      <c r="FU167" s="216"/>
      <c r="FV167" s="216"/>
      <c r="FW167" s="216"/>
      <c r="FX167" s="216"/>
      <c r="FY167" s="216"/>
      <c r="FZ167" s="216"/>
      <c r="GA167" s="216"/>
      <c r="GB167" s="216"/>
      <c r="GC167" s="216"/>
      <c r="GD167" s="216"/>
      <c r="GE167" s="216"/>
      <c r="GF167" s="216"/>
      <c r="GG167" s="216"/>
      <c r="GH167" s="216"/>
      <c r="GI167" s="216"/>
      <c r="GJ167" s="216"/>
      <c r="GK167" s="216"/>
      <c r="GL167" s="216"/>
      <c r="GM167" s="216"/>
      <c r="GN167" s="216"/>
      <c r="GO167" s="216"/>
      <c r="GP167" s="216"/>
      <c r="GQ167" s="216"/>
      <c r="GR167" s="216"/>
      <c r="GS167" s="216"/>
      <c r="GT167" s="216"/>
      <c r="GU167" s="216"/>
      <c r="GV167" s="216"/>
      <c r="GW167" s="216"/>
      <c r="GX167" s="216"/>
      <c r="GY167" s="216"/>
      <c r="GZ167" s="216"/>
      <c r="HA167" s="216"/>
      <c r="HB167" s="216"/>
      <c r="HC167" s="216"/>
      <c r="HD167" s="216"/>
      <c r="HE167" s="216"/>
      <c r="HF167" s="216"/>
      <c r="HG167" s="216"/>
      <c r="HH167" s="216"/>
      <c r="HI167" s="216"/>
      <c r="HJ167" s="216"/>
      <c r="HK167" s="216"/>
      <c r="HL167" s="216"/>
      <c r="HM167" s="216"/>
      <c r="HN167" s="216"/>
      <c r="HO167" s="216"/>
      <c r="HP167" s="216"/>
      <c r="HQ167" s="216"/>
      <c r="HR167" s="216"/>
      <c r="HS167" s="216"/>
      <c r="HT167" s="216"/>
      <c r="HU167" s="216"/>
      <c r="HV167" s="216"/>
      <c r="HW167" s="216"/>
      <c r="HX167" s="216"/>
      <c r="HY167" s="216"/>
      <c r="HZ167" s="216"/>
      <c r="IA167" s="216"/>
      <c r="IB167" s="216"/>
      <c r="IC167" s="216"/>
      <c r="ID167" s="216"/>
      <c r="IE167" s="216"/>
      <c r="IF167" s="216"/>
      <c r="IG167" s="216"/>
      <c r="IH167" s="216"/>
      <c r="II167" s="216"/>
      <c r="IJ167" s="216"/>
      <c r="IK167" s="216"/>
      <c r="IL167" s="216"/>
      <c r="IM167" s="216"/>
      <c r="IN167" s="216"/>
      <c r="IO167" s="216"/>
      <c r="IP167" s="216"/>
      <c r="IQ167" s="216"/>
      <c r="IR167" s="216"/>
      <c r="IS167" s="216"/>
      <c r="IT167" s="216"/>
      <c r="IU167" s="216"/>
      <c r="IV167" s="216"/>
      <c r="IW167" s="216"/>
      <c r="IX167" s="216"/>
      <c r="IY167" s="216"/>
      <c r="IZ167" s="216"/>
      <c r="JA167" s="216"/>
      <c r="JB167" s="216"/>
      <c r="JC167" s="216"/>
      <c r="JD167" s="216"/>
      <c r="JE167" s="216"/>
      <c r="JF167" s="216"/>
      <c r="JG167" s="216"/>
      <c r="JH167" s="216"/>
      <c r="JI167" s="216"/>
      <c r="JJ167" s="216"/>
      <c r="JK167" s="216"/>
      <c r="JL167" s="216"/>
      <c r="JM167" s="216"/>
      <c r="JN167" s="216"/>
      <c r="JO167" s="216"/>
      <c r="JP167" s="216"/>
      <c r="JQ167" s="216"/>
      <c r="JR167" s="216"/>
    </row>
    <row r="168" spans="5:278" hidden="1">
      <c r="F168" s="141">
        <f>F167/0.6</f>
        <v>-0.56666666666666676</v>
      </c>
      <c r="G168" s="142">
        <f>SIN(F168*PI()/180)</f>
        <v>-9.8900378587411485E-3</v>
      </c>
      <c r="H168" s="135"/>
      <c r="J168" s="12"/>
      <c r="K168" s="19"/>
      <c r="L168" s="19"/>
      <c r="M168" s="143">
        <f>$J$3</f>
        <v>0.70564814814814814</v>
      </c>
      <c r="N168" s="140" t="s">
        <v>62</v>
      </c>
      <c r="O168" s="45"/>
      <c r="P168" s="45"/>
      <c r="Q168" s="45"/>
      <c r="R168" s="45"/>
      <c r="S168" s="45"/>
      <c r="T168" s="45"/>
      <c r="U168" s="45"/>
      <c r="V168" s="45"/>
      <c r="W168" s="45"/>
      <c r="X168" s="45"/>
      <c r="Y168" s="45"/>
      <c r="Z168" s="45"/>
      <c r="AA168" s="45"/>
      <c r="AB168" s="45"/>
      <c r="AC168" s="45"/>
      <c r="AD168" s="45"/>
      <c r="AE168" s="45"/>
      <c r="AF168" s="45"/>
      <c r="AG168" s="45"/>
      <c r="AH168" s="45"/>
      <c r="AI168" s="20"/>
      <c r="AJ168" s="91"/>
      <c r="AK168" s="19"/>
      <c r="AL168" s="20"/>
      <c r="AM168" s="20"/>
      <c r="AN168" s="19"/>
      <c r="AO168" s="19"/>
      <c r="AP168" s="19"/>
      <c r="AQ168" s="20"/>
      <c r="AR168" s="20"/>
      <c r="AS168" s="20"/>
      <c r="AT168" s="20"/>
      <c r="AU168" s="20"/>
      <c r="AV168" s="20"/>
      <c r="AW168" s="20"/>
      <c r="BF168" s="215">
        <v>-71</v>
      </c>
      <c r="BG168" s="214">
        <f t="shared" si="1738"/>
        <v>-71</v>
      </c>
      <c r="BH168" s="269">
        <f t="shared" ref="BH168:BI168" si="2103">IF(BH172&lt;BH167,(BH167-BH172)/5+BH169,(BH172-BH167)/5+BH167)</f>
        <v>0.9916666666666667</v>
      </c>
      <c r="BI168" s="270">
        <f t="shared" si="2103"/>
        <v>0.99194444444444418</v>
      </c>
      <c r="BJ168" s="270">
        <f t="shared" ref="BJ168:BS168" si="2104">IF(BJ172&lt;BJ167,(BJ167-BJ172)/5+BJ169,(BJ172-BJ167)/5+BJ167)</f>
        <v>0.9902777777777777</v>
      </c>
      <c r="BK168" s="270">
        <f t="shared" si="2104"/>
        <v>0.9902777777777777</v>
      </c>
      <c r="BL168" s="270">
        <f t="shared" si="2104"/>
        <v>0.99222222222222234</v>
      </c>
      <c r="BM168" s="270">
        <f t="shared" si="2104"/>
        <v>0.99222222222222234</v>
      </c>
      <c r="BN168" s="270">
        <f t="shared" si="2104"/>
        <v>0.99361111111111111</v>
      </c>
      <c r="BO168" s="270">
        <f t="shared" si="2104"/>
        <v>0.99277777777777798</v>
      </c>
      <c r="BP168" s="270">
        <f t="shared" si="2104"/>
        <v>0.99583333333333324</v>
      </c>
      <c r="BQ168" s="270">
        <f t="shared" si="2104"/>
        <v>0.99291666666666678</v>
      </c>
      <c r="BR168" s="270">
        <f t="shared" si="2104"/>
        <v>0.99305555555555547</v>
      </c>
      <c r="BS168" s="270">
        <f t="shared" si="2104"/>
        <v>0.99361111111111111</v>
      </c>
      <c r="BT168" s="270">
        <f t="shared" ref="BT168:CO168" si="2105">IF(BT172&lt;BT167,(BT167-BT172)/5+BT169,(BT172-BT167)/5+BT167)</f>
        <v>0.99361111111111111</v>
      </c>
      <c r="BU168" s="270">
        <f t="shared" si="2105"/>
        <v>0.99347222222222242</v>
      </c>
      <c r="BV168" s="270">
        <f t="shared" si="2105"/>
        <v>0.99361111111111111</v>
      </c>
      <c r="BW168" s="270">
        <f t="shared" si="2105"/>
        <v>0.99361111111111111</v>
      </c>
      <c r="BX168" s="270">
        <f t="shared" si="2105"/>
        <v>0.99416666666666675</v>
      </c>
      <c r="BY168" s="270">
        <f t="shared" si="2105"/>
        <v>0.99569444444444455</v>
      </c>
      <c r="BZ168" s="270">
        <f t="shared" si="2105"/>
        <v>0.99569444444444455</v>
      </c>
      <c r="CA168" s="270">
        <f t="shared" si="2105"/>
        <v>0.99652777777777779</v>
      </c>
      <c r="CB168" s="270">
        <f t="shared" si="2105"/>
        <v>2.0833333333333333E-3</v>
      </c>
      <c r="CC168" s="270">
        <f t="shared" si="2105"/>
        <v>0.99930555555555556</v>
      </c>
      <c r="CD168" s="270">
        <f t="shared" si="2105"/>
        <v>6.2499999999999995E-3</v>
      </c>
      <c r="CE168" s="270">
        <f t="shared" si="2105"/>
        <v>6.9444444444444441E-3</v>
      </c>
      <c r="CF168" s="270">
        <f t="shared" si="2105"/>
        <v>1.3888888888888888E-2</v>
      </c>
      <c r="CG168" s="270">
        <f t="shared" si="2105"/>
        <v>1.8055555555555557E-2</v>
      </c>
      <c r="CH168" s="270">
        <f t="shared" si="2105"/>
        <v>1.4999999999999999E-2</v>
      </c>
      <c r="CI168" s="270">
        <f t="shared" si="2105"/>
        <v>1.5555555555555555E-2</v>
      </c>
      <c r="CJ168" s="270">
        <f t="shared" si="2105"/>
        <v>1.9999999999999997E-2</v>
      </c>
      <c r="CK168" s="270">
        <f t="shared" si="2105"/>
        <v>2.8333333333333332E-2</v>
      </c>
      <c r="CL168" s="270">
        <f t="shared" si="2105"/>
        <v>2.9444444444444447E-2</v>
      </c>
      <c r="CM168" s="270">
        <f t="shared" si="2105"/>
        <v>0</v>
      </c>
      <c r="CN168" s="270">
        <f t="shared" si="2105"/>
        <v>0</v>
      </c>
      <c r="CO168" s="270">
        <f t="shared" si="2105"/>
        <v>0</v>
      </c>
      <c r="CP168" s="270">
        <f t="shared" ref="CP168:DP168" si="2106">IF(CP172&lt;CP167,(CP167-CP172)/5+CP169,(CP172-CP167)/5+CP167)</f>
        <v>0</v>
      </c>
      <c r="CQ168" s="270">
        <f t="shared" si="2106"/>
        <v>0</v>
      </c>
      <c r="CR168" s="270">
        <f t="shared" si="2106"/>
        <v>0</v>
      </c>
      <c r="CS168" s="270">
        <f t="shared" si="2106"/>
        <v>0</v>
      </c>
      <c r="CT168" s="270">
        <f t="shared" si="2106"/>
        <v>0</v>
      </c>
      <c r="CU168" s="270">
        <f t="shared" si="2106"/>
        <v>0</v>
      </c>
      <c r="CV168" s="270">
        <f t="shared" si="2106"/>
        <v>0</v>
      </c>
      <c r="CW168" s="270">
        <f t="shared" si="2106"/>
        <v>0</v>
      </c>
      <c r="CX168" s="270">
        <f t="shared" si="2106"/>
        <v>0</v>
      </c>
      <c r="CY168" s="270">
        <f t="shared" si="2106"/>
        <v>0</v>
      </c>
      <c r="CZ168" s="270">
        <f t="shared" si="2106"/>
        <v>0</v>
      </c>
      <c r="DA168" s="270">
        <f t="shared" si="2106"/>
        <v>0</v>
      </c>
      <c r="DB168" s="270">
        <f t="shared" si="2106"/>
        <v>0</v>
      </c>
      <c r="DC168" s="270">
        <f t="shared" si="2106"/>
        <v>0</v>
      </c>
      <c r="DD168" s="270">
        <f t="shared" si="2106"/>
        <v>0</v>
      </c>
      <c r="DE168" s="270">
        <f t="shared" si="2106"/>
        <v>0</v>
      </c>
      <c r="DF168" s="270">
        <f t="shared" si="2106"/>
        <v>0</v>
      </c>
      <c r="DG168" s="270">
        <f t="shared" si="2106"/>
        <v>0</v>
      </c>
      <c r="DH168" s="270">
        <f t="shared" si="2106"/>
        <v>0</v>
      </c>
      <c r="DI168" s="270">
        <f t="shared" si="2106"/>
        <v>0</v>
      </c>
      <c r="DJ168" s="270">
        <f t="shared" si="2106"/>
        <v>0</v>
      </c>
      <c r="DK168" s="270">
        <f t="shared" si="2106"/>
        <v>0</v>
      </c>
      <c r="DL168" s="270">
        <f t="shared" si="2106"/>
        <v>0</v>
      </c>
      <c r="DM168" s="270">
        <f t="shared" si="2106"/>
        <v>0</v>
      </c>
      <c r="DN168" s="270">
        <f t="shared" si="2106"/>
        <v>0</v>
      </c>
      <c r="DO168" s="270">
        <f t="shared" si="2106"/>
        <v>0</v>
      </c>
      <c r="DP168" s="270">
        <f t="shared" si="2106"/>
        <v>0</v>
      </c>
      <c r="DQ168" s="220">
        <f t="shared" si="1979"/>
        <v>-71</v>
      </c>
      <c r="DR168" s="270">
        <f t="shared" ref="DR168:DS168" si="2107">IF(DR172&lt;DR167,(DR167-DR172)/5+DR169,(DR172-DR167)/5+DR167)</f>
        <v>0</v>
      </c>
      <c r="DS168" s="270">
        <f t="shared" si="2107"/>
        <v>0</v>
      </c>
      <c r="DT168" s="270">
        <f t="shared" ref="DT168:EH168" si="2108">IF(DT172&lt;DT167,(DT167-DT172)/5+DT169,(DT172-DT167)/5+DT167)</f>
        <v>0</v>
      </c>
      <c r="DU168" s="270">
        <f t="shared" si="2108"/>
        <v>0</v>
      </c>
      <c r="DV168" s="270">
        <f t="shared" si="2108"/>
        <v>0</v>
      </c>
      <c r="DW168" s="270">
        <f t="shared" si="2108"/>
        <v>0</v>
      </c>
      <c r="DX168" s="270">
        <f t="shared" si="2108"/>
        <v>0</v>
      </c>
      <c r="DY168" s="270">
        <f t="shared" si="2108"/>
        <v>0</v>
      </c>
      <c r="DZ168" s="270">
        <f t="shared" si="2108"/>
        <v>0</v>
      </c>
      <c r="EA168" s="270">
        <f t="shared" si="2108"/>
        <v>0</v>
      </c>
      <c r="EB168" s="270">
        <f t="shared" si="2108"/>
        <v>0</v>
      </c>
      <c r="EC168" s="270">
        <f t="shared" si="2108"/>
        <v>0</v>
      </c>
      <c r="ED168" s="270">
        <f t="shared" si="2108"/>
        <v>0</v>
      </c>
      <c r="EE168" s="270">
        <f t="shared" si="2108"/>
        <v>0</v>
      </c>
      <c r="EF168" s="270">
        <f t="shared" si="2108"/>
        <v>0</v>
      </c>
      <c r="EG168" s="270">
        <f t="shared" si="2108"/>
        <v>0</v>
      </c>
      <c r="EH168" s="270">
        <f t="shared" si="2108"/>
        <v>0.74611111111111117</v>
      </c>
      <c r="EI168" s="270">
        <f t="shared" ref="EI168:FE168" si="2109">IF(EI172&lt;EI167,(EI167-EI172)/5+EI169,(EI172-EI167)/5+EI167)</f>
        <v>0.74888888888888883</v>
      </c>
      <c r="EJ168" s="270">
        <f t="shared" si="2109"/>
        <v>0.74944444444444447</v>
      </c>
      <c r="EK168" s="270">
        <f t="shared" si="2109"/>
        <v>0.75611111111111107</v>
      </c>
      <c r="EL168" s="270">
        <f t="shared" si="2109"/>
        <v>0.76222222222222225</v>
      </c>
      <c r="EM168" s="270">
        <f t="shared" si="2109"/>
        <v>0.76888888888888896</v>
      </c>
      <c r="EN168" s="270">
        <f t="shared" si="2109"/>
        <v>0.77833333333333343</v>
      </c>
      <c r="EO168" s="270">
        <f t="shared" si="2109"/>
        <v>0.77833333333333343</v>
      </c>
      <c r="EP168" s="270">
        <f t="shared" si="2109"/>
        <v>0.93541666666666667</v>
      </c>
      <c r="EQ168" s="270">
        <f t="shared" si="2109"/>
        <v>0.94027777777777777</v>
      </c>
      <c r="ER168" s="270">
        <f t="shared" si="2109"/>
        <v>0.96388888888888891</v>
      </c>
      <c r="ES168" s="270">
        <f t="shared" si="2109"/>
        <v>0.97083333333333333</v>
      </c>
      <c r="ET168" s="270">
        <f t="shared" si="2109"/>
        <v>0.97569444444444453</v>
      </c>
      <c r="EU168" s="270">
        <f t="shared" si="2109"/>
        <v>0.97777777777777775</v>
      </c>
      <c r="EV168" s="270">
        <f t="shared" si="2109"/>
        <v>0.9819444444444444</v>
      </c>
      <c r="EW168" s="270">
        <f t="shared" si="2109"/>
        <v>0.97833333333333339</v>
      </c>
      <c r="EX168" s="270">
        <f t="shared" si="2109"/>
        <v>0.9816666666666668</v>
      </c>
      <c r="EY168" s="270">
        <f t="shared" si="2109"/>
        <v>0.98180555555555549</v>
      </c>
      <c r="EZ168" s="270">
        <f t="shared" si="2109"/>
        <v>0.98138888888888876</v>
      </c>
      <c r="FA168" s="270">
        <f t="shared" si="2109"/>
        <v>0.98888888888888893</v>
      </c>
      <c r="FB168" s="270">
        <f t="shared" si="2109"/>
        <v>0.98861111111111122</v>
      </c>
      <c r="FC168" s="270">
        <f t="shared" si="2109"/>
        <v>0.9916666666666667</v>
      </c>
      <c r="FD168" s="270">
        <f t="shared" si="2109"/>
        <v>0.99013888888888901</v>
      </c>
      <c r="FE168" s="270">
        <f t="shared" si="2109"/>
        <v>0.99097222222222214</v>
      </c>
      <c r="FF168" s="270">
        <f t="shared" ref="FF168:FJ168" si="2110">IF(FF172&lt;FF167,(FF167-FF172)/5+FF169,(FF172-FF167)/5+FF167)</f>
        <v>0.99097222222222214</v>
      </c>
      <c r="FG168" s="270">
        <f t="shared" si="2110"/>
        <v>0.99236111111111114</v>
      </c>
      <c r="FH168" s="270">
        <f t="shared" si="2110"/>
        <v>0.99305555555555547</v>
      </c>
      <c r="FI168" s="270">
        <f t="shared" si="2110"/>
        <v>0.99305555555555547</v>
      </c>
      <c r="FJ168" s="270">
        <f t="shared" si="2110"/>
        <v>0.99319444444444438</v>
      </c>
      <c r="FK168" s="274">
        <f t="shared" ref="FK168" si="2111">IF(FK172&lt;FK167,(FK167-FK172)/5+FK169,(FK172-FK167)/5+FK167)</f>
        <v>0.99083333333333334</v>
      </c>
      <c r="FL168" s="214">
        <f t="shared" si="1769"/>
        <v>-71</v>
      </c>
      <c r="FM168" s="214"/>
      <c r="FN168" s="214"/>
      <c r="FO168" s="221"/>
      <c r="FP168" s="221"/>
      <c r="FQ168" s="214"/>
      <c r="FR168" s="216"/>
      <c r="FS168" s="216"/>
      <c r="FT168" s="216"/>
      <c r="FU168" s="216"/>
      <c r="FV168" s="216"/>
      <c r="FW168" s="216"/>
      <c r="FX168" s="216"/>
      <c r="FY168" s="216"/>
      <c r="FZ168" s="216"/>
      <c r="GA168" s="216"/>
      <c r="GB168" s="216"/>
      <c r="GC168" s="216"/>
      <c r="GD168" s="216"/>
      <c r="GE168" s="216"/>
      <c r="GF168" s="216"/>
      <c r="GG168" s="216"/>
      <c r="GH168" s="216"/>
      <c r="GI168" s="216"/>
      <c r="GJ168" s="216"/>
      <c r="GK168" s="216"/>
      <c r="GL168" s="216"/>
      <c r="GM168" s="216"/>
      <c r="GN168" s="216"/>
      <c r="GO168" s="216"/>
      <c r="GP168" s="216"/>
      <c r="GQ168" s="216"/>
      <c r="GR168" s="216"/>
      <c r="GS168" s="216"/>
      <c r="GT168" s="216"/>
      <c r="GU168" s="216"/>
      <c r="GV168" s="216"/>
      <c r="GW168" s="216"/>
      <c r="GX168" s="216"/>
      <c r="GY168" s="216"/>
      <c r="GZ168" s="216"/>
      <c r="HA168" s="216"/>
      <c r="HB168" s="216"/>
      <c r="HC168" s="216"/>
      <c r="HD168" s="216"/>
      <c r="HE168" s="216"/>
      <c r="HF168" s="216"/>
      <c r="HG168" s="216"/>
      <c r="HH168" s="216"/>
      <c r="HI168" s="216"/>
      <c r="HJ168" s="216"/>
      <c r="HK168" s="216"/>
      <c r="HL168" s="216"/>
      <c r="HM168" s="216"/>
      <c r="HN168" s="216"/>
      <c r="HO168" s="216"/>
      <c r="HP168" s="216"/>
      <c r="HQ168" s="216"/>
      <c r="HR168" s="216"/>
      <c r="HS168" s="216"/>
      <c r="HT168" s="216"/>
      <c r="HU168" s="216"/>
      <c r="HV168" s="216"/>
      <c r="HW168" s="216"/>
      <c r="HX168" s="216"/>
      <c r="HY168" s="216"/>
      <c r="HZ168" s="216"/>
      <c r="IA168" s="216"/>
      <c r="IB168" s="216"/>
      <c r="IC168" s="216"/>
      <c r="ID168" s="216"/>
      <c r="IE168" s="216"/>
      <c r="IF168" s="216"/>
      <c r="IG168" s="216"/>
      <c r="IH168" s="216"/>
      <c r="II168" s="216"/>
      <c r="IJ168" s="216"/>
      <c r="IK168" s="216"/>
      <c r="IL168" s="216"/>
      <c r="IM168" s="216"/>
      <c r="IN168" s="216"/>
      <c r="IO168" s="216"/>
      <c r="IP168" s="216"/>
      <c r="IQ168" s="216"/>
      <c r="IR168" s="216"/>
      <c r="IS168" s="216"/>
      <c r="IT168" s="216"/>
      <c r="IU168" s="216"/>
      <c r="IV168" s="216"/>
      <c r="IW168" s="216"/>
      <c r="IX168" s="216"/>
      <c r="IY168" s="216"/>
      <c r="IZ168" s="216"/>
      <c r="JA168" s="216"/>
      <c r="JB168" s="216"/>
      <c r="JC168" s="216"/>
      <c r="JD168" s="216"/>
      <c r="JE168" s="216"/>
      <c r="JF168" s="216"/>
      <c r="JG168" s="216"/>
      <c r="JH168" s="216"/>
      <c r="JI168" s="216"/>
      <c r="JJ168" s="216"/>
      <c r="JK168" s="216"/>
      <c r="JL168" s="216"/>
      <c r="JM168" s="216"/>
      <c r="JN168" s="216"/>
      <c r="JO168" s="216"/>
      <c r="JP168" s="216"/>
      <c r="JQ168" s="216"/>
      <c r="JR168" s="216"/>
    </row>
    <row r="169" spans="5:278" ht="15.75" hidden="1" thickBot="1">
      <c r="F169" s="134"/>
      <c r="G169" s="135"/>
      <c r="H169" s="135"/>
      <c r="J169" s="12"/>
      <c r="K169" s="19"/>
      <c r="L169" s="45"/>
      <c r="M169" s="144">
        <f>$J$4</f>
        <v>0.70486111111111116</v>
      </c>
      <c r="N169" s="138" t="s">
        <v>58</v>
      </c>
      <c r="O169" s="242" t="s">
        <v>177</v>
      </c>
      <c r="P169" s="242" t="s">
        <v>178</v>
      </c>
      <c r="Q169" s="30"/>
      <c r="R169" s="30"/>
      <c r="S169" s="30"/>
      <c r="T169" s="30"/>
      <c r="U169" s="30"/>
      <c r="V169" s="30"/>
      <c r="W169" s="30"/>
      <c r="X169" s="30"/>
      <c r="Y169" s="30"/>
      <c r="Z169" s="30"/>
      <c r="AA169" s="30"/>
      <c r="AB169" s="30"/>
      <c r="AC169" s="30"/>
      <c r="AD169" s="30"/>
      <c r="AE169" s="30"/>
      <c r="AF169" s="30"/>
      <c r="AG169" s="30"/>
      <c r="AH169" s="30"/>
      <c r="AI169" s="88"/>
      <c r="AJ169" s="91"/>
      <c r="AK169" s="19"/>
      <c r="AL169" s="20"/>
      <c r="AM169" s="20"/>
      <c r="AN169" s="19"/>
      <c r="AO169" s="19"/>
      <c r="AP169" s="19"/>
      <c r="AQ169" s="20"/>
      <c r="AR169" s="20"/>
      <c r="AS169" s="20"/>
      <c r="AT169" s="20"/>
      <c r="AU169" s="20"/>
      <c r="AV169" s="20"/>
      <c r="AW169" s="20"/>
      <c r="BF169" s="215">
        <v>-72</v>
      </c>
      <c r="BG169" s="214">
        <f t="shared" si="1738"/>
        <v>-72</v>
      </c>
      <c r="BH169" s="257">
        <f t="shared" ref="BH169:BI169" si="2112">IF(BH172&lt;BH167,(BH167-BH172)/5+BH170,(BH172-BH167)/5+BH168)</f>
        <v>0.99097222222222225</v>
      </c>
      <c r="BI169" s="254">
        <f t="shared" si="2112"/>
        <v>0.99083333333333312</v>
      </c>
      <c r="BJ169" s="254">
        <f t="shared" ref="BJ169:BS169" si="2113">IF(BJ172&lt;BJ167,(BJ167-BJ172)/5+BJ170,(BJ172-BJ167)/5+BJ168)</f>
        <v>0.98958333333333326</v>
      </c>
      <c r="BK169" s="254">
        <f t="shared" si="2113"/>
        <v>0.98958333333333326</v>
      </c>
      <c r="BL169" s="254">
        <f t="shared" si="2113"/>
        <v>0.99138888888888899</v>
      </c>
      <c r="BM169" s="254">
        <f t="shared" si="2113"/>
        <v>0.99138888888888899</v>
      </c>
      <c r="BN169" s="254">
        <f t="shared" si="2113"/>
        <v>0.9934722222222222</v>
      </c>
      <c r="BO169" s="254">
        <f t="shared" si="2113"/>
        <v>0.99180555555555572</v>
      </c>
      <c r="BP169" s="254">
        <f t="shared" si="2113"/>
        <v>0.9951388888888888</v>
      </c>
      <c r="BQ169" s="254">
        <f t="shared" si="2113"/>
        <v>0.99208333333333343</v>
      </c>
      <c r="BR169" s="254">
        <f t="shared" si="2113"/>
        <v>0.99236111111111103</v>
      </c>
      <c r="BS169" s="254">
        <f t="shared" si="2113"/>
        <v>0.99277777777777776</v>
      </c>
      <c r="BT169" s="254">
        <f t="shared" ref="BT169:CO169" si="2114">IF(BT172&lt;BT167,(BT167-BT172)/5+BT170,(BT172-BT167)/5+BT168)</f>
        <v>0.99277777777777776</v>
      </c>
      <c r="BU169" s="254">
        <f t="shared" si="2114"/>
        <v>0.99250000000000016</v>
      </c>
      <c r="BV169" s="254">
        <f t="shared" si="2114"/>
        <v>0.99277777777777776</v>
      </c>
      <c r="BW169" s="254">
        <f t="shared" si="2114"/>
        <v>0.99277777777777776</v>
      </c>
      <c r="BX169" s="254">
        <f t="shared" si="2114"/>
        <v>0.99319444444444449</v>
      </c>
      <c r="BY169" s="254">
        <f t="shared" si="2114"/>
        <v>0.9948611111111112</v>
      </c>
      <c r="BZ169" s="254">
        <f t="shared" si="2114"/>
        <v>0.9948611111111112</v>
      </c>
      <c r="CA169" s="254">
        <f t="shared" si="2114"/>
        <v>0.99583333333333335</v>
      </c>
      <c r="CB169" s="254">
        <f t="shared" si="2114"/>
        <v>2.0833333333333333E-3</v>
      </c>
      <c r="CC169" s="254">
        <f t="shared" si="2114"/>
        <v>0.99930555555555556</v>
      </c>
      <c r="CD169" s="254">
        <f t="shared" si="2114"/>
        <v>6.2499999999999995E-3</v>
      </c>
      <c r="CE169" s="254">
        <f t="shared" si="2114"/>
        <v>6.9444444444444441E-3</v>
      </c>
      <c r="CF169" s="254">
        <f t="shared" si="2114"/>
        <v>1.3888888888888888E-2</v>
      </c>
      <c r="CG169" s="254">
        <f t="shared" si="2114"/>
        <v>1.8055555555555557E-2</v>
      </c>
      <c r="CH169" s="254">
        <f t="shared" si="2114"/>
        <v>1.125E-2</v>
      </c>
      <c r="CI169" s="254">
        <f t="shared" si="2114"/>
        <v>1.1666666666666665E-2</v>
      </c>
      <c r="CJ169" s="254">
        <f t="shared" si="2114"/>
        <v>1.4999999999999998E-2</v>
      </c>
      <c r="CK169" s="254">
        <f t="shared" si="2114"/>
        <v>2.1249999999999998E-2</v>
      </c>
      <c r="CL169" s="254">
        <f t="shared" si="2114"/>
        <v>2.2083333333333337E-2</v>
      </c>
      <c r="CM169" s="254">
        <f t="shared" si="2114"/>
        <v>0</v>
      </c>
      <c r="CN169" s="254">
        <f t="shared" si="2114"/>
        <v>0</v>
      </c>
      <c r="CO169" s="254">
        <f t="shared" si="2114"/>
        <v>0</v>
      </c>
      <c r="CP169" s="254">
        <f t="shared" ref="CP169:DP169" si="2115">IF(CP172&lt;CP167,(CP167-CP172)/5+CP170,(CP172-CP167)/5+CP168)</f>
        <v>0</v>
      </c>
      <c r="CQ169" s="254">
        <f t="shared" si="2115"/>
        <v>0</v>
      </c>
      <c r="CR169" s="254">
        <f t="shared" si="2115"/>
        <v>0</v>
      </c>
      <c r="CS169" s="254">
        <f t="shared" si="2115"/>
        <v>0</v>
      </c>
      <c r="CT169" s="254">
        <f t="shared" si="2115"/>
        <v>0</v>
      </c>
      <c r="CU169" s="254">
        <f t="shared" si="2115"/>
        <v>0</v>
      </c>
      <c r="CV169" s="254">
        <f t="shared" si="2115"/>
        <v>0</v>
      </c>
      <c r="CW169" s="254">
        <f t="shared" si="2115"/>
        <v>0</v>
      </c>
      <c r="CX169" s="254">
        <f t="shared" si="2115"/>
        <v>0</v>
      </c>
      <c r="CY169" s="254">
        <f t="shared" si="2115"/>
        <v>0</v>
      </c>
      <c r="CZ169" s="254">
        <f t="shared" si="2115"/>
        <v>0</v>
      </c>
      <c r="DA169" s="254">
        <f t="shared" si="2115"/>
        <v>0</v>
      </c>
      <c r="DB169" s="254">
        <f t="shared" si="2115"/>
        <v>0</v>
      </c>
      <c r="DC169" s="254">
        <f t="shared" si="2115"/>
        <v>0</v>
      </c>
      <c r="DD169" s="254">
        <f t="shared" si="2115"/>
        <v>0</v>
      </c>
      <c r="DE169" s="254">
        <f t="shared" si="2115"/>
        <v>0</v>
      </c>
      <c r="DF169" s="254">
        <f t="shared" si="2115"/>
        <v>0</v>
      </c>
      <c r="DG169" s="254">
        <f t="shared" si="2115"/>
        <v>0</v>
      </c>
      <c r="DH169" s="254">
        <f t="shared" si="2115"/>
        <v>0</v>
      </c>
      <c r="DI169" s="254">
        <f t="shared" si="2115"/>
        <v>0</v>
      </c>
      <c r="DJ169" s="254">
        <f t="shared" si="2115"/>
        <v>0</v>
      </c>
      <c r="DK169" s="254">
        <f t="shared" si="2115"/>
        <v>0</v>
      </c>
      <c r="DL169" s="254">
        <f t="shared" si="2115"/>
        <v>0</v>
      </c>
      <c r="DM169" s="254">
        <f t="shared" si="2115"/>
        <v>0</v>
      </c>
      <c r="DN169" s="254">
        <f t="shared" si="2115"/>
        <v>0</v>
      </c>
      <c r="DO169" s="254">
        <f t="shared" si="2115"/>
        <v>0</v>
      </c>
      <c r="DP169" s="254">
        <f t="shared" si="2115"/>
        <v>0</v>
      </c>
      <c r="DQ169" s="220">
        <f t="shared" si="1979"/>
        <v>-72</v>
      </c>
      <c r="DR169" s="254">
        <f t="shared" ref="DR169:DS169" si="2116">IF(DR172&lt;DR167,(DR167-DR172)/5+DR170,(DR172-DR167)/5+DR168)</f>
        <v>0</v>
      </c>
      <c r="DS169" s="254">
        <f t="shared" si="2116"/>
        <v>0</v>
      </c>
      <c r="DT169" s="254">
        <f t="shared" ref="DT169:EH169" si="2117">IF(DT172&lt;DT167,(DT167-DT172)/5+DT170,(DT172-DT167)/5+DT168)</f>
        <v>0</v>
      </c>
      <c r="DU169" s="254">
        <f t="shared" si="2117"/>
        <v>0</v>
      </c>
      <c r="DV169" s="254">
        <f t="shared" si="2117"/>
        <v>0</v>
      </c>
      <c r="DW169" s="254">
        <f t="shared" si="2117"/>
        <v>0</v>
      </c>
      <c r="DX169" s="254">
        <f t="shared" si="2117"/>
        <v>0</v>
      </c>
      <c r="DY169" s="254">
        <f t="shared" si="2117"/>
        <v>0</v>
      </c>
      <c r="DZ169" s="254">
        <f t="shared" si="2117"/>
        <v>0</v>
      </c>
      <c r="EA169" s="254">
        <f t="shared" si="2117"/>
        <v>0</v>
      </c>
      <c r="EB169" s="254">
        <f t="shared" si="2117"/>
        <v>0</v>
      </c>
      <c r="EC169" s="254">
        <f t="shared" si="2117"/>
        <v>0</v>
      </c>
      <c r="ED169" s="254">
        <f t="shared" si="2117"/>
        <v>0</v>
      </c>
      <c r="EE169" s="254">
        <f t="shared" si="2117"/>
        <v>0</v>
      </c>
      <c r="EF169" s="254">
        <f t="shared" si="2117"/>
        <v>0</v>
      </c>
      <c r="EG169" s="254">
        <f t="shared" si="2117"/>
        <v>0</v>
      </c>
      <c r="EH169" s="254">
        <f t="shared" si="2117"/>
        <v>0.55958333333333332</v>
      </c>
      <c r="EI169" s="254">
        <f t="shared" ref="EI169:FE169" si="2118">IF(EI172&lt;EI167,(EI167-EI172)/5+EI170,(EI172-EI167)/5+EI168)</f>
        <v>0.56166666666666665</v>
      </c>
      <c r="EJ169" s="254">
        <f t="shared" si="2118"/>
        <v>0.56208333333333338</v>
      </c>
      <c r="EK169" s="254">
        <f t="shared" si="2118"/>
        <v>0.56708333333333327</v>
      </c>
      <c r="EL169" s="254">
        <f t="shared" si="2118"/>
        <v>0.57166666666666666</v>
      </c>
      <c r="EM169" s="254">
        <f t="shared" si="2118"/>
        <v>0.57666666666666666</v>
      </c>
      <c r="EN169" s="254">
        <f t="shared" si="2118"/>
        <v>0.5837500000000001</v>
      </c>
      <c r="EO169" s="254">
        <f t="shared" si="2118"/>
        <v>0.5837500000000001</v>
      </c>
      <c r="EP169" s="254">
        <f t="shared" si="2118"/>
        <v>0.93541666666666667</v>
      </c>
      <c r="EQ169" s="254">
        <f t="shared" si="2118"/>
        <v>0.94027777777777777</v>
      </c>
      <c r="ER169" s="254">
        <f t="shared" si="2118"/>
        <v>0.96388888888888891</v>
      </c>
      <c r="ES169" s="254">
        <f t="shared" si="2118"/>
        <v>0.97083333333333333</v>
      </c>
      <c r="ET169" s="254">
        <f t="shared" si="2118"/>
        <v>0.97569444444444453</v>
      </c>
      <c r="EU169" s="254">
        <f t="shared" si="2118"/>
        <v>0.97777777777777775</v>
      </c>
      <c r="EV169" s="254">
        <f t="shared" si="2118"/>
        <v>0.9819444444444444</v>
      </c>
      <c r="EW169" s="254">
        <f t="shared" si="2118"/>
        <v>0.97263888888888894</v>
      </c>
      <c r="EX169" s="254">
        <f t="shared" si="2118"/>
        <v>0.97791666666666677</v>
      </c>
      <c r="EY169" s="254">
        <f t="shared" si="2118"/>
        <v>0.97819444444444437</v>
      </c>
      <c r="EZ169" s="254">
        <f t="shared" si="2118"/>
        <v>0.9787499999999999</v>
      </c>
      <c r="FA169" s="254">
        <f t="shared" si="2118"/>
        <v>0.98750000000000004</v>
      </c>
      <c r="FB169" s="254">
        <f t="shared" si="2118"/>
        <v>0.98763888888888896</v>
      </c>
      <c r="FC169" s="254">
        <f t="shared" si="2118"/>
        <v>0.99097222222222225</v>
      </c>
      <c r="FD169" s="254">
        <f t="shared" si="2118"/>
        <v>0.98930555555555566</v>
      </c>
      <c r="FE169" s="254">
        <f t="shared" si="2118"/>
        <v>0.9902777777777777</v>
      </c>
      <c r="FF169" s="254">
        <f t="shared" ref="FF169:FJ169" si="2119">IF(FF172&lt;FF167,(FF167-FF172)/5+FF170,(FF172-FF167)/5+FF168)</f>
        <v>0.9902777777777777</v>
      </c>
      <c r="FG169" s="254">
        <f t="shared" si="2119"/>
        <v>0.9916666666666667</v>
      </c>
      <c r="FH169" s="254">
        <f t="shared" si="2119"/>
        <v>0.99236111111111103</v>
      </c>
      <c r="FI169" s="254">
        <f t="shared" si="2119"/>
        <v>0.99236111111111103</v>
      </c>
      <c r="FJ169" s="254">
        <f t="shared" si="2119"/>
        <v>0.99263888888888885</v>
      </c>
      <c r="FK169" s="255">
        <f t="shared" ref="FK169" si="2120">IF(FK172&lt;FK167,(FK167-FK172)/5+FK170,(FK172-FK167)/5+FK168)</f>
        <v>0.99069444444444443</v>
      </c>
      <c r="FL169" s="214">
        <f t="shared" si="1769"/>
        <v>-72</v>
      </c>
      <c r="FM169" s="214"/>
      <c r="FN169" s="214"/>
      <c r="FO169" s="221"/>
      <c r="FP169" s="221"/>
      <c r="FQ169" s="214"/>
      <c r="FR169" s="216"/>
      <c r="FS169" s="216"/>
      <c r="FT169" s="216"/>
      <c r="FU169" s="216"/>
      <c r="FV169" s="216"/>
      <c r="FW169" s="216"/>
      <c r="FX169" s="216"/>
      <c r="FY169" s="216"/>
      <c r="FZ169" s="216"/>
      <c r="GA169" s="216"/>
      <c r="GB169" s="216"/>
      <c r="GC169" s="216"/>
      <c r="GD169" s="216"/>
      <c r="GE169" s="216"/>
      <c r="GF169" s="216"/>
      <c r="GG169" s="216"/>
      <c r="GH169" s="216"/>
      <c r="GI169" s="216"/>
      <c r="GJ169" s="216"/>
      <c r="GK169" s="216"/>
      <c r="GL169" s="216"/>
      <c r="GM169" s="216"/>
      <c r="GN169" s="216"/>
      <c r="GO169" s="216"/>
      <c r="GP169" s="216"/>
      <c r="GQ169" s="216"/>
      <c r="GR169" s="216"/>
      <c r="GS169" s="216"/>
      <c r="GT169" s="216"/>
      <c r="GU169" s="216"/>
      <c r="GV169" s="216"/>
      <c r="GW169" s="216"/>
      <c r="GX169" s="216"/>
      <c r="GY169" s="216"/>
      <c r="GZ169" s="216"/>
      <c r="HA169" s="216"/>
      <c r="HB169" s="216"/>
      <c r="HC169" s="216"/>
      <c r="HD169" s="216"/>
      <c r="HE169" s="216"/>
      <c r="HF169" s="216"/>
      <c r="HG169" s="216"/>
      <c r="HH169" s="216"/>
      <c r="HI169" s="216"/>
      <c r="HJ169" s="216"/>
      <c r="HK169" s="216"/>
      <c r="HL169" s="216"/>
      <c r="HM169" s="216"/>
      <c r="HN169" s="216"/>
      <c r="HO169" s="216"/>
      <c r="HP169" s="216"/>
      <c r="HQ169" s="216"/>
      <c r="HR169" s="216"/>
      <c r="HS169" s="216"/>
      <c r="HT169" s="216"/>
      <c r="HU169" s="216"/>
      <c r="HV169" s="216"/>
      <c r="HW169" s="216"/>
      <c r="HX169" s="216"/>
      <c r="HY169" s="216"/>
      <c r="HZ169" s="216"/>
      <c r="IA169" s="216"/>
      <c r="IB169" s="216"/>
      <c r="IC169" s="216"/>
      <c r="ID169" s="216"/>
      <c r="IE169" s="216"/>
      <c r="IF169" s="216"/>
      <c r="IG169" s="216"/>
      <c r="IH169" s="216"/>
      <c r="II169" s="216"/>
      <c r="IJ169" s="216"/>
      <c r="IK169" s="216"/>
      <c r="IL169" s="216"/>
      <c r="IM169" s="216"/>
      <c r="IN169" s="216"/>
      <c r="IO169" s="216"/>
      <c r="IP169" s="216"/>
      <c r="IQ169" s="216"/>
      <c r="IR169" s="216"/>
      <c r="IS169" s="216"/>
      <c r="IT169" s="216"/>
      <c r="IU169" s="216"/>
      <c r="IV169" s="216"/>
      <c r="IW169" s="216"/>
      <c r="IX169" s="216"/>
      <c r="IY169" s="216"/>
      <c r="IZ169" s="216"/>
      <c r="JA169" s="216"/>
      <c r="JB169" s="216"/>
      <c r="JC169" s="216"/>
      <c r="JD169" s="216"/>
      <c r="JE169" s="216"/>
      <c r="JF169" s="216"/>
      <c r="JG169" s="216"/>
      <c r="JH169" s="216"/>
      <c r="JI169" s="216"/>
      <c r="JJ169" s="216"/>
      <c r="JK169" s="216"/>
      <c r="JL169" s="216"/>
      <c r="JM169" s="216"/>
      <c r="JN169" s="216"/>
      <c r="JO169" s="216"/>
      <c r="JP169" s="216"/>
      <c r="JQ169" s="216"/>
      <c r="JR169" s="216"/>
    </row>
    <row r="170" spans="5:278" ht="15.75" hidden="1" thickTop="1">
      <c r="E170" s="80"/>
      <c r="F170" s="145"/>
      <c r="G170" s="145"/>
      <c r="H170" s="145"/>
      <c r="I170" s="146"/>
      <c r="J170" s="147"/>
      <c r="K170" s="148">
        <f ca="1">K175*K174+K177+K171</f>
        <v>42409.049398740462</v>
      </c>
      <c r="L170" s="45" t="s">
        <v>179</v>
      </c>
      <c r="M170" s="143">
        <f>IF($B$8="nie sichtbar","nie sichtbar",IF(M168&lt;M169,1+M168-M169,M168-M169))</f>
        <v>7.8703703703697503E-4</v>
      </c>
      <c r="N170" s="138"/>
      <c r="O170" s="243" t="e">
        <f>$FQ$13</f>
        <v>#N/A</v>
      </c>
      <c r="P170" s="243" t="e">
        <f>$FQ$193</f>
        <v>#N/A</v>
      </c>
      <c r="Q170" s="30"/>
      <c r="R170" s="30"/>
      <c r="S170" s="30"/>
      <c r="T170" s="30"/>
      <c r="U170" s="30"/>
      <c r="V170" s="30"/>
      <c r="W170" s="30"/>
      <c r="X170" s="30"/>
      <c r="Y170" s="30"/>
      <c r="Z170" s="30"/>
      <c r="AA170" s="30"/>
      <c r="AB170" s="30"/>
      <c r="AC170" s="30"/>
      <c r="AD170" s="30"/>
      <c r="AE170" s="30"/>
      <c r="AF170" s="30"/>
      <c r="AG170" s="30"/>
      <c r="AH170" s="30"/>
      <c r="AI170" s="20"/>
      <c r="AJ170" s="91"/>
      <c r="AK170" s="19"/>
      <c r="AL170" s="20"/>
      <c r="AM170" s="20"/>
      <c r="AN170" s="19"/>
      <c r="AO170" s="19"/>
      <c r="AP170" s="19"/>
      <c r="AQ170" s="20"/>
      <c r="AR170" s="20"/>
      <c r="AS170" s="20"/>
      <c r="AT170" s="20"/>
      <c r="AU170" s="20"/>
      <c r="AV170" s="20"/>
      <c r="AW170" s="20"/>
      <c r="BF170" s="215">
        <v>-73</v>
      </c>
      <c r="BG170" s="214">
        <f t="shared" si="1738"/>
        <v>-73</v>
      </c>
      <c r="BH170" s="257">
        <f t="shared" ref="BH170:BI170" si="2121">IF(BH172&lt;BH167,(BH167-BH172)/5+BH171,(BH172-BH167)/5+BH169)</f>
        <v>0.99027777777777781</v>
      </c>
      <c r="BI170" s="254">
        <f t="shared" si="2121"/>
        <v>0.98972222222222206</v>
      </c>
      <c r="BJ170" s="254">
        <f t="shared" ref="BJ170:BS170" si="2122">IF(BJ172&lt;BJ167,(BJ167-BJ172)/5+BJ171,(BJ172-BJ167)/5+BJ169)</f>
        <v>0.98888888888888882</v>
      </c>
      <c r="BK170" s="254">
        <f t="shared" si="2122"/>
        <v>0.98888888888888882</v>
      </c>
      <c r="BL170" s="254">
        <f t="shared" si="2122"/>
        <v>0.99055555555555563</v>
      </c>
      <c r="BM170" s="254">
        <f t="shared" si="2122"/>
        <v>0.99055555555555563</v>
      </c>
      <c r="BN170" s="254">
        <f t="shared" si="2122"/>
        <v>0.99333333333333329</v>
      </c>
      <c r="BO170" s="254">
        <f t="shared" si="2122"/>
        <v>0.99083333333333345</v>
      </c>
      <c r="BP170" s="254">
        <f t="shared" si="2122"/>
        <v>0.99444444444444435</v>
      </c>
      <c r="BQ170" s="254">
        <f t="shared" si="2122"/>
        <v>0.99125000000000008</v>
      </c>
      <c r="BR170" s="254">
        <f t="shared" si="2122"/>
        <v>0.99166666666666659</v>
      </c>
      <c r="BS170" s="254">
        <f t="shared" si="2122"/>
        <v>0.99194444444444441</v>
      </c>
      <c r="BT170" s="254">
        <f t="shared" ref="BT170:CO170" si="2123">IF(BT172&lt;BT167,(BT167-BT172)/5+BT171,(BT172-BT167)/5+BT169)</f>
        <v>0.99194444444444441</v>
      </c>
      <c r="BU170" s="254">
        <f t="shared" si="2123"/>
        <v>0.9915277777777779</v>
      </c>
      <c r="BV170" s="254">
        <f t="shared" si="2123"/>
        <v>0.99194444444444441</v>
      </c>
      <c r="BW170" s="254">
        <f t="shared" si="2123"/>
        <v>0.99194444444444441</v>
      </c>
      <c r="BX170" s="254">
        <f t="shared" si="2123"/>
        <v>0.99222222222222223</v>
      </c>
      <c r="BY170" s="254">
        <f t="shared" si="2123"/>
        <v>0.99402777777777784</v>
      </c>
      <c r="BZ170" s="254">
        <f t="shared" si="2123"/>
        <v>0.99402777777777784</v>
      </c>
      <c r="CA170" s="254">
        <f t="shared" si="2123"/>
        <v>0.99513888888888891</v>
      </c>
      <c r="CB170" s="254">
        <f t="shared" si="2123"/>
        <v>2.0833333333333333E-3</v>
      </c>
      <c r="CC170" s="254">
        <f t="shared" si="2123"/>
        <v>0.99930555555555556</v>
      </c>
      <c r="CD170" s="254">
        <f t="shared" si="2123"/>
        <v>6.2499999999999995E-3</v>
      </c>
      <c r="CE170" s="254">
        <f t="shared" si="2123"/>
        <v>6.9444444444444441E-3</v>
      </c>
      <c r="CF170" s="254">
        <f t="shared" si="2123"/>
        <v>1.3888888888888888E-2</v>
      </c>
      <c r="CG170" s="254">
        <f t="shared" si="2123"/>
        <v>1.8055555555555557E-2</v>
      </c>
      <c r="CH170" s="254">
        <f t="shared" si="2123"/>
        <v>7.4999999999999997E-3</v>
      </c>
      <c r="CI170" s="254">
        <f t="shared" si="2123"/>
        <v>7.7777777777777776E-3</v>
      </c>
      <c r="CJ170" s="254">
        <f t="shared" si="2123"/>
        <v>9.9999999999999985E-3</v>
      </c>
      <c r="CK170" s="254">
        <f t="shared" si="2123"/>
        <v>1.4166666666666666E-2</v>
      </c>
      <c r="CL170" s="254">
        <f t="shared" si="2123"/>
        <v>1.4722222222222223E-2</v>
      </c>
      <c r="CM170" s="254">
        <f t="shared" si="2123"/>
        <v>0</v>
      </c>
      <c r="CN170" s="254">
        <f t="shared" si="2123"/>
        <v>0</v>
      </c>
      <c r="CO170" s="254">
        <f t="shared" si="2123"/>
        <v>0</v>
      </c>
      <c r="CP170" s="254">
        <f t="shared" ref="CP170:DP170" si="2124">IF(CP172&lt;CP167,(CP167-CP172)/5+CP171,(CP172-CP167)/5+CP169)</f>
        <v>0</v>
      </c>
      <c r="CQ170" s="254">
        <f t="shared" si="2124"/>
        <v>0</v>
      </c>
      <c r="CR170" s="254">
        <f t="shared" si="2124"/>
        <v>0</v>
      </c>
      <c r="CS170" s="254">
        <f t="shared" si="2124"/>
        <v>0</v>
      </c>
      <c r="CT170" s="254">
        <f t="shared" si="2124"/>
        <v>0</v>
      </c>
      <c r="CU170" s="254">
        <f t="shared" si="2124"/>
        <v>0</v>
      </c>
      <c r="CV170" s="254">
        <f t="shared" si="2124"/>
        <v>0</v>
      </c>
      <c r="CW170" s="254">
        <f t="shared" si="2124"/>
        <v>0</v>
      </c>
      <c r="CX170" s="254">
        <f t="shared" si="2124"/>
        <v>0</v>
      </c>
      <c r="CY170" s="254">
        <f t="shared" si="2124"/>
        <v>0</v>
      </c>
      <c r="CZ170" s="254">
        <f t="shared" si="2124"/>
        <v>0</v>
      </c>
      <c r="DA170" s="254">
        <f t="shared" si="2124"/>
        <v>0</v>
      </c>
      <c r="DB170" s="254">
        <f t="shared" si="2124"/>
        <v>0</v>
      </c>
      <c r="DC170" s="254">
        <f t="shared" si="2124"/>
        <v>0</v>
      </c>
      <c r="DD170" s="254">
        <f t="shared" si="2124"/>
        <v>0</v>
      </c>
      <c r="DE170" s="254">
        <f t="shared" si="2124"/>
        <v>0</v>
      </c>
      <c r="DF170" s="254">
        <f t="shared" si="2124"/>
        <v>0</v>
      </c>
      <c r="DG170" s="254">
        <f t="shared" si="2124"/>
        <v>0</v>
      </c>
      <c r="DH170" s="254">
        <f t="shared" si="2124"/>
        <v>0</v>
      </c>
      <c r="DI170" s="254">
        <f t="shared" si="2124"/>
        <v>0</v>
      </c>
      <c r="DJ170" s="254">
        <f t="shared" si="2124"/>
        <v>0</v>
      </c>
      <c r="DK170" s="254">
        <f t="shared" si="2124"/>
        <v>0</v>
      </c>
      <c r="DL170" s="254">
        <f t="shared" si="2124"/>
        <v>0</v>
      </c>
      <c r="DM170" s="254">
        <f t="shared" si="2124"/>
        <v>0</v>
      </c>
      <c r="DN170" s="254">
        <f t="shared" si="2124"/>
        <v>0</v>
      </c>
      <c r="DO170" s="254">
        <f t="shared" si="2124"/>
        <v>0</v>
      </c>
      <c r="DP170" s="254">
        <f t="shared" si="2124"/>
        <v>0</v>
      </c>
      <c r="DQ170" s="220">
        <f t="shared" si="1979"/>
        <v>-73</v>
      </c>
      <c r="DR170" s="254">
        <f t="shared" ref="DR170:DS170" si="2125">IF(DR172&lt;DR167,(DR167-DR172)/5+DR171,(DR172-DR167)/5+DR169)</f>
        <v>0</v>
      </c>
      <c r="DS170" s="254">
        <f t="shared" si="2125"/>
        <v>0</v>
      </c>
      <c r="DT170" s="254">
        <f t="shared" ref="DT170:EH170" si="2126">IF(DT172&lt;DT167,(DT167-DT172)/5+DT171,(DT172-DT167)/5+DT169)</f>
        <v>0</v>
      </c>
      <c r="DU170" s="254">
        <f t="shared" si="2126"/>
        <v>0</v>
      </c>
      <c r="DV170" s="254">
        <f t="shared" si="2126"/>
        <v>0</v>
      </c>
      <c r="DW170" s="254">
        <f t="shared" si="2126"/>
        <v>0</v>
      </c>
      <c r="DX170" s="254">
        <f t="shared" si="2126"/>
        <v>0</v>
      </c>
      <c r="DY170" s="254">
        <f t="shared" si="2126"/>
        <v>0</v>
      </c>
      <c r="DZ170" s="254">
        <f t="shared" si="2126"/>
        <v>0</v>
      </c>
      <c r="EA170" s="254">
        <f t="shared" si="2126"/>
        <v>0</v>
      </c>
      <c r="EB170" s="254">
        <f t="shared" si="2126"/>
        <v>0</v>
      </c>
      <c r="EC170" s="254">
        <f t="shared" si="2126"/>
        <v>0</v>
      </c>
      <c r="ED170" s="254">
        <f t="shared" si="2126"/>
        <v>0</v>
      </c>
      <c r="EE170" s="254">
        <f t="shared" si="2126"/>
        <v>0</v>
      </c>
      <c r="EF170" s="254">
        <f t="shared" si="2126"/>
        <v>0</v>
      </c>
      <c r="EG170" s="254">
        <f t="shared" si="2126"/>
        <v>0</v>
      </c>
      <c r="EH170" s="254">
        <f t="shared" si="2126"/>
        <v>0.37305555555555558</v>
      </c>
      <c r="EI170" s="254">
        <f t="shared" ref="EI170:FE170" si="2127">IF(EI172&lt;EI167,(EI167-EI172)/5+EI171,(EI172-EI167)/5+EI169)</f>
        <v>0.37444444444444441</v>
      </c>
      <c r="EJ170" s="254">
        <f t="shared" si="2127"/>
        <v>0.37472222222222223</v>
      </c>
      <c r="EK170" s="254">
        <f t="shared" si="2127"/>
        <v>0.37805555555555553</v>
      </c>
      <c r="EL170" s="254">
        <f t="shared" si="2127"/>
        <v>0.38111111111111112</v>
      </c>
      <c r="EM170" s="254">
        <f t="shared" si="2127"/>
        <v>0.38444444444444448</v>
      </c>
      <c r="EN170" s="254">
        <f t="shared" si="2127"/>
        <v>0.38916666666666672</v>
      </c>
      <c r="EO170" s="254">
        <f t="shared" si="2127"/>
        <v>0.38916666666666672</v>
      </c>
      <c r="EP170" s="254">
        <f t="shared" si="2127"/>
        <v>0.93541666666666667</v>
      </c>
      <c r="EQ170" s="254">
        <f t="shared" si="2127"/>
        <v>0.94027777777777777</v>
      </c>
      <c r="ER170" s="254">
        <f t="shared" si="2127"/>
        <v>0.96388888888888891</v>
      </c>
      <c r="ES170" s="254">
        <f t="shared" si="2127"/>
        <v>0.97083333333333333</v>
      </c>
      <c r="ET170" s="254">
        <f t="shared" si="2127"/>
        <v>0.97569444444444453</v>
      </c>
      <c r="EU170" s="254">
        <f t="shared" si="2127"/>
        <v>0.97777777777777775</v>
      </c>
      <c r="EV170" s="254">
        <f t="shared" si="2127"/>
        <v>0.9819444444444444</v>
      </c>
      <c r="EW170" s="254">
        <f t="shared" si="2127"/>
        <v>0.9669444444444445</v>
      </c>
      <c r="EX170" s="254">
        <f t="shared" si="2127"/>
        <v>0.97416666666666674</v>
      </c>
      <c r="EY170" s="254">
        <f t="shared" si="2127"/>
        <v>0.97458333333333325</v>
      </c>
      <c r="EZ170" s="254">
        <f t="shared" si="2127"/>
        <v>0.97611111111111104</v>
      </c>
      <c r="FA170" s="254">
        <f t="shared" si="2127"/>
        <v>0.98611111111111116</v>
      </c>
      <c r="FB170" s="254">
        <f t="shared" si="2127"/>
        <v>0.98666666666666669</v>
      </c>
      <c r="FC170" s="254">
        <f t="shared" si="2127"/>
        <v>0.99027777777777781</v>
      </c>
      <c r="FD170" s="254">
        <f t="shared" si="2127"/>
        <v>0.98847222222222231</v>
      </c>
      <c r="FE170" s="254">
        <f t="shared" si="2127"/>
        <v>0.98958333333333326</v>
      </c>
      <c r="FF170" s="254">
        <f t="shared" ref="FF170:FJ170" si="2128">IF(FF172&lt;FF167,(FF167-FF172)/5+FF171,(FF172-FF167)/5+FF169)</f>
        <v>0.98958333333333326</v>
      </c>
      <c r="FG170" s="254">
        <f t="shared" si="2128"/>
        <v>0.99097222222222225</v>
      </c>
      <c r="FH170" s="254">
        <f t="shared" si="2128"/>
        <v>0.99166666666666659</v>
      </c>
      <c r="FI170" s="254">
        <f t="shared" si="2128"/>
        <v>0.99166666666666659</v>
      </c>
      <c r="FJ170" s="254">
        <f t="shared" si="2128"/>
        <v>0.99208333333333332</v>
      </c>
      <c r="FK170" s="255">
        <f t="shared" ref="FK170" si="2129">IF(FK172&lt;FK167,(FK167-FK172)/5+FK171,(FK172-FK167)/5+FK169)</f>
        <v>0.99055555555555552</v>
      </c>
      <c r="FL170" s="214">
        <f t="shared" si="1769"/>
        <v>-73</v>
      </c>
      <c r="FM170" s="214"/>
      <c r="FN170" s="214"/>
      <c r="FO170" s="221"/>
      <c r="FP170" s="221"/>
      <c r="FQ170" s="214"/>
      <c r="FR170" s="216"/>
      <c r="FS170" s="216"/>
      <c r="FT170" s="216"/>
      <c r="FU170" s="216"/>
      <c r="FV170" s="216"/>
      <c r="FW170" s="216"/>
      <c r="FX170" s="216"/>
      <c r="FY170" s="216"/>
      <c r="FZ170" s="216"/>
      <c r="GA170" s="216"/>
      <c r="GB170" s="216"/>
      <c r="GC170" s="216"/>
      <c r="GD170" s="216"/>
      <c r="GE170" s="216"/>
      <c r="GF170" s="216"/>
      <c r="GG170" s="216"/>
      <c r="GH170" s="216"/>
      <c r="GI170" s="216"/>
      <c r="GJ170" s="216"/>
      <c r="GK170" s="216"/>
      <c r="GL170" s="216"/>
      <c r="GM170" s="216"/>
      <c r="GN170" s="216"/>
      <c r="GO170" s="216"/>
      <c r="GP170" s="216"/>
      <c r="GQ170" s="216"/>
      <c r="GR170" s="216"/>
      <c r="GS170" s="216"/>
      <c r="GT170" s="216"/>
      <c r="GU170" s="216"/>
      <c r="GV170" s="216"/>
      <c r="GW170" s="216"/>
      <c r="GX170" s="216"/>
      <c r="GY170" s="216"/>
      <c r="GZ170" s="216"/>
      <c r="HA170" s="216"/>
      <c r="HB170" s="216"/>
      <c r="HC170" s="216"/>
      <c r="HD170" s="216"/>
      <c r="HE170" s="216"/>
      <c r="HF170" s="216"/>
      <c r="HG170" s="216"/>
      <c r="HH170" s="216"/>
      <c r="HI170" s="216"/>
      <c r="HJ170" s="216"/>
      <c r="HK170" s="216"/>
      <c r="HL170" s="216"/>
      <c r="HM170" s="216"/>
      <c r="HN170" s="216"/>
      <c r="HO170" s="216"/>
      <c r="HP170" s="216"/>
      <c r="HQ170" s="216"/>
      <c r="HR170" s="216"/>
      <c r="HS170" s="216"/>
      <c r="HT170" s="216"/>
      <c r="HU170" s="216"/>
      <c r="HV170" s="216"/>
      <c r="HW170" s="216"/>
      <c r="HX170" s="216"/>
      <c r="HY170" s="216"/>
      <c r="HZ170" s="216"/>
      <c r="IA170" s="216"/>
      <c r="IB170" s="216"/>
      <c r="IC170" s="216"/>
      <c r="ID170" s="216"/>
      <c r="IE170" s="216"/>
      <c r="IF170" s="216"/>
      <c r="IG170" s="216"/>
      <c r="IH170" s="216"/>
      <c r="II170" s="216"/>
      <c r="IJ170" s="216"/>
      <c r="IK170" s="216"/>
      <c r="IL170" s="216"/>
      <c r="IM170" s="216"/>
      <c r="IN170" s="216"/>
      <c r="IO170" s="216"/>
      <c r="IP170" s="216"/>
      <c r="IQ170" s="216"/>
      <c r="IR170" s="216"/>
      <c r="IS170" s="216"/>
      <c r="IT170" s="216"/>
      <c r="IU170" s="216"/>
      <c r="IV170" s="216"/>
      <c r="IW170" s="216"/>
      <c r="IX170" s="216"/>
      <c r="IY170" s="216"/>
      <c r="IZ170" s="216"/>
      <c r="JA170" s="216"/>
      <c r="JB170" s="216"/>
      <c r="JC170" s="216"/>
      <c r="JD170" s="216"/>
      <c r="JE170" s="216"/>
      <c r="JF170" s="216"/>
      <c r="JG170" s="216"/>
      <c r="JH170" s="216"/>
      <c r="JI170" s="216"/>
      <c r="JJ170" s="216"/>
      <c r="JK170" s="216"/>
      <c r="JL170" s="216"/>
      <c r="JM170" s="216"/>
      <c r="JN170" s="216"/>
      <c r="JO170" s="216"/>
      <c r="JP170" s="216"/>
      <c r="JQ170" s="216"/>
      <c r="JR170" s="216"/>
    </row>
    <row r="171" spans="5:278" ht="15.75" hidden="1" thickBot="1">
      <c r="E171" s="149"/>
      <c r="F171" s="29"/>
      <c r="G171" s="29"/>
      <c r="H171" s="29"/>
      <c r="I171" s="150"/>
      <c r="J171" s="135"/>
      <c r="K171" s="151">
        <v>6.9444444444444441E-3</v>
      </c>
      <c r="L171" s="45" t="s">
        <v>180</v>
      </c>
      <c r="M171" s="144" t="str">
        <f>IF($B$8="zirkumpolar","zirkumpolar",IF($B$8="nie sichtbar","nie sichtbar",IF(M170&lt;L166,1+M170-L166+O170,M170-L166+O170)))</f>
        <v>zirkumpolar</v>
      </c>
      <c r="N171" s="138" t="s">
        <v>63</v>
      </c>
      <c r="O171" s="30"/>
      <c r="P171" s="30"/>
      <c r="Q171" s="30"/>
      <c r="R171" s="30"/>
      <c r="S171" s="30"/>
      <c r="T171" s="30"/>
      <c r="U171" s="30"/>
      <c r="V171" s="30"/>
      <c r="W171" s="30"/>
      <c r="X171" s="30"/>
      <c r="Y171" s="30"/>
      <c r="Z171" s="30"/>
      <c r="AA171" s="30"/>
      <c r="AB171" s="30"/>
      <c r="AC171" s="30"/>
      <c r="AD171" s="30"/>
      <c r="AE171" s="30"/>
      <c r="AF171" s="30"/>
      <c r="AG171" s="30"/>
      <c r="AH171" s="30"/>
      <c r="AI171" s="20"/>
      <c r="AJ171" s="91"/>
      <c r="AK171" s="19"/>
      <c r="AL171" s="20"/>
      <c r="AM171" s="20"/>
      <c r="AN171" s="19"/>
      <c r="AO171" s="19"/>
      <c r="AP171" s="19"/>
      <c r="AQ171" s="20"/>
      <c r="AR171" s="20"/>
      <c r="AS171" s="20"/>
      <c r="AT171" s="20"/>
      <c r="AU171" s="20"/>
      <c r="AV171" s="20"/>
      <c r="AW171" s="20"/>
      <c r="BF171" s="215">
        <v>-74</v>
      </c>
      <c r="BG171" s="214">
        <f t="shared" si="1738"/>
        <v>-74</v>
      </c>
      <c r="BH171" s="286">
        <f>IF(BH172&lt;BH167,(BH167-BH172)/5+BH172,(BH172-BH167)/5+BH170)</f>
        <v>0.98958333333333337</v>
      </c>
      <c r="BI171" s="283">
        <f>IF(BI172&lt;BI167,(BI167-BI172)/5+BI172,(BI172-BI167)/5+BI170)</f>
        <v>0.988611111111111</v>
      </c>
      <c r="BJ171" s="283">
        <f t="shared" ref="BJ171:BR171" si="2130">IF(BJ172&lt;BJ167,(BJ167-BJ172)/5+BJ172,(BJ172-BJ167)/5+BJ170)</f>
        <v>0.98819444444444438</v>
      </c>
      <c r="BK171" s="283">
        <f t="shared" si="2130"/>
        <v>0.98819444444444438</v>
      </c>
      <c r="BL171" s="283">
        <f t="shared" si="2130"/>
        <v>0.98972222222222228</v>
      </c>
      <c r="BM171" s="283">
        <f t="shared" si="2130"/>
        <v>0.98972222222222228</v>
      </c>
      <c r="BN171" s="283">
        <f t="shared" si="2130"/>
        <v>0.99319444444444438</v>
      </c>
      <c r="BO171" s="283">
        <f t="shared" si="2130"/>
        <v>0.98986111111111119</v>
      </c>
      <c r="BP171" s="283">
        <f t="shared" si="2130"/>
        <v>0.99374999999999991</v>
      </c>
      <c r="BQ171" s="283">
        <f t="shared" si="2130"/>
        <v>0.99041666666666672</v>
      </c>
      <c r="BR171" s="283">
        <f t="shared" si="2130"/>
        <v>0.99097222222222214</v>
      </c>
      <c r="BS171" s="283">
        <f>IF(BS172&lt;BS167,(BS167-BS172)/5+BS172,(BS172-BS167)/5+BS170)</f>
        <v>0.99111111111111105</v>
      </c>
      <c r="BT171" s="283">
        <f t="shared" ref="BT171" si="2131">IF(BT172&lt;BT167,(BT167-BT172)/5+BT172,(BT172-BT167)/5+BT170)</f>
        <v>0.99111111111111105</v>
      </c>
      <c r="BU171" s="283">
        <f t="shared" ref="BU171" si="2132">IF(BU172&lt;BU167,(BU167-BU172)/5+BU172,(BU172-BU167)/5+BU170)</f>
        <v>0.99055555555555563</v>
      </c>
      <c r="BV171" s="283">
        <f t="shared" ref="BV171" si="2133">IF(BV172&lt;BV167,(BV167-BV172)/5+BV172,(BV172-BV167)/5+BV170)</f>
        <v>0.99111111111111105</v>
      </c>
      <c r="BW171" s="283">
        <f t="shared" ref="BW171" si="2134">IF(BW172&lt;BW167,(BW167-BW172)/5+BW172,(BW172-BW167)/5+BW170)</f>
        <v>0.99111111111111105</v>
      </c>
      <c r="BX171" s="283">
        <f t="shared" ref="BX171" si="2135">IF(BX172&lt;BX167,(BX167-BX172)/5+BX172,(BX172-BX167)/5+BX170)</f>
        <v>0.99124999999999996</v>
      </c>
      <c r="BY171" s="283">
        <f t="shared" ref="BY171" si="2136">IF(BY172&lt;BY167,(BY167-BY172)/5+BY172,(BY172-BY167)/5+BY170)</f>
        <v>0.99319444444444449</v>
      </c>
      <c r="BZ171" s="283">
        <f>IF(BZ172&lt;BZ167,(BZ167-BZ172)/5+BZ172,(BZ172-BZ167)/5+BZ170)</f>
        <v>0.99319444444444449</v>
      </c>
      <c r="CA171" s="283">
        <f t="shared" ref="CA171" si="2137">IF(CA172&lt;CA167,(CA167-CA172)/5+CA172,(CA172-CA167)/5+CA170)</f>
        <v>0.99444444444444446</v>
      </c>
      <c r="CB171" s="283">
        <f t="shared" ref="CB171" si="2138">IF(CB172&lt;CB167,(CB167-CB172)/5+CB172,(CB172-CB167)/5+CB170)</f>
        <v>2.0833333333333333E-3</v>
      </c>
      <c r="CC171" s="283">
        <f t="shared" ref="CC171" si="2139">IF(CC172&lt;CC167,(CC167-CC172)/5+CC172,(CC172-CC167)/5+CC170)</f>
        <v>0.99930555555555556</v>
      </c>
      <c r="CD171" s="283">
        <f>IF(CD172&lt;CD167,(CD167-CD172)/5+CD172,(CD172-CD167)/5+CD170)</f>
        <v>6.2499999999999995E-3</v>
      </c>
      <c r="CE171" s="283">
        <f t="shared" ref="CE171" si="2140">IF(CE172&lt;CE167,(CE167-CE172)/5+CE172,(CE172-CE167)/5+CE170)</f>
        <v>6.9444444444444441E-3</v>
      </c>
      <c r="CF171" s="283">
        <f t="shared" ref="CF171" si="2141">IF(CF172&lt;CF167,(CF167-CF172)/5+CF172,(CF172-CF167)/5+CF170)</f>
        <v>1.3888888888888888E-2</v>
      </c>
      <c r="CG171" s="283">
        <f t="shared" ref="CG171" si="2142">IF(CG172&lt;CG167,(CG167-CG172)/5+CG172,(CG172-CG167)/5+CG170)</f>
        <v>1.8055555555555557E-2</v>
      </c>
      <c r="CH171" s="283">
        <f t="shared" ref="CH171" si="2143">IF(CH172&lt;CH167,(CH167-CH172)/5+CH172,(CH172-CH167)/5+CH170)</f>
        <v>3.7499999999999999E-3</v>
      </c>
      <c r="CI171" s="283">
        <f t="shared" ref="CI171" si="2144">IF(CI172&lt;CI167,(CI167-CI172)/5+CI172,(CI172-CI167)/5+CI170)</f>
        <v>3.8888888888888888E-3</v>
      </c>
      <c r="CJ171" s="283">
        <f t="shared" ref="CJ171" si="2145">IF(CJ172&lt;CJ167,(CJ167-CJ172)/5+CJ172,(CJ172-CJ167)/5+CJ170)</f>
        <v>4.9999999999999992E-3</v>
      </c>
      <c r="CK171" s="283">
        <f t="shared" ref="CK171" si="2146">IF(CK172&lt;CK167,(CK167-CK172)/5+CK172,(CK172-CK167)/5+CK170)</f>
        <v>7.083333333333333E-3</v>
      </c>
      <c r="CL171" s="283">
        <f t="shared" ref="CL171" si="2147">IF(CL172&lt;CL167,(CL167-CL172)/5+CL172,(CL172-CL167)/5+CL170)</f>
        <v>7.3611111111111117E-3</v>
      </c>
      <c r="CM171" s="283">
        <f t="shared" ref="CM171" si="2148">IF(CM172&lt;CM167,(CM167-CM172)/5+CM172,(CM172-CM167)/5+CM170)</f>
        <v>0</v>
      </c>
      <c r="CN171" s="283">
        <f t="shared" ref="CN171:CO171" si="2149">IF(CN172&lt;CN167,(CN167-CN172)/5+CN172,(CN172-CN167)/5+CN170)</f>
        <v>0</v>
      </c>
      <c r="CO171" s="283">
        <f t="shared" si="2149"/>
        <v>0</v>
      </c>
      <c r="CP171" s="283">
        <f t="shared" ref="CP171" si="2150">IF(CP172&lt;CP167,(CP167-CP172)/5+CP172,(CP172-CP167)/5+CP170)</f>
        <v>0</v>
      </c>
      <c r="CQ171" s="283">
        <f t="shared" ref="CQ171" si="2151">IF(CQ172&lt;CQ167,(CQ167-CQ172)/5+CQ172,(CQ172-CQ167)/5+CQ170)</f>
        <v>0</v>
      </c>
      <c r="CR171" s="283">
        <f t="shared" ref="CR171" si="2152">IF(CR172&lt;CR167,(CR167-CR172)/5+CR172,(CR172-CR167)/5+CR170)</f>
        <v>0</v>
      </c>
      <c r="CS171" s="283">
        <f t="shared" ref="CS171" si="2153">IF(CS172&lt;CS167,(CS167-CS172)/5+CS172,(CS172-CS167)/5+CS170)</f>
        <v>0</v>
      </c>
      <c r="CT171" s="283">
        <f t="shared" ref="CT171" si="2154">IF(CT172&lt;CT167,(CT167-CT172)/5+CT172,(CT172-CT167)/5+CT170)</f>
        <v>0</v>
      </c>
      <c r="CU171" s="283">
        <f t="shared" ref="CU171:CV171" si="2155">IF(CU172&lt;CU167,(CU167-CU172)/5+CU172,(CU172-CU167)/5+CU170)</f>
        <v>0</v>
      </c>
      <c r="CV171" s="283">
        <f t="shared" si="2155"/>
        <v>0</v>
      </c>
      <c r="CW171" s="283">
        <f t="shared" ref="CW171" si="2156">IF(CW172&lt;CW167,(CW167-CW172)/5+CW172,(CW172-CW167)/5+CW170)</f>
        <v>0</v>
      </c>
      <c r="CX171" s="283">
        <f t="shared" ref="CX171" si="2157">IF(CX172&lt;CX167,(CX167-CX172)/5+CX172,(CX172-CX167)/5+CX170)</f>
        <v>0</v>
      </c>
      <c r="CY171" s="283">
        <f t="shared" ref="CY171:DA171" si="2158">IF(CY172&lt;CY167,(CY167-CY172)/5+CY172,(CY172-CY167)/5+CY170)</f>
        <v>0</v>
      </c>
      <c r="CZ171" s="283">
        <f t="shared" si="2158"/>
        <v>0</v>
      </c>
      <c r="DA171" s="283">
        <f t="shared" si="2158"/>
        <v>0</v>
      </c>
      <c r="DB171" s="283">
        <f t="shared" ref="DB171" si="2159">IF(DB172&lt;DB167,(DB167-DB172)/5+DB172,(DB172-DB167)/5+DB170)</f>
        <v>0</v>
      </c>
      <c r="DC171" s="283">
        <f t="shared" ref="DC171" si="2160">IF(DC172&lt;DC167,(DC167-DC172)/5+DC172,(DC172-DC167)/5+DC170)</f>
        <v>0</v>
      </c>
      <c r="DD171" s="283">
        <f t="shared" ref="DD171" si="2161">IF(DD172&lt;DD167,(DD167-DD172)/5+DD172,(DD172-DD167)/5+DD170)</f>
        <v>0</v>
      </c>
      <c r="DE171" s="283">
        <f t="shared" ref="DE171" si="2162">IF(DE172&lt;DE167,(DE167-DE172)/5+DE172,(DE172-DE167)/5+DE170)</f>
        <v>0</v>
      </c>
      <c r="DF171" s="283">
        <f t="shared" ref="DF171" si="2163">IF(DF172&lt;DF167,(DF167-DF172)/5+DF172,(DF172-DF167)/5+DF170)</f>
        <v>0</v>
      </c>
      <c r="DG171" s="283">
        <f t="shared" ref="DG171" si="2164">IF(DG172&lt;DG167,(DG167-DG172)/5+DG172,(DG172-DG167)/5+DG170)</f>
        <v>0</v>
      </c>
      <c r="DH171" s="283">
        <f t="shared" ref="DH171" si="2165">IF(DH172&lt;DH167,(DH167-DH172)/5+DH172,(DH172-DH167)/5+DH170)</f>
        <v>0</v>
      </c>
      <c r="DI171" s="283">
        <f t="shared" ref="DI171" si="2166">IF(DI172&lt;DI167,(DI167-DI172)/5+DI172,(DI172-DI167)/5+DI170)</f>
        <v>0</v>
      </c>
      <c r="DJ171" s="283">
        <f t="shared" ref="DJ171:DK171" si="2167">IF(DJ172&lt;DJ167,(DJ167-DJ172)/5+DJ172,(DJ172-DJ167)/5+DJ170)</f>
        <v>0</v>
      </c>
      <c r="DK171" s="283">
        <f t="shared" si="2167"/>
        <v>0</v>
      </c>
      <c r="DL171" s="283">
        <f t="shared" ref="DL171" si="2168">IF(DL172&lt;DL167,(DL167-DL172)/5+DL172,(DL172-DL167)/5+DL170)</f>
        <v>0</v>
      </c>
      <c r="DM171" s="283">
        <f t="shared" ref="DM171" si="2169">IF(DM172&lt;DM167,(DM167-DM172)/5+DM172,(DM172-DM167)/5+DM170)</f>
        <v>0</v>
      </c>
      <c r="DN171" s="283">
        <f t="shared" ref="DN171" si="2170">IF(DN172&lt;DN167,(DN167-DN172)/5+DN172,(DN172-DN167)/5+DN170)</f>
        <v>0</v>
      </c>
      <c r="DO171" s="283">
        <f t="shared" ref="DO171" si="2171">IF(DO172&lt;DO167,(DO167-DO172)/5+DO172,(DO172-DO167)/5+DO170)</f>
        <v>0</v>
      </c>
      <c r="DP171" s="283">
        <f t="shared" ref="DP171" si="2172">IF(DP172&lt;DP167,(DP167-DP172)/5+DP172,(DP172-DP167)/5+DP170)</f>
        <v>0</v>
      </c>
      <c r="DQ171" s="220">
        <f t="shared" si="1979"/>
        <v>-74</v>
      </c>
      <c r="DR171" s="272">
        <f t="shared" ref="DR171:DS171" si="2173">IF(DR172&lt;DR167,(DR167-DR172)/5+DR172,(DR172-DR167)/5+DR170)</f>
        <v>0</v>
      </c>
      <c r="DS171" s="272">
        <f t="shared" si="2173"/>
        <v>0</v>
      </c>
      <c r="DT171" s="272">
        <f t="shared" ref="DT171:EH171" si="2174">IF(DT172&lt;DT167,(DT167-DT172)/5+DT172,(DT172-DT167)/5+DT170)</f>
        <v>0</v>
      </c>
      <c r="DU171" s="272">
        <f t="shared" si="2174"/>
        <v>0</v>
      </c>
      <c r="DV171" s="272">
        <f t="shared" si="2174"/>
        <v>0</v>
      </c>
      <c r="DW171" s="272">
        <f t="shared" si="2174"/>
        <v>0</v>
      </c>
      <c r="DX171" s="272">
        <f t="shared" si="2174"/>
        <v>0</v>
      </c>
      <c r="DY171" s="272">
        <f t="shared" si="2174"/>
        <v>0</v>
      </c>
      <c r="DZ171" s="272">
        <f t="shared" si="2174"/>
        <v>0</v>
      </c>
      <c r="EA171" s="272">
        <f t="shared" si="2174"/>
        <v>0</v>
      </c>
      <c r="EB171" s="272">
        <f t="shared" si="2174"/>
        <v>0</v>
      </c>
      <c r="EC171" s="272">
        <f t="shared" si="2174"/>
        <v>0</v>
      </c>
      <c r="ED171" s="272">
        <f t="shared" si="2174"/>
        <v>0</v>
      </c>
      <c r="EE171" s="272">
        <f t="shared" si="2174"/>
        <v>0</v>
      </c>
      <c r="EF171" s="272">
        <f t="shared" si="2174"/>
        <v>0</v>
      </c>
      <c r="EG171" s="272">
        <f t="shared" si="2174"/>
        <v>0</v>
      </c>
      <c r="EH171" s="272">
        <f t="shared" si="2174"/>
        <v>0.18652777777777779</v>
      </c>
      <c r="EI171" s="272">
        <f t="shared" ref="EI171:FE171" si="2175">IF(EI172&lt;EI167,(EI167-EI172)/5+EI172,(EI172-EI167)/5+EI170)</f>
        <v>0.18722222222222221</v>
      </c>
      <c r="EJ171" s="272">
        <f t="shared" si="2175"/>
        <v>0.18736111111111112</v>
      </c>
      <c r="EK171" s="272">
        <f t="shared" si="2175"/>
        <v>0.18902777777777777</v>
      </c>
      <c r="EL171" s="272">
        <f t="shared" si="2175"/>
        <v>0.19055555555555556</v>
      </c>
      <c r="EM171" s="272">
        <f t="shared" si="2175"/>
        <v>0.19222222222222224</v>
      </c>
      <c r="EN171" s="272">
        <f t="shared" si="2175"/>
        <v>0.19458333333333336</v>
      </c>
      <c r="EO171" s="272">
        <f t="shared" si="2175"/>
        <v>0.19458333333333336</v>
      </c>
      <c r="EP171" s="272">
        <f t="shared" si="2175"/>
        <v>0.93541666666666667</v>
      </c>
      <c r="EQ171" s="272">
        <f t="shared" si="2175"/>
        <v>0.94027777777777777</v>
      </c>
      <c r="ER171" s="272">
        <f t="shared" si="2175"/>
        <v>0.96388888888888891</v>
      </c>
      <c r="ES171" s="272">
        <f t="shared" si="2175"/>
        <v>0.97083333333333333</v>
      </c>
      <c r="ET171" s="272">
        <f t="shared" si="2175"/>
        <v>0.97569444444444453</v>
      </c>
      <c r="EU171" s="272">
        <f t="shared" si="2175"/>
        <v>0.97777777777777775</v>
      </c>
      <c r="EV171" s="272">
        <f t="shared" si="2175"/>
        <v>0.9819444444444444</v>
      </c>
      <c r="EW171" s="272">
        <f t="shared" si="2175"/>
        <v>0.96125000000000005</v>
      </c>
      <c r="EX171" s="272">
        <f t="shared" si="2175"/>
        <v>0.97041666666666671</v>
      </c>
      <c r="EY171" s="272">
        <f t="shared" si="2175"/>
        <v>0.97097222222222213</v>
      </c>
      <c r="EZ171" s="272">
        <f t="shared" si="2175"/>
        <v>0.97347222222222218</v>
      </c>
      <c r="FA171" s="272">
        <f t="shared" si="2175"/>
        <v>0.98472222222222228</v>
      </c>
      <c r="FB171" s="272">
        <f t="shared" si="2175"/>
        <v>0.98569444444444443</v>
      </c>
      <c r="FC171" s="272">
        <f t="shared" si="2175"/>
        <v>0.98958333333333337</v>
      </c>
      <c r="FD171" s="272">
        <f t="shared" si="2175"/>
        <v>0.98763888888888896</v>
      </c>
      <c r="FE171" s="272">
        <f t="shared" si="2175"/>
        <v>0.98888888888888882</v>
      </c>
      <c r="FF171" s="272">
        <f t="shared" ref="FF171:FJ171" si="2176">IF(FF172&lt;FF167,(FF167-FF172)/5+FF172,(FF172-FF167)/5+FF170)</f>
        <v>0.98888888888888882</v>
      </c>
      <c r="FG171" s="272">
        <f t="shared" si="2176"/>
        <v>0.99027777777777781</v>
      </c>
      <c r="FH171" s="272">
        <f t="shared" si="2176"/>
        <v>0.99097222222222214</v>
      </c>
      <c r="FI171" s="272">
        <f t="shared" si="2176"/>
        <v>0.99097222222222214</v>
      </c>
      <c r="FJ171" s="272">
        <f t="shared" si="2176"/>
        <v>0.99152777777777779</v>
      </c>
      <c r="FK171" s="275">
        <f t="shared" ref="FK171" si="2177">IF(FK172&lt;FK167,(FK167-FK172)/5+FK172,(FK172-FK167)/5+FK170)</f>
        <v>0.99041666666666661</v>
      </c>
      <c r="FL171" s="214">
        <f t="shared" si="1769"/>
        <v>-74</v>
      </c>
      <c r="FM171" s="214"/>
      <c r="FN171" s="214"/>
      <c r="FO171" s="221"/>
      <c r="FP171" s="221"/>
      <c r="FQ171" s="214"/>
      <c r="FR171" s="216"/>
      <c r="FS171" s="216"/>
      <c r="FT171" s="216"/>
      <c r="FU171" s="216"/>
      <c r="FV171" s="216"/>
      <c r="FW171" s="216"/>
      <c r="FX171" s="216"/>
      <c r="FY171" s="216"/>
      <c r="FZ171" s="216"/>
      <c r="GA171" s="216"/>
      <c r="GB171" s="216"/>
      <c r="GC171" s="216"/>
      <c r="GD171" s="216"/>
      <c r="GE171" s="216"/>
      <c r="GF171" s="216"/>
      <c r="GG171" s="216"/>
      <c r="GH171" s="216"/>
      <c r="GI171" s="216"/>
      <c r="GJ171" s="216"/>
      <c r="GK171" s="216"/>
      <c r="GL171" s="216"/>
      <c r="GM171" s="216"/>
      <c r="GN171" s="216"/>
      <c r="GO171" s="216"/>
      <c r="GP171" s="216"/>
      <c r="GQ171" s="216"/>
      <c r="GR171" s="216"/>
      <c r="GS171" s="216"/>
      <c r="GT171" s="216"/>
      <c r="GU171" s="216"/>
      <c r="GV171" s="216"/>
      <c r="GW171" s="216"/>
      <c r="GX171" s="216"/>
      <c r="GY171" s="216"/>
      <c r="GZ171" s="216"/>
      <c r="HA171" s="216"/>
      <c r="HB171" s="216"/>
      <c r="HC171" s="216"/>
      <c r="HD171" s="216"/>
      <c r="HE171" s="216"/>
      <c r="HF171" s="216"/>
      <c r="HG171" s="216"/>
      <c r="HH171" s="216"/>
      <c r="HI171" s="216"/>
      <c r="HJ171" s="216"/>
      <c r="HK171" s="216"/>
      <c r="HL171" s="216"/>
      <c r="HM171" s="216"/>
      <c r="HN171" s="216"/>
      <c r="HO171" s="216"/>
      <c r="HP171" s="216"/>
      <c r="HQ171" s="216"/>
      <c r="HR171" s="216"/>
      <c r="HS171" s="216"/>
      <c r="HT171" s="216"/>
      <c r="HU171" s="216"/>
      <c r="HV171" s="216"/>
      <c r="HW171" s="216"/>
      <c r="HX171" s="216"/>
      <c r="HY171" s="216"/>
      <c r="HZ171" s="216"/>
      <c r="IA171" s="216"/>
      <c r="IB171" s="216"/>
      <c r="IC171" s="216"/>
      <c r="ID171" s="216"/>
      <c r="IE171" s="216"/>
      <c r="IF171" s="216"/>
      <c r="IG171" s="216"/>
      <c r="IH171" s="216"/>
      <c r="II171" s="216"/>
      <c r="IJ171" s="216"/>
      <c r="IK171" s="216"/>
      <c r="IL171" s="216"/>
      <c r="IM171" s="216"/>
      <c r="IN171" s="216"/>
      <c r="IO171" s="216"/>
      <c r="IP171" s="216"/>
      <c r="IQ171" s="216"/>
      <c r="IR171" s="216"/>
      <c r="IS171" s="216"/>
      <c r="IT171" s="216"/>
      <c r="IU171" s="216"/>
      <c r="IV171" s="216"/>
      <c r="IW171" s="216"/>
      <c r="IX171" s="216"/>
      <c r="IY171" s="216"/>
      <c r="IZ171" s="216"/>
      <c r="JA171" s="216"/>
      <c r="JB171" s="216"/>
      <c r="JC171" s="216"/>
      <c r="JD171" s="216"/>
      <c r="JE171" s="216"/>
      <c r="JF171" s="216"/>
      <c r="JG171" s="216"/>
      <c r="JH171" s="216"/>
      <c r="JI171" s="216"/>
      <c r="JJ171" s="216"/>
      <c r="JK171" s="216"/>
      <c r="JL171" s="216"/>
      <c r="JM171" s="216"/>
      <c r="JN171" s="216"/>
      <c r="JO171" s="216"/>
      <c r="JP171" s="216"/>
      <c r="JQ171" s="216"/>
      <c r="JR171" s="216"/>
    </row>
    <row r="172" spans="5:278" ht="15.75" hidden="1" thickBot="1">
      <c r="E172" s="149"/>
      <c r="F172" s="29"/>
      <c r="G172" s="29"/>
      <c r="H172" s="45"/>
      <c r="I172" s="150"/>
      <c r="J172" s="135" t="s">
        <v>64</v>
      </c>
      <c r="K172" s="152">
        <f ca="1">K174*K175+K177</f>
        <v>42409.042454296017</v>
      </c>
      <c r="L172" s="45" t="s">
        <v>181</v>
      </c>
      <c r="M172" s="144" t="str">
        <f>IF($B$8="zirkumpolar","zirkumpolar",IF($B$8="nie sichtbar","nie sichtbar",M170+L166+P170))</f>
        <v>zirkumpolar</v>
      </c>
      <c r="N172" s="138" t="s">
        <v>65</v>
      </c>
      <c r="O172" s="30"/>
      <c r="P172" s="30"/>
      <c r="Q172" s="30"/>
      <c r="R172" s="30"/>
      <c r="S172" s="30"/>
      <c r="T172" s="30"/>
      <c r="U172" s="30"/>
      <c r="V172" s="30"/>
      <c r="W172" s="30"/>
      <c r="X172" s="30"/>
      <c r="Y172" s="30"/>
      <c r="Z172" s="30"/>
      <c r="AA172" s="30"/>
      <c r="AB172" s="30"/>
      <c r="AC172" s="30"/>
      <c r="AD172" s="30"/>
      <c r="AE172" s="30"/>
      <c r="AF172" s="30"/>
      <c r="AG172" s="30"/>
      <c r="AH172" s="30"/>
      <c r="AI172" s="20"/>
      <c r="AJ172" s="91"/>
      <c r="AK172" s="19"/>
      <c r="AL172" s="20"/>
      <c r="AM172" s="20"/>
      <c r="AN172" s="19"/>
      <c r="AO172" s="19"/>
      <c r="AP172" s="19"/>
      <c r="AQ172" s="20"/>
      <c r="AR172" s="20"/>
      <c r="AS172" s="20"/>
      <c r="AT172" s="20"/>
      <c r="AU172" s="20"/>
      <c r="AV172" s="20"/>
      <c r="AW172" s="20"/>
      <c r="BF172" s="215">
        <v>-75</v>
      </c>
      <c r="BG172" s="214">
        <f t="shared" si="1738"/>
        <v>-75</v>
      </c>
      <c r="BH172" s="258">
        <v>0.98888888888888893</v>
      </c>
      <c r="BI172" s="259">
        <v>0.98749999999999993</v>
      </c>
      <c r="BJ172" s="259">
        <v>0.98749999999999993</v>
      </c>
      <c r="BK172" s="259">
        <v>0.98749999999999993</v>
      </c>
      <c r="BL172" s="259">
        <v>0.98888888888888893</v>
      </c>
      <c r="BM172" s="259">
        <v>0.98888888888888893</v>
      </c>
      <c r="BN172" s="259">
        <v>0.99305555555555547</v>
      </c>
      <c r="BO172" s="259">
        <v>0.98888888888888893</v>
      </c>
      <c r="BP172" s="259">
        <v>0.99305555555555547</v>
      </c>
      <c r="BQ172" s="259">
        <v>0.98958333333333337</v>
      </c>
      <c r="BR172" s="259">
        <v>0.9902777777777777</v>
      </c>
      <c r="BS172" s="259">
        <v>0.9902777777777777</v>
      </c>
      <c r="BT172" s="259">
        <v>0.9902777777777777</v>
      </c>
      <c r="BU172" s="259">
        <v>0.98958333333333337</v>
      </c>
      <c r="BV172" s="259">
        <v>0.9902777777777777</v>
      </c>
      <c r="BW172" s="259">
        <v>0.9902777777777777</v>
      </c>
      <c r="BX172" s="259">
        <v>0.9902777777777777</v>
      </c>
      <c r="BY172" s="259">
        <v>0.99236111111111114</v>
      </c>
      <c r="BZ172" s="259">
        <v>0.99236111111111114</v>
      </c>
      <c r="CA172" s="259">
        <v>0.99375000000000002</v>
      </c>
      <c r="CB172" s="259">
        <v>2.0833333333333333E-3</v>
      </c>
      <c r="CC172" s="259">
        <v>0.99930555555555556</v>
      </c>
      <c r="CD172" s="259">
        <v>6.2499999999999995E-3</v>
      </c>
      <c r="CE172" s="259">
        <v>6.9444444444444441E-3</v>
      </c>
      <c r="CF172" s="259">
        <v>1.3888888888888888E-2</v>
      </c>
      <c r="CG172" s="259">
        <v>1.8055555555555557E-2</v>
      </c>
      <c r="CH172" s="259"/>
      <c r="CI172" s="259"/>
      <c r="CJ172" s="259"/>
      <c r="CK172" s="259"/>
      <c r="CL172" s="259"/>
      <c r="CM172" s="259"/>
      <c r="CN172" s="259"/>
      <c r="CO172" s="259"/>
      <c r="CP172" s="259"/>
      <c r="CQ172" s="259"/>
      <c r="CR172" s="259"/>
      <c r="CS172" s="259"/>
      <c r="CT172" s="259"/>
      <c r="CU172" s="259"/>
      <c r="CV172" s="259"/>
      <c r="CW172" s="259"/>
      <c r="CX172" s="259"/>
      <c r="CY172" s="259"/>
      <c r="CZ172" s="259"/>
      <c r="DA172" s="259"/>
      <c r="DB172" s="259"/>
      <c r="DC172" s="259"/>
      <c r="DD172" s="259"/>
      <c r="DE172" s="259"/>
      <c r="DF172" s="259"/>
      <c r="DG172" s="259"/>
      <c r="DH172" s="259"/>
      <c r="DI172" s="259"/>
      <c r="DJ172" s="259"/>
      <c r="DK172" s="259"/>
      <c r="DL172" s="259"/>
      <c r="DM172" s="259"/>
      <c r="DN172" s="259"/>
      <c r="DO172" s="259"/>
      <c r="DP172" s="273"/>
      <c r="DQ172" s="220">
        <f t="shared" si="1979"/>
        <v>-75</v>
      </c>
      <c r="DR172" s="258"/>
      <c r="DS172" s="259"/>
      <c r="DT172" s="259"/>
      <c r="DU172" s="259"/>
      <c r="DV172" s="259"/>
      <c r="DW172" s="259"/>
      <c r="DX172" s="259"/>
      <c r="DY172" s="259"/>
      <c r="DZ172" s="259"/>
      <c r="EA172" s="259"/>
      <c r="EB172" s="290"/>
      <c r="EC172" s="259"/>
      <c r="ED172" s="259"/>
      <c r="EE172" s="259"/>
      <c r="EF172" s="259"/>
      <c r="EG172" s="259"/>
      <c r="EH172" s="259"/>
      <c r="EI172" s="259"/>
      <c r="EJ172" s="259"/>
      <c r="EK172" s="259"/>
      <c r="EL172" s="259"/>
      <c r="EM172" s="259"/>
      <c r="EN172" s="259"/>
      <c r="EO172" s="259"/>
      <c r="EP172" s="259">
        <v>0.93541666666666667</v>
      </c>
      <c r="EQ172" s="259">
        <v>0.94027777777777777</v>
      </c>
      <c r="ER172" s="259">
        <v>0.96388888888888891</v>
      </c>
      <c r="ES172" s="259">
        <v>0.97083333333333333</v>
      </c>
      <c r="ET172" s="259">
        <v>0.97569444444444453</v>
      </c>
      <c r="EU172" s="259">
        <v>0.97777777777777775</v>
      </c>
      <c r="EV172" s="259">
        <v>0.9819444444444444</v>
      </c>
      <c r="EW172" s="259">
        <v>0.9555555555555556</v>
      </c>
      <c r="EX172" s="259">
        <v>0.96666666666666667</v>
      </c>
      <c r="EY172" s="259">
        <v>0.96736111111111101</v>
      </c>
      <c r="EZ172" s="259">
        <v>0.97083333333333333</v>
      </c>
      <c r="FA172" s="259">
        <v>0.98333333333333339</v>
      </c>
      <c r="FB172" s="259">
        <v>0.98472222222222217</v>
      </c>
      <c r="FC172" s="259">
        <v>0.98888888888888893</v>
      </c>
      <c r="FD172" s="259">
        <v>0.9868055555555556</v>
      </c>
      <c r="FE172" s="259">
        <v>0.98819444444444438</v>
      </c>
      <c r="FF172" s="259">
        <v>0.98819444444444438</v>
      </c>
      <c r="FG172" s="259">
        <v>0.98958333333333337</v>
      </c>
      <c r="FH172" s="259">
        <v>0.9902777777777777</v>
      </c>
      <c r="FI172" s="259">
        <v>0.9902777777777777</v>
      </c>
      <c r="FJ172" s="259">
        <v>0.99097222222222225</v>
      </c>
      <c r="FK172" s="273">
        <v>0.9902777777777777</v>
      </c>
      <c r="FL172" s="214">
        <f t="shared" si="1769"/>
        <v>-75</v>
      </c>
      <c r="FM172" s="214"/>
      <c r="FN172" s="214"/>
      <c r="FO172" s="221"/>
      <c r="FP172" s="221"/>
      <c r="FQ172" s="214"/>
      <c r="FR172" s="216"/>
      <c r="FS172" s="216"/>
      <c r="FT172" s="216"/>
      <c r="FU172" s="216"/>
      <c r="FV172" s="216"/>
      <c r="FW172" s="216"/>
      <c r="FX172" s="216"/>
      <c r="FY172" s="216"/>
      <c r="FZ172" s="216"/>
      <c r="GA172" s="216"/>
      <c r="GB172" s="216"/>
      <c r="GC172" s="216"/>
      <c r="GD172" s="216"/>
      <c r="GE172" s="216"/>
      <c r="GF172" s="216"/>
      <c r="GG172" s="216"/>
      <c r="GH172" s="216"/>
      <c r="GI172" s="216"/>
      <c r="GJ172" s="216"/>
      <c r="GK172" s="216"/>
      <c r="GL172" s="216"/>
      <c r="GM172" s="216"/>
      <c r="GN172" s="216"/>
      <c r="GO172" s="216"/>
      <c r="GP172" s="216"/>
      <c r="GQ172" s="216"/>
      <c r="GR172" s="216"/>
      <c r="GS172" s="216"/>
      <c r="GT172" s="216"/>
      <c r="GU172" s="216"/>
      <c r="GV172" s="216"/>
      <c r="GW172" s="216"/>
      <c r="GX172" s="216"/>
      <c r="GY172" s="216"/>
      <c r="GZ172" s="216"/>
      <c r="HA172" s="216"/>
      <c r="HB172" s="216"/>
      <c r="HC172" s="216"/>
      <c r="HD172" s="216"/>
      <c r="HE172" s="216"/>
      <c r="HF172" s="216"/>
      <c r="HG172" s="216"/>
      <c r="HH172" s="216"/>
      <c r="HI172" s="216"/>
      <c r="HJ172" s="216"/>
      <c r="HK172" s="216"/>
      <c r="HL172" s="216"/>
      <c r="HM172" s="216"/>
      <c r="HN172" s="216"/>
      <c r="HO172" s="216"/>
      <c r="HP172" s="216"/>
      <c r="HQ172" s="216"/>
      <c r="HR172" s="216"/>
      <c r="HS172" s="216"/>
      <c r="HT172" s="216"/>
      <c r="HU172" s="216"/>
      <c r="HV172" s="216"/>
      <c r="HW172" s="216"/>
      <c r="HX172" s="216"/>
      <c r="HY172" s="216"/>
      <c r="HZ172" s="216"/>
      <c r="IA172" s="216"/>
      <c r="IB172" s="216"/>
      <c r="IC172" s="216"/>
      <c r="ID172" s="216"/>
      <c r="IE172" s="216"/>
      <c r="IF172" s="216"/>
      <c r="IG172" s="216"/>
      <c r="IH172" s="216"/>
      <c r="II172" s="216"/>
      <c r="IJ172" s="216"/>
      <c r="IK172" s="216"/>
      <c r="IL172" s="216"/>
      <c r="IM172" s="216"/>
      <c r="IN172" s="216"/>
      <c r="IO172" s="216"/>
      <c r="IP172" s="216"/>
      <c r="IQ172" s="216"/>
      <c r="IR172" s="216"/>
      <c r="IS172" s="216"/>
      <c r="IT172" s="216"/>
      <c r="IU172" s="216"/>
      <c r="IV172" s="216"/>
      <c r="IW172" s="216"/>
      <c r="IX172" s="216"/>
      <c r="IY172" s="216"/>
      <c r="IZ172" s="216"/>
      <c r="JA172" s="216"/>
      <c r="JB172" s="216"/>
      <c r="JC172" s="216"/>
      <c r="JD172" s="216"/>
      <c r="JE172" s="216"/>
      <c r="JF172" s="216"/>
      <c r="JG172" s="216"/>
      <c r="JH172" s="216"/>
      <c r="JI172" s="216"/>
      <c r="JJ172" s="216"/>
      <c r="JK172" s="216"/>
      <c r="JL172" s="216"/>
      <c r="JM172" s="216"/>
      <c r="JN172" s="216"/>
      <c r="JO172" s="216"/>
      <c r="JP172" s="216"/>
      <c r="JQ172" s="216"/>
      <c r="JR172" s="216"/>
    </row>
    <row r="173" spans="5:278" hidden="1">
      <c r="E173" s="149"/>
      <c r="F173" s="135"/>
      <c r="G173" s="135"/>
      <c r="H173" s="135"/>
      <c r="I173" s="150"/>
      <c r="J173" s="135" t="s">
        <v>66</v>
      </c>
      <c r="K173" s="153">
        <f ca="1">F186/15/24</f>
        <v>1.5354695903935447</v>
      </c>
      <c r="L173" s="19"/>
      <c r="M173" s="208"/>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20"/>
      <c r="AJ173" s="91"/>
      <c r="AK173" s="19"/>
      <c r="AL173" s="20"/>
      <c r="AM173" s="20"/>
      <c r="AN173" s="19"/>
      <c r="AO173" s="19"/>
      <c r="AP173" s="19"/>
      <c r="AQ173" s="20"/>
      <c r="AR173" s="20"/>
      <c r="AS173" s="20"/>
      <c r="AT173" s="20"/>
      <c r="AU173" s="20"/>
      <c r="AV173" s="20"/>
      <c r="AW173" s="20"/>
      <c r="BF173" s="215">
        <v>-76</v>
      </c>
      <c r="BG173" s="214">
        <f t="shared" si="1738"/>
        <v>-76</v>
      </c>
      <c r="BH173" s="269">
        <f t="shared" ref="BH173:BI173" si="2178">IF(BH177&lt;BH172,(BH172-BH177)/5+BH174,(BH177-BH172)/5+BH172)</f>
        <v>0.98777777777777764</v>
      </c>
      <c r="BI173" s="270">
        <f t="shared" si="2178"/>
        <v>0.98611111111111116</v>
      </c>
      <c r="BJ173" s="270">
        <f t="shared" ref="BJ173:DP173" si="2179">IF(BJ177&lt;BJ172,(BJ172-BJ177)/5+BJ174,(BJ177-BJ172)/5+BJ172)</f>
        <v>0.98597222222222225</v>
      </c>
      <c r="BK173" s="270">
        <f t="shared" si="2179"/>
        <v>0.98499999999999976</v>
      </c>
      <c r="BL173" s="270">
        <f t="shared" si="2179"/>
        <v>0.98888888888888893</v>
      </c>
      <c r="BM173" s="270">
        <f t="shared" si="2179"/>
        <v>0.98888888888888893</v>
      </c>
      <c r="BN173" s="270">
        <f t="shared" si="2179"/>
        <v>0.99305555555555547</v>
      </c>
      <c r="BO173" s="270">
        <f t="shared" si="2179"/>
        <v>0.98888888888888893</v>
      </c>
      <c r="BP173" s="270">
        <f t="shared" si="2179"/>
        <v>0.99305555555555547</v>
      </c>
      <c r="BQ173" s="270">
        <f t="shared" si="2179"/>
        <v>0.98958333333333337</v>
      </c>
      <c r="BR173" s="270">
        <f t="shared" si="2179"/>
        <v>0.9902777777777777</v>
      </c>
      <c r="BS173" s="270">
        <f t="shared" si="2179"/>
        <v>0.9902777777777777</v>
      </c>
      <c r="BT173" s="270">
        <f t="shared" si="2179"/>
        <v>0.9902777777777777</v>
      </c>
      <c r="BU173" s="270">
        <f t="shared" si="2179"/>
        <v>0.98958333333333337</v>
      </c>
      <c r="BV173" s="270">
        <f t="shared" si="2179"/>
        <v>0.9902777777777777</v>
      </c>
      <c r="BW173" s="270">
        <f t="shared" si="2179"/>
        <v>0.9902777777777777</v>
      </c>
      <c r="BX173" s="270">
        <f t="shared" si="2179"/>
        <v>0.9902777777777777</v>
      </c>
      <c r="BY173" s="270">
        <f t="shared" si="2179"/>
        <v>0.99236111111111114</v>
      </c>
      <c r="BZ173" s="270">
        <f t="shared" si="2179"/>
        <v>0.99236111111111114</v>
      </c>
      <c r="CA173" s="270">
        <f t="shared" si="2179"/>
        <v>0.99375000000000002</v>
      </c>
      <c r="CB173" s="270">
        <f t="shared" si="2179"/>
        <v>1.6666666666666666E-3</v>
      </c>
      <c r="CC173" s="270">
        <f t="shared" si="2179"/>
        <v>0.7994444444444444</v>
      </c>
      <c r="CD173" s="270">
        <f t="shared" si="2179"/>
        <v>4.9999999999999992E-3</v>
      </c>
      <c r="CE173" s="270">
        <f t="shared" si="2179"/>
        <v>5.5555555555555549E-3</v>
      </c>
      <c r="CF173" s="270">
        <f t="shared" si="2179"/>
        <v>1.111111111111111E-2</v>
      </c>
      <c r="CG173" s="270">
        <f t="shared" si="2179"/>
        <v>1.4444444444444446E-2</v>
      </c>
      <c r="CH173" s="270">
        <f t="shared" si="2179"/>
        <v>0</v>
      </c>
      <c r="CI173" s="270">
        <f t="shared" si="2179"/>
        <v>0</v>
      </c>
      <c r="CJ173" s="270">
        <f t="shared" si="2179"/>
        <v>0</v>
      </c>
      <c r="CK173" s="270">
        <f t="shared" si="2179"/>
        <v>0</v>
      </c>
      <c r="CL173" s="270">
        <f t="shared" si="2179"/>
        <v>0</v>
      </c>
      <c r="CM173" s="270">
        <f t="shared" si="2179"/>
        <v>0</v>
      </c>
      <c r="CN173" s="270">
        <f t="shared" si="2179"/>
        <v>0</v>
      </c>
      <c r="CO173" s="270">
        <f t="shared" si="2179"/>
        <v>0</v>
      </c>
      <c r="CP173" s="270">
        <f t="shared" si="2179"/>
        <v>0</v>
      </c>
      <c r="CQ173" s="270">
        <f t="shared" si="2179"/>
        <v>0</v>
      </c>
      <c r="CR173" s="270">
        <f t="shared" si="2179"/>
        <v>0</v>
      </c>
      <c r="CS173" s="270">
        <f t="shared" si="2179"/>
        <v>0</v>
      </c>
      <c r="CT173" s="270">
        <f t="shared" si="2179"/>
        <v>0</v>
      </c>
      <c r="CU173" s="270">
        <f t="shared" si="2179"/>
        <v>0</v>
      </c>
      <c r="CV173" s="270">
        <f t="shared" si="2179"/>
        <v>0</v>
      </c>
      <c r="CW173" s="270">
        <f t="shared" si="2179"/>
        <v>0</v>
      </c>
      <c r="CX173" s="270">
        <f t="shared" si="2179"/>
        <v>0</v>
      </c>
      <c r="CY173" s="270">
        <f t="shared" si="2179"/>
        <v>0</v>
      </c>
      <c r="CZ173" s="270">
        <f t="shared" si="2179"/>
        <v>0</v>
      </c>
      <c r="DA173" s="270">
        <f t="shared" si="2179"/>
        <v>0</v>
      </c>
      <c r="DB173" s="270">
        <f t="shared" si="2179"/>
        <v>0</v>
      </c>
      <c r="DC173" s="270">
        <f t="shared" si="2179"/>
        <v>0</v>
      </c>
      <c r="DD173" s="270">
        <f t="shared" si="2179"/>
        <v>0</v>
      </c>
      <c r="DE173" s="270">
        <f t="shared" si="2179"/>
        <v>0</v>
      </c>
      <c r="DF173" s="270">
        <f t="shared" si="2179"/>
        <v>0</v>
      </c>
      <c r="DG173" s="270">
        <f t="shared" si="2179"/>
        <v>0</v>
      </c>
      <c r="DH173" s="270">
        <f t="shared" si="2179"/>
        <v>0</v>
      </c>
      <c r="DI173" s="270">
        <f t="shared" si="2179"/>
        <v>0</v>
      </c>
      <c r="DJ173" s="270">
        <f t="shared" si="2179"/>
        <v>0</v>
      </c>
      <c r="DK173" s="270">
        <f t="shared" si="2179"/>
        <v>0</v>
      </c>
      <c r="DL173" s="270">
        <f t="shared" si="2179"/>
        <v>0</v>
      </c>
      <c r="DM173" s="270">
        <f t="shared" si="2179"/>
        <v>0</v>
      </c>
      <c r="DN173" s="270">
        <f t="shared" si="2179"/>
        <v>0</v>
      </c>
      <c r="DO173" s="270">
        <f t="shared" si="2179"/>
        <v>0</v>
      </c>
      <c r="DP173" s="270">
        <f t="shared" si="2179"/>
        <v>0</v>
      </c>
      <c r="DQ173" s="220">
        <f t="shared" si="1979"/>
        <v>-76</v>
      </c>
      <c r="DR173" s="270">
        <f t="shared" ref="DR173:DS173" si="2180">IF(DR177&lt;DR172,(DR172-DR177)/5+DR174,(DR177-DR172)/5+DR172)</f>
        <v>0</v>
      </c>
      <c r="DS173" s="270">
        <f t="shared" si="2180"/>
        <v>0</v>
      </c>
      <c r="DT173" s="270">
        <f t="shared" ref="DT173:FA173" si="2181">IF(DT177&lt;DT172,(DT172-DT177)/5+DT174,(DT177-DT172)/5+DT172)</f>
        <v>0</v>
      </c>
      <c r="DU173" s="270">
        <f t="shared" si="2181"/>
        <v>0</v>
      </c>
      <c r="DV173" s="270">
        <f t="shared" si="2181"/>
        <v>0</v>
      </c>
      <c r="DW173" s="270">
        <f t="shared" si="2181"/>
        <v>0</v>
      </c>
      <c r="DX173" s="270">
        <f t="shared" si="2181"/>
        <v>0</v>
      </c>
      <c r="DY173" s="270">
        <f t="shared" si="2181"/>
        <v>0</v>
      </c>
      <c r="DZ173" s="270">
        <f t="shared" si="2181"/>
        <v>0</v>
      </c>
      <c r="EA173" s="270">
        <f t="shared" si="2181"/>
        <v>0</v>
      </c>
      <c r="EB173" s="270">
        <f t="shared" si="2181"/>
        <v>0</v>
      </c>
      <c r="EC173" s="270">
        <f t="shared" si="2181"/>
        <v>0</v>
      </c>
      <c r="ED173" s="270">
        <f t="shared" si="2181"/>
        <v>0</v>
      </c>
      <c r="EE173" s="270">
        <f t="shared" si="2181"/>
        <v>0</v>
      </c>
      <c r="EF173" s="270">
        <f t="shared" si="2181"/>
        <v>0</v>
      </c>
      <c r="EG173" s="270">
        <f t="shared" si="2181"/>
        <v>0</v>
      </c>
      <c r="EH173" s="270">
        <f t="shared" si="2181"/>
        <v>0</v>
      </c>
      <c r="EI173" s="270">
        <f t="shared" si="2181"/>
        <v>0</v>
      </c>
      <c r="EJ173" s="270">
        <f t="shared" si="2181"/>
        <v>0</v>
      </c>
      <c r="EK173" s="270">
        <f t="shared" si="2181"/>
        <v>0</v>
      </c>
      <c r="EL173" s="270">
        <f t="shared" si="2181"/>
        <v>0</v>
      </c>
      <c r="EM173" s="270">
        <f t="shared" si="2181"/>
        <v>0</v>
      </c>
      <c r="EN173" s="270">
        <f t="shared" si="2181"/>
        <v>0</v>
      </c>
      <c r="EO173" s="270">
        <f t="shared" si="2181"/>
        <v>0</v>
      </c>
      <c r="EP173" s="270">
        <f t="shared" si="2181"/>
        <v>0.74833333333333329</v>
      </c>
      <c r="EQ173" s="270">
        <f t="shared" si="2181"/>
        <v>0.75222222222222224</v>
      </c>
      <c r="ER173" s="270">
        <f t="shared" si="2181"/>
        <v>0.77111111111111108</v>
      </c>
      <c r="ES173" s="270">
        <f t="shared" si="2181"/>
        <v>0.77666666666666662</v>
      </c>
      <c r="ET173" s="270">
        <f t="shared" si="2181"/>
        <v>0.78055555555555567</v>
      </c>
      <c r="EU173" s="270">
        <f t="shared" si="2181"/>
        <v>0.78222222222222215</v>
      </c>
      <c r="EV173" s="270">
        <f t="shared" si="2181"/>
        <v>0.78555555555555556</v>
      </c>
      <c r="EW173" s="270">
        <f t="shared" si="2181"/>
        <v>0.9555555555555556</v>
      </c>
      <c r="EX173" s="270">
        <f t="shared" si="2181"/>
        <v>0.96666666666666667</v>
      </c>
      <c r="EY173" s="270">
        <f t="shared" si="2181"/>
        <v>0.96874999999999989</v>
      </c>
      <c r="EZ173" s="270">
        <f t="shared" si="2181"/>
        <v>0.97083333333333333</v>
      </c>
      <c r="FA173" s="270">
        <f t="shared" si="2181"/>
        <v>0.98333333333333339</v>
      </c>
      <c r="FB173" s="270">
        <f t="shared" ref="FB173:FJ173" si="2182">IF(FB177&lt;FB172,(FB172-FB177)/5+FB174,(FB177-FB172)/5+FB172)</f>
        <v>0.97791666666666643</v>
      </c>
      <c r="FC173" s="270">
        <f t="shared" si="2182"/>
        <v>0.98624999999999996</v>
      </c>
      <c r="FD173" s="270">
        <f t="shared" si="2182"/>
        <v>0.98444444444444457</v>
      </c>
      <c r="FE173" s="270">
        <f t="shared" si="2182"/>
        <v>0.98597222222222225</v>
      </c>
      <c r="FF173" s="270">
        <f t="shared" si="2182"/>
        <v>0.98611111111111105</v>
      </c>
      <c r="FG173" s="270">
        <f t="shared" si="2182"/>
        <v>0.98736111111111124</v>
      </c>
      <c r="FH173" s="270">
        <f t="shared" si="2182"/>
        <v>0.98861111111111122</v>
      </c>
      <c r="FI173" s="270">
        <f t="shared" si="2182"/>
        <v>0.98833333333333329</v>
      </c>
      <c r="FJ173" s="270">
        <f t="shared" si="2182"/>
        <v>0.98958333333333337</v>
      </c>
      <c r="FK173" s="274">
        <f t="shared" ref="FK173" si="2183">IF(FK177&lt;FK172,(FK172-FK177)/5+FK174,(FK177-FK172)/5+FK172)</f>
        <v>0.98902777777777773</v>
      </c>
      <c r="FL173" s="214">
        <f t="shared" si="1769"/>
        <v>-76</v>
      </c>
      <c r="FM173" s="214"/>
      <c r="FN173" s="214"/>
      <c r="FO173" s="221"/>
      <c r="FP173" s="221"/>
      <c r="FQ173" s="214"/>
      <c r="FR173" s="216"/>
      <c r="FS173" s="216"/>
      <c r="FT173" s="216"/>
      <c r="FU173" s="216"/>
      <c r="FV173" s="216"/>
      <c r="FW173" s="216"/>
      <c r="FX173" s="216"/>
      <c r="FY173" s="216"/>
      <c r="FZ173" s="216"/>
      <c r="GA173" s="216"/>
      <c r="GB173" s="216"/>
      <c r="GC173" s="216"/>
      <c r="GD173" s="216"/>
      <c r="GE173" s="216"/>
      <c r="GF173" s="216"/>
      <c r="GG173" s="216"/>
      <c r="GH173" s="216"/>
      <c r="GI173" s="216"/>
      <c r="GJ173" s="216"/>
      <c r="GK173" s="216"/>
      <c r="GL173" s="216"/>
      <c r="GM173" s="216"/>
      <c r="GN173" s="216"/>
      <c r="GO173" s="216"/>
      <c r="GP173" s="216"/>
      <c r="GQ173" s="216"/>
      <c r="GR173" s="216"/>
      <c r="GS173" s="216"/>
      <c r="GT173" s="216"/>
      <c r="GU173" s="216"/>
      <c r="GV173" s="216"/>
      <c r="GW173" s="216"/>
      <c r="GX173" s="216"/>
      <c r="GY173" s="216"/>
      <c r="GZ173" s="216"/>
      <c r="HA173" s="216"/>
      <c r="HB173" s="216"/>
      <c r="HC173" s="216"/>
      <c r="HD173" s="216"/>
      <c r="HE173" s="216"/>
      <c r="HF173" s="216"/>
      <c r="HG173" s="216"/>
      <c r="HH173" s="216"/>
      <c r="HI173" s="216"/>
      <c r="HJ173" s="216"/>
      <c r="HK173" s="216"/>
      <c r="HL173" s="216"/>
      <c r="HM173" s="216"/>
      <c r="HN173" s="216"/>
      <c r="HO173" s="216"/>
      <c r="HP173" s="216"/>
      <c r="HQ173" s="216"/>
      <c r="HR173" s="216"/>
      <c r="HS173" s="216"/>
      <c r="HT173" s="216"/>
      <c r="HU173" s="216"/>
      <c r="HV173" s="216"/>
      <c r="HW173" s="216"/>
      <c r="HX173" s="216"/>
      <c r="HY173" s="216"/>
      <c r="HZ173" s="216"/>
      <c r="IA173" s="216"/>
      <c r="IB173" s="216"/>
      <c r="IC173" s="216"/>
      <c r="ID173" s="216"/>
      <c r="IE173" s="216"/>
      <c r="IF173" s="216"/>
      <c r="IG173" s="216"/>
      <c r="IH173" s="216"/>
      <c r="II173" s="216"/>
      <c r="IJ173" s="216"/>
      <c r="IK173" s="216"/>
      <c r="IL173" s="216"/>
      <c r="IM173" s="216"/>
      <c r="IN173" s="216"/>
      <c r="IO173" s="216"/>
      <c r="IP173" s="216"/>
      <c r="IQ173" s="216"/>
      <c r="IR173" s="216"/>
      <c r="IS173" s="216"/>
      <c r="IT173" s="216"/>
      <c r="IU173" s="216"/>
      <c r="IV173" s="216"/>
      <c r="IW173" s="216"/>
      <c r="IX173" s="216"/>
      <c r="IY173" s="216"/>
      <c r="IZ173" s="216"/>
      <c r="JA173" s="216"/>
      <c r="JB173" s="216"/>
      <c r="JC173" s="216"/>
      <c r="JD173" s="216"/>
      <c r="JE173" s="216"/>
      <c r="JF173" s="216"/>
      <c r="JG173" s="216"/>
      <c r="JH173" s="216"/>
      <c r="JI173" s="216"/>
      <c r="JJ173" s="216"/>
      <c r="JK173" s="216"/>
      <c r="JL173" s="216"/>
      <c r="JM173" s="216"/>
      <c r="JN173" s="216"/>
      <c r="JO173" s="216"/>
      <c r="JP173" s="216"/>
      <c r="JQ173" s="216"/>
      <c r="JR173" s="216"/>
    </row>
    <row r="174" spans="5:278" hidden="1">
      <c r="E174" s="149"/>
      <c r="F174" s="135" t="s">
        <v>67</v>
      </c>
      <c r="G174" s="135"/>
      <c r="H174" s="134">
        <f ca="1">(F179-2451545)/36525</f>
        <v>0.15784073282506197</v>
      </c>
      <c r="I174" s="150"/>
      <c r="J174" s="135"/>
      <c r="K174" s="155">
        <v>1.00273790935</v>
      </c>
      <c r="L174" s="206"/>
      <c r="M174" s="19"/>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20"/>
      <c r="AJ174" s="91"/>
      <c r="AK174" s="19"/>
      <c r="AL174" s="20"/>
      <c r="AM174" s="20"/>
      <c r="AN174" s="19"/>
      <c r="AO174" s="19"/>
      <c r="AP174" s="19"/>
      <c r="AQ174" s="20"/>
      <c r="AR174" s="20"/>
      <c r="AS174" s="20"/>
      <c r="AT174" s="20"/>
      <c r="AU174" s="20"/>
      <c r="AV174" s="20"/>
      <c r="AW174" s="20"/>
      <c r="BF174" s="215">
        <v>-77</v>
      </c>
      <c r="BG174" s="214">
        <f t="shared" si="1738"/>
        <v>-77</v>
      </c>
      <c r="BH174" s="257">
        <f t="shared" ref="BH174:BI174" si="2184">IF(BH177&lt;BH172,(BH172-BH177)/5+BH175,(BH177-BH172)/5+BH173)</f>
        <v>0.98666666666666658</v>
      </c>
      <c r="BI174" s="254">
        <f t="shared" si="2184"/>
        <v>0.98472222222222228</v>
      </c>
      <c r="BJ174" s="254">
        <f t="shared" ref="BJ174:DP174" si="2185">IF(BJ177&lt;BJ172,(BJ172-BJ177)/5+BJ175,(BJ177-BJ172)/5+BJ173)</f>
        <v>0.98444444444444446</v>
      </c>
      <c r="BK174" s="254">
        <f t="shared" si="2185"/>
        <v>0.98249999999999982</v>
      </c>
      <c r="BL174" s="254">
        <f t="shared" si="2185"/>
        <v>0.98888888888888893</v>
      </c>
      <c r="BM174" s="254">
        <f t="shared" si="2185"/>
        <v>0.98888888888888893</v>
      </c>
      <c r="BN174" s="254">
        <f t="shared" si="2185"/>
        <v>0.99305555555555547</v>
      </c>
      <c r="BO174" s="254">
        <f t="shared" si="2185"/>
        <v>0.98888888888888893</v>
      </c>
      <c r="BP174" s="254">
        <f t="shared" si="2185"/>
        <v>0.99305555555555547</v>
      </c>
      <c r="BQ174" s="254">
        <f t="shared" si="2185"/>
        <v>0.98958333333333337</v>
      </c>
      <c r="BR174" s="254">
        <f t="shared" si="2185"/>
        <v>0.9902777777777777</v>
      </c>
      <c r="BS174" s="254">
        <f t="shared" si="2185"/>
        <v>0.9902777777777777</v>
      </c>
      <c r="BT174" s="254">
        <f t="shared" si="2185"/>
        <v>0.9902777777777777</v>
      </c>
      <c r="BU174" s="254">
        <f t="shared" si="2185"/>
        <v>0.98958333333333337</v>
      </c>
      <c r="BV174" s="254">
        <f t="shared" si="2185"/>
        <v>0.9902777777777777</v>
      </c>
      <c r="BW174" s="254">
        <f t="shared" si="2185"/>
        <v>0.9902777777777777</v>
      </c>
      <c r="BX174" s="254">
        <f t="shared" si="2185"/>
        <v>0.9902777777777777</v>
      </c>
      <c r="BY174" s="254">
        <f t="shared" si="2185"/>
        <v>0.99236111111111114</v>
      </c>
      <c r="BZ174" s="254">
        <f t="shared" si="2185"/>
        <v>0.99236111111111114</v>
      </c>
      <c r="CA174" s="254">
        <f t="shared" si="2185"/>
        <v>0.99375000000000002</v>
      </c>
      <c r="CB174" s="254">
        <f t="shared" si="2185"/>
        <v>1.2499999999999998E-3</v>
      </c>
      <c r="CC174" s="254">
        <f t="shared" si="2185"/>
        <v>0.59958333333333336</v>
      </c>
      <c r="CD174" s="254">
        <f t="shared" si="2185"/>
        <v>3.7499999999999994E-3</v>
      </c>
      <c r="CE174" s="254">
        <f t="shared" si="2185"/>
        <v>4.1666666666666657E-3</v>
      </c>
      <c r="CF174" s="254">
        <f t="shared" si="2185"/>
        <v>8.3333333333333315E-3</v>
      </c>
      <c r="CG174" s="254">
        <f t="shared" si="2185"/>
        <v>1.0833333333333334E-2</v>
      </c>
      <c r="CH174" s="254">
        <f t="shared" si="2185"/>
        <v>0</v>
      </c>
      <c r="CI174" s="254">
        <f t="shared" si="2185"/>
        <v>0</v>
      </c>
      <c r="CJ174" s="254">
        <f t="shared" si="2185"/>
        <v>0</v>
      </c>
      <c r="CK174" s="254">
        <f t="shared" si="2185"/>
        <v>0</v>
      </c>
      <c r="CL174" s="254">
        <f t="shared" si="2185"/>
        <v>0</v>
      </c>
      <c r="CM174" s="254">
        <f t="shared" si="2185"/>
        <v>0</v>
      </c>
      <c r="CN174" s="254">
        <f t="shared" si="2185"/>
        <v>0</v>
      </c>
      <c r="CO174" s="254">
        <f t="shared" si="2185"/>
        <v>0</v>
      </c>
      <c r="CP174" s="254">
        <f t="shared" si="2185"/>
        <v>0</v>
      </c>
      <c r="CQ174" s="254">
        <f t="shared" si="2185"/>
        <v>0</v>
      </c>
      <c r="CR174" s="254">
        <f t="shared" si="2185"/>
        <v>0</v>
      </c>
      <c r="CS174" s="254">
        <f t="shared" si="2185"/>
        <v>0</v>
      </c>
      <c r="CT174" s="254">
        <f t="shared" si="2185"/>
        <v>0</v>
      </c>
      <c r="CU174" s="254">
        <f t="shared" si="2185"/>
        <v>0</v>
      </c>
      <c r="CV174" s="254">
        <f t="shared" si="2185"/>
        <v>0</v>
      </c>
      <c r="CW174" s="254">
        <f t="shared" si="2185"/>
        <v>0</v>
      </c>
      <c r="CX174" s="254">
        <f t="shared" si="2185"/>
        <v>0</v>
      </c>
      <c r="CY174" s="254">
        <f t="shared" si="2185"/>
        <v>0</v>
      </c>
      <c r="CZ174" s="254">
        <f t="shared" si="2185"/>
        <v>0</v>
      </c>
      <c r="DA174" s="254">
        <f t="shared" si="2185"/>
        <v>0</v>
      </c>
      <c r="DB174" s="254">
        <f t="shared" si="2185"/>
        <v>0</v>
      </c>
      <c r="DC174" s="254">
        <f t="shared" si="2185"/>
        <v>0</v>
      </c>
      <c r="DD174" s="254">
        <f t="shared" si="2185"/>
        <v>0</v>
      </c>
      <c r="DE174" s="254">
        <f t="shared" si="2185"/>
        <v>0</v>
      </c>
      <c r="DF174" s="254">
        <f t="shared" si="2185"/>
        <v>0</v>
      </c>
      <c r="DG174" s="254">
        <f t="shared" si="2185"/>
        <v>0</v>
      </c>
      <c r="DH174" s="254">
        <f t="shared" si="2185"/>
        <v>0</v>
      </c>
      <c r="DI174" s="254">
        <f t="shared" si="2185"/>
        <v>0</v>
      </c>
      <c r="DJ174" s="254">
        <f t="shared" si="2185"/>
        <v>0</v>
      </c>
      <c r="DK174" s="254">
        <f t="shared" si="2185"/>
        <v>0</v>
      </c>
      <c r="DL174" s="254">
        <f t="shared" si="2185"/>
        <v>0</v>
      </c>
      <c r="DM174" s="254">
        <f t="shared" si="2185"/>
        <v>0</v>
      </c>
      <c r="DN174" s="254">
        <f t="shared" si="2185"/>
        <v>0</v>
      </c>
      <c r="DO174" s="254">
        <f t="shared" si="2185"/>
        <v>0</v>
      </c>
      <c r="DP174" s="254">
        <f t="shared" si="2185"/>
        <v>0</v>
      </c>
      <c r="DQ174" s="220">
        <f t="shared" si="1979"/>
        <v>-77</v>
      </c>
      <c r="DR174" s="254">
        <f t="shared" ref="DR174:DS174" si="2186">IF(DR177&lt;DR172,(DR172-DR177)/5+DR175,(DR177-DR172)/5+DR173)</f>
        <v>0</v>
      </c>
      <c r="DS174" s="254">
        <f t="shared" si="2186"/>
        <v>0</v>
      </c>
      <c r="DT174" s="254">
        <f t="shared" ref="DT174:FA174" si="2187">IF(DT177&lt;DT172,(DT172-DT177)/5+DT175,(DT177-DT172)/5+DT173)</f>
        <v>0</v>
      </c>
      <c r="DU174" s="254">
        <f t="shared" si="2187"/>
        <v>0</v>
      </c>
      <c r="DV174" s="254">
        <f t="shared" si="2187"/>
        <v>0</v>
      </c>
      <c r="DW174" s="254">
        <f t="shared" si="2187"/>
        <v>0</v>
      </c>
      <c r="DX174" s="254">
        <f t="shared" si="2187"/>
        <v>0</v>
      </c>
      <c r="DY174" s="254">
        <f t="shared" si="2187"/>
        <v>0</v>
      </c>
      <c r="DZ174" s="254">
        <f t="shared" si="2187"/>
        <v>0</v>
      </c>
      <c r="EA174" s="254">
        <f t="shared" si="2187"/>
        <v>0</v>
      </c>
      <c r="EB174" s="254">
        <f t="shared" si="2187"/>
        <v>0</v>
      </c>
      <c r="EC174" s="254">
        <f t="shared" si="2187"/>
        <v>0</v>
      </c>
      <c r="ED174" s="254">
        <f t="shared" si="2187"/>
        <v>0</v>
      </c>
      <c r="EE174" s="254">
        <f t="shared" si="2187"/>
        <v>0</v>
      </c>
      <c r="EF174" s="254">
        <f t="shared" si="2187"/>
        <v>0</v>
      </c>
      <c r="EG174" s="254">
        <f t="shared" si="2187"/>
        <v>0</v>
      </c>
      <c r="EH174" s="254">
        <f t="shared" si="2187"/>
        <v>0</v>
      </c>
      <c r="EI174" s="254">
        <f t="shared" si="2187"/>
        <v>0</v>
      </c>
      <c r="EJ174" s="254">
        <f t="shared" si="2187"/>
        <v>0</v>
      </c>
      <c r="EK174" s="254">
        <f t="shared" si="2187"/>
        <v>0</v>
      </c>
      <c r="EL174" s="254">
        <f t="shared" si="2187"/>
        <v>0</v>
      </c>
      <c r="EM174" s="254">
        <f t="shared" si="2187"/>
        <v>0</v>
      </c>
      <c r="EN174" s="254">
        <f t="shared" si="2187"/>
        <v>0</v>
      </c>
      <c r="EO174" s="254">
        <f t="shared" si="2187"/>
        <v>0</v>
      </c>
      <c r="EP174" s="254">
        <f t="shared" si="2187"/>
        <v>0.56125000000000003</v>
      </c>
      <c r="EQ174" s="254">
        <f t="shared" si="2187"/>
        <v>0.56416666666666671</v>
      </c>
      <c r="ER174" s="254">
        <f t="shared" si="2187"/>
        <v>0.57833333333333337</v>
      </c>
      <c r="ES174" s="254">
        <f t="shared" si="2187"/>
        <v>0.58250000000000002</v>
      </c>
      <c r="ET174" s="254">
        <f t="shared" si="2187"/>
        <v>0.5854166666666667</v>
      </c>
      <c r="EU174" s="254">
        <f t="shared" si="2187"/>
        <v>0.58666666666666667</v>
      </c>
      <c r="EV174" s="254">
        <f t="shared" si="2187"/>
        <v>0.58916666666666662</v>
      </c>
      <c r="EW174" s="254">
        <f t="shared" si="2187"/>
        <v>0.9555555555555556</v>
      </c>
      <c r="EX174" s="254">
        <f t="shared" si="2187"/>
        <v>0.96666666666666667</v>
      </c>
      <c r="EY174" s="254">
        <f t="shared" si="2187"/>
        <v>0.97013888888888877</v>
      </c>
      <c r="EZ174" s="254">
        <f t="shared" si="2187"/>
        <v>0.97083333333333333</v>
      </c>
      <c r="FA174" s="254">
        <f t="shared" si="2187"/>
        <v>0.98333333333333339</v>
      </c>
      <c r="FB174" s="254">
        <f t="shared" ref="FB174:FJ174" si="2188">IF(FB177&lt;FB172,(FB172-FB177)/5+FB175,(FB177-FB172)/5+FB173)</f>
        <v>0.97111111111111093</v>
      </c>
      <c r="FC174" s="254">
        <f t="shared" si="2188"/>
        <v>0.9836111111111111</v>
      </c>
      <c r="FD174" s="254">
        <f t="shared" si="2188"/>
        <v>0.98208333333333342</v>
      </c>
      <c r="FE174" s="254">
        <f t="shared" si="2188"/>
        <v>0.98375000000000001</v>
      </c>
      <c r="FF174" s="254">
        <f t="shared" si="2188"/>
        <v>0.98402777777777772</v>
      </c>
      <c r="FG174" s="254">
        <f t="shared" si="2188"/>
        <v>0.98513888888888901</v>
      </c>
      <c r="FH174" s="254">
        <f t="shared" si="2188"/>
        <v>0.98694444444444451</v>
      </c>
      <c r="FI174" s="254">
        <f t="shared" si="2188"/>
        <v>0.98638888888888887</v>
      </c>
      <c r="FJ174" s="254">
        <f t="shared" si="2188"/>
        <v>0.98819444444444449</v>
      </c>
      <c r="FK174" s="255">
        <f t="shared" ref="FK174" si="2189">IF(FK177&lt;FK172,(FK172-FK177)/5+FK175,(FK177-FK172)/5+FK173)</f>
        <v>0.98777777777777775</v>
      </c>
      <c r="FL174" s="214">
        <f t="shared" si="1769"/>
        <v>-77</v>
      </c>
      <c r="FM174" s="214"/>
      <c r="FN174" s="214"/>
      <c r="FO174" s="221"/>
      <c r="FP174" s="221"/>
      <c r="FQ174" s="214"/>
      <c r="FR174" s="216"/>
      <c r="FS174" s="216"/>
      <c r="FT174" s="216"/>
      <c r="FU174" s="216"/>
      <c r="FV174" s="216"/>
      <c r="FW174" s="216"/>
      <c r="FX174" s="216"/>
      <c r="FY174" s="216"/>
      <c r="FZ174" s="216"/>
      <c r="GA174" s="216"/>
      <c r="GB174" s="216"/>
      <c r="GC174" s="216"/>
      <c r="GD174" s="216"/>
      <c r="GE174" s="216"/>
      <c r="GF174" s="216"/>
      <c r="GG174" s="216"/>
      <c r="GH174" s="216"/>
      <c r="GI174" s="216"/>
      <c r="GJ174" s="216"/>
      <c r="GK174" s="216"/>
      <c r="GL174" s="216"/>
      <c r="GM174" s="216"/>
      <c r="GN174" s="216"/>
      <c r="GO174" s="216"/>
      <c r="GP174" s="216"/>
      <c r="GQ174" s="216"/>
      <c r="GR174" s="216"/>
      <c r="GS174" s="216"/>
      <c r="GT174" s="216"/>
      <c r="GU174" s="216"/>
      <c r="GV174" s="216"/>
      <c r="GW174" s="216"/>
      <c r="GX174" s="216"/>
      <c r="GY174" s="216"/>
      <c r="GZ174" s="216"/>
      <c r="HA174" s="216"/>
      <c r="HB174" s="216"/>
      <c r="HC174" s="216"/>
      <c r="HD174" s="216"/>
      <c r="HE174" s="216"/>
      <c r="HF174" s="216"/>
      <c r="HG174" s="216"/>
      <c r="HH174" s="216"/>
      <c r="HI174" s="216"/>
      <c r="HJ174" s="216"/>
      <c r="HK174" s="216"/>
      <c r="HL174" s="216"/>
      <c r="HM174" s="216"/>
      <c r="HN174" s="216"/>
      <c r="HO174" s="216"/>
      <c r="HP174" s="216"/>
      <c r="HQ174" s="216"/>
      <c r="HR174" s="216"/>
      <c r="HS174" s="216"/>
      <c r="HT174" s="216"/>
      <c r="HU174" s="216"/>
      <c r="HV174" s="216"/>
      <c r="HW174" s="216"/>
      <c r="HX174" s="216"/>
      <c r="HY174" s="216"/>
      <c r="HZ174" s="216"/>
      <c r="IA174" s="216"/>
      <c r="IB174" s="216"/>
      <c r="IC174" s="216"/>
      <c r="ID174" s="216"/>
      <c r="IE174" s="216"/>
      <c r="IF174" s="216"/>
      <c r="IG174" s="216"/>
      <c r="IH174" s="216"/>
      <c r="II174" s="216"/>
      <c r="IJ174" s="216"/>
      <c r="IK174" s="216"/>
      <c r="IL174" s="216"/>
      <c r="IM174" s="216"/>
      <c r="IN174" s="216"/>
      <c r="IO174" s="216"/>
      <c r="IP174" s="216"/>
      <c r="IQ174" s="216"/>
      <c r="IR174" s="216"/>
      <c r="IS174" s="216"/>
      <c r="IT174" s="216"/>
      <c r="IU174" s="216"/>
      <c r="IV174" s="216"/>
      <c r="IW174" s="216"/>
      <c r="IX174" s="216"/>
      <c r="IY174" s="216"/>
      <c r="IZ174" s="216"/>
      <c r="JA174" s="216"/>
      <c r="JB174" s="216"/>
      <c r="JC174" s="216"/>
      <c r="JD174" s="216"/>
      <c r="JE174" s="216"/>
      <c r="JF174" s="216"/>
      <c r="JG174" s="216"/>
      <c r="JH174" s="216"/>
      <c r="JI174" s="216"/>
      <c r="JJ174" s="216"/>
      <c r="JK174" s="216"/>
      <c r="JL174" s="216"/>
      <c r="JM174" s="216"/>
      <c r="JN174" s="216"/>
      <c r="JO174" s="216"/>
      <c r="JP174" s="216"/>
      <c r="JQ174" s="216"/>
      <c r="JR174" s="216"/>
    </row>
    <row r="175" spans="5:278" ht="15.75" hidden="1" thickBot="1">
      <c r="E175" s="149"/>
      <c r="F175" s="135"/>
      <c r="G175" s="135"/>
      <c r="H175" s="135"/>
      <c r="I175" s="150"/>
      <c r="J175" s="135"/>
      <c r="K175" s="157">
        <f ca="1">NOW()</f>
        <v>42291.716099768521</v>
      </c>
      <c r="L175" s="206"/>
      <c r="M175" s="19"/>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20"/>
      <c r="AJ175" s="91"/>
      <c r="AK175" s="19"/>
      <c r="AL175" s="20"/>
      <c r="AM175" s="20"/>
      <c r="AN175" s="19"/>
      <c r="AO175" s="19"/>
      <c r="AP175" s="19"/>
      <c r="AQ175" s="20"/>
      <c r="AR175" s="20"/>
      <c r="AS175" s="20"/>
      <c r="AT175" s="20"/>
      <c r="AU175" s="20"/>
      <c r="AV175" s="20"/>
      <c r="AW175" s="20"/>
      <c r="BF175" s="215">
        <v>-78</v>
      </c>
      <c r="BG175" s="214">
        <f t="shared" si="1738"/>
        <v>-78</v>
      </c>
      <c r="BH175" s="257">
        <f t="shared" ref="BH175:BI175" si="2190">IF(BH177&lt;BH172,(BH172-BH177)/5+BH176,(BH177-BH172)/5+BH174)</f>
        <v>0.98555555555555552</v>
      </c>
      <c r="BI175" s="254">
        <f t="shared" si="2190"/>
        <v>0.98333333333333339</v>
      </c>
      <c r="BJ175" s="254">
        <f t="shared" ref="BJ175:DP175" si="2191">IF(BJ177&lt;BJ172,(BJ172-BJ177)/5+BJ176,(BJ177-BJ172)/5+BJ174)</f>
        <v>0.98291666666666666</v>
      </c>
      <c r="BK175" s="254">
        <f t="shared" si="2191"/>
        <v>0.97999999999999987</v>
      </c>
      <c r="BL175" s="254">
        <f t="shared" si="2191"/>
        <v>0.98888888888888893</v>
      </c>
      <c r="BM175" s="254">
        <f t="shared" si="2191"/>
        <v>0.98888888888888893</v>
      </c>
      <c r="BN175" s="254">
        <f t="shared" si="2191"/>
        <v>0.99305555555555547</v>
      </c>
      <c r="BO175" s="254">
        <f t="shared" si="2191"/>
        <v>0.98888888888888893</v>
      </c>
      <c r="BP175" s="254">
        <f t="shared" si="2191"/>
        <v>0.99305555555555547</v>
      </c>
      <c r="BQ175" s="254">
        <f t="shared" si="2191"/>
        <v>0.98958333333333337</v>
      </c>
      <c r="BR175" s="254">
        <f t="shared" si="2191"/>
        <v>0.9902777777777777</v>
      </c>
      <c r="BS175" s="254">
        <f t="shared" si="2191"/>
        <v>0.9902777777777777</v>
      </c>
      <c r="BT175" s="254">
        <f t="shared" si="2191"/>
        <v>0.9902777777777777</v>
      </c>
      <c r="BU175" s="254">
        <f t="shared" si="2191"/>
        <v>0.98958333333333337</v>
      </c>
      <c r="BV175" s="254">
        <f t="shared" si="2191"/>
        <v>0.9902777777777777</v>
      </c>
      <c r="BW175" s="254">
        <f t="shared" si="2191"/>
        <v>0.9902777777777777</v>
      </c>
      <c r="BX175" s="254">
        <f t="shared" si="2191"/>
        <v>0.9902777777777777</v>
      </c>
      <c r="BY175" s="254">
        <f t="shared" si="2191"/>
        <v>0.99236111111111114</v>
      </c>
      <c r="BZ175" s="254">
        <f t="shared" si="2191"/>
        <v>0.99236111111111114</v>
      </c>
      <c r="CA175" s="254">
        <f t="shared" si="2191"/>
        <v>0.99375000000000002</v>
      </c>
      <c r="CB175" s="254">
        <f t="shared" si="2191"/>
        <v>8.3333333333333328E-4</v>
      </c>
      <c r="CC175" s="254">
        <f t="shared" si="2191"/>
        <v>0.3997222222222222</v>
      </c>
      <c r="CD175" s="254">
        <f t="shared" si="2191"/>
        <v>2.4999999999999996E-3</v>
      </c>
      <c r="CE175" s="254">
        <f t="shared" si="2191"/>
        <v>2.7777777777777775E-3</v>
      </c>
      <c r="CF175" s="254">
        <f t="shared" si="2191"/>
        <v>5.5555555555555549E-3</v>
      </c>
      <c r="CG175" s="254">
        <f t="shared" si="2191"/>
        <v>7.2222222222222228E-3</v>
      </c>
      <c r="CH175" s="254">
        <f t="shared" si="2191"/>
        <v>0</v>
      </c>
      <c r="CI175" s="254">
        <f t="shared" si="2191"/>
        <v>0</v>
      </c>
      <c r="CJ175" s="254">
        <f t="shared" si="2191"/>
        <v>0</v>
      </c>
      <c r="CK175" s="254">
        <f t="shared" si="2191"/>
        <v>0</v>
      </c>
      <c r="CL175" s="254">
        <f t="shared" si="2191"/>
        <v>0</v>
      </c>
      <c r="CM175" s="254">
        <f t="shared" si="2191"/>
        <v>0</v>
      </c>
      <c r="CN175" s="254">
        <f t="shared" si="2191"/>
        <v>0</v>
      </c>
      <c r="CO175" s="254">
        <f t="shared" si="2191"/>
        <v>0</v>
      </c>
      <c r="CP175" s="254">
        <f t="shared" si="2191"/>
        <v>0</v>
      </c>
      <c r="CQ175" s="254">
        <f t="shared" si="2191"/>
        <v>0</v>
      </c>
      <c r="CR175" s="254">
        <f t="shared" si="2191"/>
        <v>0</v>
      </c>
      <c r="CS175" s="254">
        <f t="shared" si="2191"/>
        <v>0</v>
      </c>
      <c r="CT175" s="254">
        <f t="shared" si="2191"/>
        <v>0</v>
      </c>
      <c r="CU175" s="254">
        <f t="shared" si="2191"/>
        <v>0</v>
      </c>
      <c r="CV175" s="254">
        <f t="shared" si="2191"/>
        <v>0</v>
      </c>
      <c r="CW175" s="254">
        <f t="shared" si="2191"/>
        <v>0</v>
      </c>
      <c r="CX175" s="254">
        <f t="shared" si="2191"/>
        <v>0</v>
      </c>
      <c r="CY175" s="254">
        <f t="shared" si="2191"/>
        <v>0</v>
      </c>
      <c r="CZ175" s="254">
        <f t="shared" si="2191"/>
        <v>0</v>
      </c>
      <c r="DA175" s="254">
        <f t="shared" si="2191"/>
        <v>0</v>
      </c>
      <c r="DB175" s="254">
        <f t="shared" si="2191"/>
        <v>0</v>
      </c>
      <c r="DC175" s="254">
        <f t="shared" si="2191"/>
        <v>0</v>
      </c>
      <c r="DD175" s="254">
        <f t="shared" si="2191"/>
        <v>0</v>
      </c>
      <c r="DE175" s="254">
        <f t="shared" si="2191"/>
        <v>0</v>
      </c>
      <c r="DF175" s="254">
        <f t="shared" si="2191"/>
        <v>0</v>
      </c>
      <c r="DG175" s="254">
        <f t="shared" si="2191"/>
        <v>0</v>
      </c>
      <c r="DH175" s="254">
        <f t="shared" si="2191"/>
        <v>0</v>
      </c>
      <c r="DI175" s="254">
        <f t="shared" si="2191"/>
        <v>0</v>
      </c>
      <c r="DJ175" s="254">
        <f t="shared" si="2191"/>
        <v>0</v>
      </c>
      <c r="DK175" s="254">
        <f t="shared" si="2191"/>
        <v>0</v>
      </c>
      <c r="DL175" s="254">
        <f t="shared" si="2191"/>
        <v>0</v>
      </c>
      <c r="DM175" s="254">
        <f t="shared" si="2191"/>
        <v>0</v>
      </c>
      <c r="DN175" s="254">
        <f t="shared" si="2191"/>
        <v>0</v>
      </c>
      <c r="DO175" s="254">
        <f t="shared" si="2191"/>
        <v>0</v>
      </c>
      <c r="DP175" s="254">
        <f t="shared" si="2191"/>
        <v>0</v>
      </c>
      <c r="DQ175" s="220">
        <f t="shared" si="1979"/>
        <v>-78</v>
      </c>
      <c r="DR175" s="254">
        <f t="shared" ref="DR175:DS175" si="2192">IF(DR177&lt;DR172,(DR172-DR177)/5+DR176,(DR177-DR172)/5+DR174)</f>
        <v>0</v>
      </c>
      <c r="DS175" s="254">
        <f t="shared" si="2192"/>
        <v>0</v>
      </c>
      <c r="DT175" s="254">
        <f t="shared" ref="DT175:FA175" si="2193">IF(DT177&lt;DT172,(DT172-DT177)/5+DT176,(DT177-DT172)/5+DT174)</f>
        <v>0</v>
      </c>
      <c r="DU175" s="254">
        <f t="shared" si="2193"/>
        <v>0</v>
      </c>
      <c r="DV175" s="254">
        <f t="shared" si="2193"/>
        <v>0</v>
      </c>
      <c r="DW175" s="254">
        <f t="shared" si="2193"/>
        <v>0</v>
      </c>
      <c r="DX175" s="254">
        <f t="shared" si="2193"/>
        <v>0</v>
      </c>
      <c r="DY175" s="254">
        <f t="shared" si="2193"/>
        <v>0</v>
      </c>
      <c r="DZ175" s="254">
        <f t="shared" si="2193"/>
        <v>0</v>
      </c>
      <c r="EA175" s="254">
        <f t="shared" si="2193"/>
        <v>0</v>
      </c>
      <c r="EB175" s="254">
        <f t="shared" si="2193"/>
        <v>0</v>
      </c>
      <c r="EC175" s="254">
        <f t="shared" si="2193"/>
        <v>0</v>
      </c>
      <c r="ED175" s="254">
        <f t="shared" si="2193"/>
        <v>0</v>
      </c>
      <c r="EE175" s="254">
        <f t="shared" si="2193"/>
        <v>0</v>
      </c>
      <c r="EF175" s="254">
        <f t="shared" si="2193"/>
        <v>0</v>
      </c>
      <c r="EG175" s="254">
        <f t="shared" si="2193"/>
        <v>0</v>
      </c>
      <c r="EH175" s="254">
        <f t="shared" si="2193"/>
        <v>0</v>
      </c>
      <c r="EI175" s="254">
        <f t="shared" si="2193"/>
        <v>0</v>
      </c>
      <c r="EJ175" s="254">
        <f t="shared" si="2193"/>
        <v>0</v>
      </c>
      <c r="EK175" s="254">
        <f t="shared" si="2193"/>
        <v>0</v>
      </c>
      <c r="EL175" s="254">
        <f t="shared" si="2193"/>
        <v>0</v>
      </c>
      <c r="EM175" s="254">
        <f t="shared" si="2193"/>
        <v>0</v>
      </c>
      <c r="EN175" s="254">
        <f t="shared" si="2193"/>
        <v>0</v>
      </c>
      <c r="EO175" s="254">
        <f t="shared" si="2193"/>
        <v>0</v>
      </c>
      <c r="EP175" s="254">
        <f t="shared" si="2193"/>
        <v>0.37416666666666665</v>
      </c>
      <c r="EQ175" s="254">
        <f t="shared" si="2193"/>
        <v>0.37611111111111112</v>
      </c>
      <c r="ER175" s="254">
        <f t="shared" si="2193"/>
        <v>0.38555555555555554</v>
      </c>
      <c r="ES175" s="254">
        <f t="shared" si="2193"/>
        <v>0.38833333333333331</v>
      </c>
      <c r="ET175" s="254">
        <f t="shared" si="2193"/>
        <v>0.39027777777777783</v>
      </c>
      <c r="EU175" s="254">
        <f t="shared" si="2193"/>
        <v>0.39111111111111108</v>
      </c>
      <c r="EV175" s="254">
        <f t="shared" si="2193"/>
        <v>0.39277777777777778</v>
      </c>
      <c r="EW175" s="254">
        <f t="shared" si="2193"/>
        <v>0.9555555555555556</v>
      </c>
      <c r="EX175" s="254">
        <f t="shared" si="2193"/>
        <v>0.96666666666666667</v>
      </c>
      <c r="EY175" s="254">
        <f t="shared" si="2193"/>
        <v>0.97152777777777766</v>
      </c>
      <c r="EZ175" s="254">
        <f t="shared" si="2193"/>
        <v>0.97083333333333333</v>
      </c>
      <c r="FA175" s="254">
        <f t="shared" si="2193"/>
        <v>0.98333333333333339</v>
      </c>
      <c r="FB175" s="254">
        <f t="shared" ref="FB175:FJ175" si="2194">IF(FB177&lt;FB172,(FB172-FB177)/5+FB176,(FB177-FB172)/5+FB174)</f>
        <v>0.96430555555555542</v>
      </c>
      <c r="FC175" s="254">
        <f t="shared" si="2194"/>
        <v>0.98097222222222225</v>
      </c>
      <c r="FD175" s="254">
        <f t="shared" si="2194"/>
        <v>0.97972222222222227</v>
      </c>
      <c r="FE175" s="254">
        <f t="shared" si="2194"/>
        <v>0.98152777777777778</v>
      </c>
      <c r="FF175" s="254">
        <f t="shared" si="2194"/>
        <v>0.9819444444444444</v>
      </c>
      <c r="FG175" s="254">
        <f t="shared" si="2194"/>
        <v>0.98291666666666677</v>
      </c>
      <c r="FH175" s="254">
        <f t="shared" si="2194"/>
        <v>0.98527777777777781</v>
      </c>
      <c r="FI175" s="254">
        <f t="shared" si="2194"/>
        <v>0.98444444444444446</v>
      </c>
      <c r="FJ175" s="254">
        <f t="shared" si="2194"/>
        <v>0.9868055555555556</v>
      </c>
      <c r="FK175" s="255">
        <f t="shared" ref="FK175" si="2195">IF(FK177&lt;FK172,(FK172-FK177)/5+FK176,(FK177-FK172)/5+FK174)</f>
        <v>0.98652777777777778</v>
      </c>
      <c r="FL175" s="214">
        <f t="shared" si="1769"/>
        <v>-78</v>
      </c>
      <c r="FM175" s="214"/>
      <c r="FN175" s="214"/>
      <c r="FO175" s="221"/>
      <c r="FP175" s="221"/>
      <c r="FQ175" s="214"/>
      <c r="FR175" s="216"/>
      <c r="FS175" s="216"/>
      <c r="FT175" s="216"/>
      <c r="FU175" s="216"/>
      <c r="FV175" s="216"/>
      <c r="FW175" s="216"/>
      <c r="FX175" s="216"/>
      <c r="FY175" s="216"/>
      <c r="FZ175" s="216"/>
      <c r="GA175" s="216"/>
      <c r="GB175" s="216"/>
      <c r="GC175" s="216"/>
      <c r="GD175" s="216"/>
      <c r="GE175" s="216"/>
      <c r="GF175" s="216"/>
      <c r="GG175" s="216"/>
      <c r="GH175" s="216"/>
      <c r="GI175" s="216"/>
      <c r="GJ175" s="216"/>
      <c r="GK175" s="216"/>
      <c r="GL175" s="216"/>
      <c r="GM175" s="216"/>
      <c r="GN175" s="216"/>
      <c r="GO175" s="216"/>
      <c r="GP175" s="216"/>
      <c r="GQ175" s="216"/>
      <c r="GR175" s="216"/>
      <c r="GS175" s="216"/>
      <c r="GT175" s="216"/>
      <c r="GU175" s="216"/>
      <c r="GV175" s="216"/>
      <c r="GW175" s="216"/>
      <c r="GX175" s="216"/>
      <c r="GY175" s="216"/>
      <c r="GZ175" s="216"/>
      <c r="HA175" s="216"/>
      <c r="HB175" s="216"/>
      <c r="HC175" s="216"/>
      <c r="HD175" s="216"/>
      <c r="HE175" s="216"/>
      <c r="HF175" s="216"/>
      <c r="HG175" s="216"/>
      <c r="HH175" s="216"/>
      <c r="HI175" s="216"/>
      <c r="HJ175" s="216"/>
      <c r="HK175" s="216"/>
      <c r="HL175" s="216"/>
      <c r="HM175" s="216"/>
      <c r="HN175" s="216"/>
      <c r="HO175" s="216"/>
      <c r="HP175" s="216"/>
      <c r="HQ175" s="216"/>
      <c r="HR175" s="216"/>
      <c r="HS175" s="216"/>
      <c r="HT175" s="216"/>
      <c r="HU175" s="216"/>
      <c r="HV175" s="216"/>
      <c r="HW175" s="216"/>
      <c r="HX175" s="216"/>
      <c r="HY175" s="216"/>
      <c r="HZ175" s="216"/>
      <c r="IA175" s="216"/>
      <c r="IB175" s="216"/>
      <c r="IC175" s="216"/>
      <c r="ID175" s="216"/>
      <c r="IE175" s="216"/>
      <c r="IF175" s="216"/>
      <c r="IG175" s="216"/>
      <c r="IH175" s="216"/>
      <c r="II175" s="216"/>
      <c r="IJ175" s="216"/>
      <c r="IK175" s="216"/>
      <c r="IL175" s="216"/>
      <c r="IM175" s="216"/>
      <c r="IN175" s="216"/>
      <c r="IO175" s="216"/>
      <c r="IP175" s="216"/>
      <c r="IQ175" s="216"/>
      <c r="IR175" s="216"/>
      <c r="IS175" s="216"/>
      <c r="IT175" s="216"/>
      <c r="IU175" s="216"/>
      <c r="IV175" s="216"/>
      <c r="IW175" s="216"/>
      <c r="IX175" s="216"/>
      <c r="IY175" s="216"/>
      <c r="IZ175" s="216"/>
      <c r="JA175" s="216"/>
      <c r="JB175" s="216"/>
      <c r="JC175" s="216"/>
      <c r="JD175" s="216"/>
      <c r="JE175" s="216"/>
      <c r="JF175" s="216"/>
      <c r="JG175" s="216"/>
      <c r="JH175" s="216"/>
      <c r="JI175" s="216"/>
      <c r="JJ175" s="216"/>
      <c r="JK175" s="216"/>
      <c r="JL175" s="216"/>
      <c r="JM175" s="216"/>
      <c r="JN175" s="216"/>
      <c r="JO175" s="216"/>
      <c r="JP175" s="216"/>
      <c r="JQ175" s="216"/>
      <c r="JR175" s="216"/>
    </row>
    <row r="176" spans="5:278" ht="16.5" hidden="1" thickTop="1" thickBot="1">
      <c r="E176" s="80"/>
      <c r="F176" s="158">
        <f>DATE(2000,1,1)</f>
        <v>36526</v>
      </c>
      <c r="H176" s="159">
        <f>M123</f>
        <v>2.6785493827160493E-2</v>
      </c>
      <c r="L176" s="156"/>
      <c r="M176" s="156"/>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20"/>
      <c r="AJ176" s="91"/>
      <c r="AK176" s="19"/>
      <c r="AL176" s="20"/>
      <c r="AM176" s="20"/>
      <c r="AN176" s="19"/>
      <c r="AO176" s="19"/>
      <c r="AP176" s="19"/>
      <c r="AQ176" s="20"/>
      <c r="AR176" s="20"/>
      <c r="AS176" s="20"/>
      <c r="AT176" s="20"/>
      <c r="AU176" s="20"/>
      <c r="AV176" s="20"/>
      <c r="AW176" s="20"/>
      <c r="BF176" s="215">
        <v>-79</v>
      </c>
      <c r="BG176" s="214">
        <f t="shared" si="1738"/>
        <v>-79</v>
      </c>
      <c r="BH176" s="286">
        <f>IF(BH177&lt;BH172,(BH172-BH177)/5+BH177,(BH177-BH172)/5+BH175)</f>
        <v>0.98444444444444446</v>
      </c>
      <c r="BI176" s="283">
        <f>IF(BI177&lt;BI172,(BI172-BI177)/5+BI177,(BI177-BI172)/5+BI175)</f>
        <v>0.98194444444444451</v>
      </c>
      <c r="BJ176" s="283">
        <f t="shared" ref="BJ176:DP176" si="2196">IF(BJ177&lt;BJ172,(BJ172-BJ177)/5+BJ177,(BJ177-BJ172)/5+BJ175)</f>
        <v>0.98138888888888887</v>
      </c>
      <c r="BK176" s="283">
        <f t="shared" si="2196"/>
        <v>0.97749999999999992</v>
      </c>
      <c r="BL176" s="283">
        <f t="shared" si="2196"/>
        <v>0.98888888888888893</v>
      </c>
      <c r="BM176" s="283">
        <f t="shared" si="2196"/>
        <v>0.98888888888888893</v>
      </c>
      <c r="BN176" s="283">
        <f t="shared" si="2196"/>
        <v>0.99305555555555547</v>
      </c>
      <c r="BO176" s="283">
        <f t="shared" si="2196"/>
        <v>0.98888888888888893</v>
      </c>
      <c r="BP176" s="283">
        <f t="shared" si="2196"/>
        <v>0.99305555555555547</v>
      </c>
      <c r="BQ176" s="283">
        <f t="shared" si="2196"/>
        <v>0.98958333333333337</v>
      </c>
      <c r="BR176" s="283">
        <f t="shared" si="2196"/>
        <v>0.9902777777777777</v>
      </c>
      <c r="BS176" s="283">
        <f t="shared" si="2196"/>
        <v>0.9902777777777777</v>
      </c>
      <c r="BT176" s="283">
        <f t="shared" si="2196"/>
        <v>0.9902777777777777</v>
      </c>
      <c r="BU176" s="283">
        <f t="shared" si="2196"/>
        <v>0.98958333333333337</v>
      </c>
      <c r="BV176" s="283">
        <f t="shared" si="2196"/>
        <v>0.9902777777777777</v>
      </c>
      <c r="BW176" s="283">
        <f t="shared" si="2196"/>
        <v>0.9902777777777777</v>
      </c>
      <c r="BX176" s="283">
        <f t="shared" si="2196"/>
        <v>0.9902777777777777</v>
      </c>
      <c r="BY176" s="283">
        <f t="shared" si="2196"/>
        <v>0.99236111111111114</v>
      </c>
      <c r="BZ176" s="283">
        <f t="shared" si="2196"/>
        <v>0.99236111111111114</v>
      </c>
      <c r="CA176" s="283">
        <f t="shared" si="2196"/>
        <v>0.99375000000000002</v>
      </c>
      <c r="CB176" s="283">
        <f t="shared" si="2196"/>
        <v>4.1666666666666664E-4</v>
      </c>
      <c r="CC176" s="283">
        <f t="shared" si="2196"/>
        <v>0.1998611111111111</v>
      </c>
      <c r="CD176" s="283">
        <f t="shared" si="2196"/>
        <v>1.2499999999999998E-3</v>
      </c>
      <c r="CE176" s="283">
        <f t="shared" si="2196"/>
        <v>1.3888888888888887E-3</v>
      </c>
      <c r="CF176" s="283">
        <f t="shared" si="2196"/>
        <v>2.7777777777777775E-3</v>
      </c>
      <c r="CG176" s="283">
        <f t="shared" si="2196"/>
        <v>3.6111111111111114E-3</v>
      </c>
      <c r="CH176" s="283">
        <f t="shared" si="2196"/>
        <v>0</v>
      </c>
      <c r="CI176" s="283">
        <f t="shared" si="2196"/>
        <v>0</v>
      </c>
      <c r="CJ176" s="283">
        <f t="shared" si="2196"/>
        <v>0</v>
      </c>
      <c r="CK176" s="283">
        <f t="shared" si="2196"/>
        <v>0</v>
      </c>
      <c r="CL176" s="283">
        <f t="shared" si="2196"/>
        <v>0</v>
      </c>
      <c r="CM176" s="283">
        <f t="shared" si="2196"/>
        <v>0</v>
      </c>
      <c r="CN176" s="283">
        <f t="shared" si="2196"/>
        <v>0</v>
      </c>
      <c r="CO176" s="283">
        <f t="shared" si="2196"/>
        <v>0</v>
      </c>
      <c r="CP176" s="283">
        <f t="shared" si="2196"/>
        <v>0</v>
      </c>
      <c r="CQ176" s="283">
        <f t="shared" si="2196"/>
        <v>0</v>
      </c>
      <c r="CR176" s="283">
        <f t="shared" si="2196"/>
        <v>0</v>
      </c>
      <c r="CS176" s="283">
        <f t="shared" si="2196"/>
        <v>0</v>
      </c>
      <c r="CT176" s="283">
        <f t="shared" si="2196"/>
        <v>0</v>
      </c>
      <c r="CU176" s="283">
        <f t="shared" si="2196"/>
        <v>0</v>
      </c>
      <c r="CV176" s="283">
        <f t="shared" si="2196"/>
        <v>0</v>
      </c>
      <c r="CW176" s="283">
        <f t="shared" si="2196"/>
        <v>0</v>
      </c>
      <c r="CX176" s="283">
        <f t="shared" si="2196"/>
        <v>0</v>
      </c>
      <c r="CY176" s="283">
        <f t="shared" si="2196"/>
        <v>0</v>
      </c>
      <c r="CZ176" s="283">
        <f t="shared" si="2196"/>
        <v>0</v>
      </c>
      <c r="DA176" s="283">
        <f t="shared" si="2196"/>
        <v>0</v>
      </c>
      <c r="DB176" s="283">
        <f t="shared" si="2196"/>
        <v>0</v>
      </c>
      <c r="DC176" s="283">
        <f t="shared" si="2196"/>
        <v>0</v>
      </c>
      <c r="DD176" s="283">
        <f t="shared" si="2196"/>
        <v>0</v>
      </c>
      <c r="DE176" s="283">
        <f t="shared" si="2196"/>
        <v>0</v>
      </c>
      <c r="DF176" s="283">
        <f t="shared" si="2196"/>
        <v>0</v>
      </c>
      <c r="DG176" s="283">
        <f t="shared" si="2196"/>
        <v>0</v>
      </c>
      <c r="DH176" s="283">
        <f t="shared" si="2196"/>
        <v>0</v>
      </c>
      <c r="DI176" s="283">
        <f t="shared" si="2196"/>
        <v>0</v>
      </c>
      <c r="DJ176" s="283">
        <f t="shared" si="2196"/>
        <v>0</v>
      </c>
      <c r="DK176" s="283">
        <f t="shared" si="2196"/>
        <v>0</v>
      </c>
      <c r="DL176" s="283">
        <f t="shared" si="2196"/>
        <v>0</v>
      </c>
      <c r="DM176" s="283">
        <f t="shared" si="2196"/>
        <v>0</v>
      </c>
      <c r="DN176" s="283">
        <f t="shared" si="2196"/>
        <v>0</v>
      </c>
      <c r="DO176" s="283">
        <f t="shared" si="2196"/>
        <v>0</v>
      </c>
      <c r="DP176" s="283">
        <f t="shared" si="2196"/>
        <v>0</v>
      </c>
      <c r="DQ176" s="220">
        <f t="shared" si="1979"/>
        <v>-79</v>
      </c>
      <c r="DR176" s="272">
        <f t="shared" ref="DR176:DS176" si="2197">IF(DR177&lt;DR172,(DR172-DR177)/5+DR177,(DR177-DR172)/5+DR175)</f>
        <v>0</v>
      </c>
      <c r="DS176" s="272">
        <f t="shared" si="2197"/>
        <v>0</v>
      </c>
      <c r="DT176" s="272">
        <f t="shared" ref="DT176:FA176" si="2198">IF(DT177&lt;DT172,(DT172-DT177)/5+DT177,(DT177-DT172)/5+DT175)</f>
        <v>0</v>
      </c>
      <c r="DU176" s="272">
        <f t="shared" si="2198"/>
        <v>0</v>
      </c>
      <c r="DV176" s="272">
        <f t="shared" si="2198"/>
        <v>0</v>
      </c>
      <c r="DW176" s="272">
        <f t="shared" si="2198"/>
        <v>0</v>
      </c>
      <c r="DX176" s="272">
        <f t="shared" si="2198"/>
        <v>0</v>
      </c>
      <c r="DY176" s="272">
        <f t="shared" si="2198"/>
        <v>0</v>
      </c>
      <c r="DZ176" s="272">
        <f t="shared" si="2198"/>
        <v>0</v>
      </c>
      <c r="EA176" s="272">
        <f t="shared" si="2198"/>
        <v>0</v>
      </c>
      <c r="EB176" s="272">
        <f t="shared" si="2198"/>
        <v>0</v>
      </c>
      <c r="EC176" s="272">
        <f t="shared" si="2198"/>
        <v>0</v>
      </c>
      <c r="ED176" s="272">
        <f t="shared" si="2198"/>
        <v>0</v>
      </c>
      <c r="EE176" s="272">
        <f t="shared" si="2198"/>
        <v>0</v>
      </c>
      <c r="EF176" s="272">
        <f t="shared" si="2198"/>
        <v>0</v>
      </c>
      <c r="EG176" s="272">
        <f t="shared" si="2198"/>
        <v>0</v>
      </c>
      <c r="EH176" s="272">
        <f t="shared" si="2198"/>
        <v>0</v>
      </c>
      <c r="EI176" s="272">
        <f t="shared" si="2198"/>
        <v>0</v>
      </c>
      <c r="EJ176" s="272">
        <f t="shared" si="2198"/>
        <v>0</v>
      </c>
      <c r="EK176" s="272">
        <f t="shared" si="2198"/>
        <v>0</v>
      </c>
      <c r="EL176" s="272">
        <f t="shared" si="2198"/>
        <v>0</v>
      </c>
      <c r="EM176" s="272">
        <f t="shared" si="2198"/>
        <v>0</v>
      </c>
      <c r="EN176" s="272">
        <f t="shared" si="2198"/>
        <v>0</v>
      </c>
      <c r="EO176" s="272">
        <f t="shared" si="2198"/>
        <v>0</v>
      </c>
      <c r="EP176" s="272">
        <f t="shared" si="2198"/>
        <v>0.18708333333333332</v>
      </c>
      <c r="EQ176" s="272">
        <f t="shared" si="2198"/>
        <v>0.18805555555555556</v>
      </c>
      <c r="ER176" s="272">
        <f t="shared" si="2198"/>
        <v>0.19277777777777777</v>
      </c>
      <c r="ES176" s="272">
        <f t="shared" si="2198"/>
        <v>0.19416666666666665</v>
      </c>
      <c r="ET176" s="272">
        <f t="shared" si="2198"/>
        <v>0.19513888888888892</v>
      </c>
      <c r="EU176" s="272">
        <f t="shared" si="2198"/>
        <v>0.19555555555555554</v>
      </c>
      <c r="EV176" s="272">
        <f t="shared" si="2198"/>
        <v>0.19638888888888889</v>
      </c>
      <c r="EW176" s="272">
        <f t="shared" si="2198"/>
        <v>0.9555555555555556</v>
      </c>
      <c r="EX176" s="272">
        <f t="shared" si="2198"/>
        <v>0.96666666666666667</v>
      </c>
      <c r="EY176" s="272">
        <f t="shared" si="2198"/>
        <v>0.97291666666666654</v>
      </c>
      <c r="EZ176" s="272">
        <f t="shared" si="2198"/>
        <v>0.97083333333333333</v>
      </c>
      <c r="FA176" s="272">
        <f t="shared" si="2198"/>
        <v>0.98333333333333339</v>
      </c>
      <c r="FB176" s="272">
        <f t="shared" ref="FB176:FJ176" si="2199">IF(FB177&lt;FB172,(FB172-FB177)/5+FB177,(FB177-FB172)/5+FB175)</f>
        <v>0.95749999999999991</v>
      </c>
      <c r="FC176" s="272">
        <f t="shared" si="2199"/>
        <v>0.97833333333333339</v>
      </c>
      <c r="FD176" s="272">
        <f t="shared" si="2199"/>
        <v>0.97736111111111112</v>
      </c>
      <c r="FE176" s="272">
        <f t="shared" si="2199"/>
        <v>0.97930555555555554</v>
      </c>
      <c r="FF176" s="272">
        <f t="shared" si="2199"/>
        <v>0.97986111111111107</v>
      </c>
      <c r="FG176" s="272">
        <f t="shared" si="2199"/>
        <v>0.98069444444444454</v>
      </c>
      <c r="FH176" s="272">
        <f t="shared" si="2199"/>
        <v>0.9836111111111111</v>
      </c>
      <c r="FI176" s="272">
        <f t="shared" si="2199"/>
        <v>0.98250000000000004</v>
      </c>
      <c r="FJ176" s="272">
        <f t="shared" si="2199"/>
        <v>0.98541666666666672</v>
      </c>
      <c r="FK176" s="275">
        <f t="shared" ref="FK176" si="2200">IF(FK177&lt;FK172,(FK172-FK177)/5+FK177,(FK177-FK172)/5+FK175)</f>
        <v>0.98527777777777781</v>
      </c>
      <c r="FL176" s="214">
        <f t="shared" si="1769"/>
        <v>-79</v>
      </c>
      <c r="FM176" s="214"/>
      <c r="FN176" s="214"/>
      <c r="FO176" s="221"/>
      <c r="FP176" s="221"/>
      <c r="FQ176" s="214"/>
      <c r="FR176" s="216"/>
      <c r="FS176" s="216"/>
      <c r="FT176" s="216"/>
      <c r="FU176" s="216"/>
      <c r="FV176" s="216"/>
      <c r="FW176" s="216"/>
      <c r="FX176" s="216"/>
      <c r="FY176" s="216"/>
      <c r="FZ176" s="216"/>
      <c r="GA176" s="216"/>
      <c r="GB176" s="216"/>
      <c r="GC176" s="216"/>
      <c r="GD176" s="216"/>
      <c r="GE176" s="216"/>
      <c r="GF176" s="216"/>
      <c r="GG176" s="216"/>
      <c r="GH176" s="216"/>
      <c r="GI176" s="216"/>
      <c r="GJ176" s="216"/>
      <c r="GK176" s="216"/>
      <c r="GL176" s="216"/>
      <c r="GM176" s="216"/>
      <c r="GN176" s="216"/>
      <c r="GO176" s="216"/>
      <c r="GP176" s="216"/>
      <c r="GQ176" s="216"/>
      <c r="GR176" s="216"/>
      <c r="GS176" s="216"/>
      <c r="GT176" s="216"/>
      <c r="GU176" s="216"/>
      <c r="GV176" s="216"/>
      <c r="GW176" s="216"/>
      <c r="GX176" s="216"/>
      <c r="GY176" s="216"/>
      <c r="GZ176" s="216"/>
      <c r="HA176" s="216"/>
      <c r="HB176" s="216"/>
      <c r="HC176" s="216"/>
      <c r="HD176" s="216"/>
      <c r="HE176" s="216"/>
      <c r="HF176" s="216"/>
      <c r="HG176" s="216"/>
      <c r="HH176" s="216"/>
      <c r="HI176" s="216"/>
      <c r="HJ176" s="216"/>
      <c r="HK176" s="216"/>
      <c r="HL176" s="216"/>
      <c r="HM176" s="216"/>
      <c r="HN176" s="216"/>
      <c r="HO176" s="216"/>
      <c r="HP176" s="216"/>
      <c r="HQ176" s="216"/>
      <c r="HR176" s="216"/>
      <c r="HS176" s="216"/>
      <c r="HT176" s="216"/>
      <c r="HU176" s="216"/>
      <c r="HV176" s="216"/>
      <c r="HW176" s="216"/>
      <c r="HX176" s="216"/>
      <c r="HY176" s="216"/>
      <c r="HZ176" s="216"/>
      <c r="IA176" s="216"/>
      <c r="IB176" s="216"/>
      <c r="IC176" s="216"/>
      <c r="ID176" s="216"/>
      <c r="IE176" s="216"/>
      <c r="IF176" s="216"/>
      <c r="IG176" s="216"/>
      <c r="IH176" s="216"/>
      <c r="II176" s="216"/>
      <c r="IJ176" s="216"/>
      <c r="IK176" s="216"/>
      <c r="IL176" s="216"/>
      <c r="IM176" s="216"/>
      <c r="IN176" s="216"/>
      <c r="IO176" s="216"/>
      <c r="IP176" s="216"/>
      <c r="IQ176" s="216"/>
      <c r="IR176" s="216"/>
      <c r="IS176" s="216"/>
      <c r="IT176" s="216"/>
      <c r="IU176" s="216"/>
      <c r="IV176" s="216"/>
      <c r="IW176" s="216"/>
      <c r="IX176" s="216"/>
      <c r="IY176" s="216"/>
      <c r="IZ176" s="216"/>
      <c r="JA176" s="216"/>
      <c r="JB176" s="216"/>
      <c r="JC176" s="216"/>
      <c r="JD176" s="216"/>
      <c r="JE176" s="216"/>
      <c r="JF176" s="216"/>
      <c r="JG176" s="216"/>
      <c r="JH176" s="216"/>
      <c r="JI176" s="216"/>
      <c r="JJ176" s="216"/>
      <c r="JK176" s="216"/>
      <c r="JL176" s="216"/>
      <c r="JM176" s="216"/>
      <c r="JN176" s="216"/>
      <c r="JO176" s="216"/>
      <c r="JP176" s="216"/>
      <c r="JQ176" s="216"/>
      <c r="JR176" s="216"/>
    </row>
    <row r="177" spans="5:278" ht="15.75" hidden="1" thickBot="1">
      <c r="E177" s="149" t="s">
        <v>1</v>
      </c>
      <c r="F177" s="160">
        <f ca="1">B3</f>
        <v>42291.632766435185</v>
      </c>
      <c r="G177" s="12"/>
      <c r="H177" s="12"/>
      <c r="I177" s="12"/>
      <c r="J177" s="12"/>
      <c r="K177" s="161">
        <f ca="1">F186/15/24</f>
        <v>1.5354695903935447</v>
      </c>
      <c r="L177" s="156"/>
      <c r="M177" s="156"/>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20"/>
      <c r="AJ177" s="91"/>
      <c r="AK177" s="19"/>
      <c r="AL177" s="20"/>
      <c r="AM177" s="20"/>
      <c r="AN177" s="19"/>
      <c r="AO177" s="19"/>
      <c r="AP177" s="19"/>
      <c r="AQ177" s="20"/>
      <c r="AR177" s="20"/>
      <c r="AS177" s="20"/>
      <c r="AT177" s="20"/>
      <c r="AU177" s="20"/>
      <c r="AV177" s="20"/>
      <c r="AW177" s="20"/>
      <c r="BF177" s="215">
        <v>-80</v>
      </c>
      <c r="BG177" s="214">
        <f t="shared" si="1738"/>
        <v>-80</v>
      </c>
      <c r="BH177" s="258">
        <v>0.98333333333333339</v>
      </c>
      <c r="BI177" s="259">
        <v>0.98055555555555562</v>
      </c>
      <c r="BJ177" s="259">
        <v>0.97986111111111107</v>
      </c>
      <c r="BK177" s="259">
        <v>0.97499999999999998</v>
      </c>
      <c r="BL177" s="259">
        <v>0.98888888888888893</v>
      </c>
      <c r="BM177" s="259">
        <v>0.98888888888888893</v>
      </c>
      <c r="BN177" s="259">
        <v>0.99305555555555547</v>
      </c>
      <c r="BO177" s="259">
        <v>0.98888888888888893</v>
      </c>
      <c r="BP177" s="259">
        <v>0.99305555555555547</v>
      </c>
      <c r="BQ177" s="259">
        <v>0.98958333333333337</v>
      </c>
      <c r="BR177" s="259">
        <v>0.9902777777777777</v>
      </c>
      <c r="BS177" s="259">
        <v>0.9902777777777777</v>
      </c>
      <c r="BT177" s="259">
        <v>0.9902777777777777</v>
      </c>
      <c r="BU177" s="259">
        <v>0.98958333333333337</v>
      </c>
      <c r="BV177" s="259">
        <v>0.9902777777777777</v>
      </c>
      <c r="BW177" s="259">
        <v>0.9902777777777777</v>
      </c>
      <c r="BX177" s="259">
        <v>0.9902777777777777</v>
      </c>
      <c r="BY177" s="259">
        <v>0.99236111111111114</v>
      </c>
      <c r="BZ177" s="259">
        <v>0.99236111111111114</v>
      </c>
      <c r="CA177" s="259">
        <v>0.99375000000000002</v>
      </c>
      <c r="CB177" s="259"/>
      <c r="CC177" s="259"/>
      <c r="CD177" s="259"/>
      <c r="CE177" s="259"/>
      <c r="CF177" s="259"/>
      <c r="CG177" s="259"/>
      <c r="CH177" s="259"/>
      <c r="CI177" s="259"/>
      <c r="CJ177" s="259"/>
      <c r="CK177" s="259"/>
      <c r="CL177" s="259"/>
      <c r="CM177" s="259"/>
      <c r="CN177" s="259"/>
      <c r="CO177" s="259"/>
      <c r="CP177" s="259"/>
      <c r="CQ177" s="259"/>
      <c r="CR177" s="259"/>
      <c r="CS177" s="259"/>
      <c r="CT177" s="259"/>
      <c r="CU177" s="259"/>
      <c r="CV177" s="259"/>
      <c r="CW177" s="259"/>
      <c r="CX177" s="259"/>
      <c r="CY177" s="259"/>
      <c r="CZ177" s="259"/>
      <c r="DA177" s="259"/>
      <c r="DB177" s="259"/>
      <c r="DC177" s="259"/>
      <c r="DD177" s="259"/>
      <c r="DE177" s="259"/>
      <c r="DF177" s="259"/>
      <c r="DG177" s="259"/>
      <c r="DH177" s="259"/>
      <c r="DI177" s="259"/>
      <c r="DJ177" s="259"/>
      <c r="DK177" s="259"/>
      <c r="DL177" s="259"/>
      <c r="DM177" s="259"/>
      <c r="DN177" s="259"/>
      <c r="DO177" s="259"/>
      <c r="DP177" s="273"/>
      <c r="DQ177" s="220">
        <f t="shared" si="1979"/>
        <v>-80</v>
      </c>
      <c r="DR177" s="258"/>
      <c r="DS177" s="259"/>
      <c r="DT177" s="259"/>
      <c r="DU177" s="259"/>
      <c r="DV177" s="259"/>
      <c r="DW177" s="259"/>
      <c r="DX177" s="259"/>
      <c r="DY177" s="259"/>
      <c r="DZ177" s="259"/>
      <c r="EA177" s="259"/>
      <c r="EB177" s="290"/>
      <c r="EC177" s="259"/>
      <c r="ED177" s="259"/>
      <c r="EE177" s="259"/>
      <c r="EF177" s="259"/>
      <c r="EG177" s="259"/>
      <c r="EH177" s="259"/>
      <c r="EI177" s="259"/>
      <c r="EJ177" s="259"/>
      <c r="EK177" s="259"/>
      <c r="EL177" s="259"/>
      <c r="EM177" s="259"/>
      <c r="EN177" s="259"/>
      <c r="EO177" s="259"/>
      <c r="EP177" s="259"/>
      <c r="EQ177" s="259"/>
      <c r="ER177" s="259"/>
      <c r="ES177" s="259"/>
      <c r="ET177" s="259"/>
      <c r="EU177" s="259"/>
      <c r="EV177" s="259"/>
      <c r="EW177" s="259">
        <v>0.9555555555555556</v>
      </c>
      <c r="EX177" s="259">
        <v>0.96666666666666667</v>
      </c>
      <c r="EY177" s="259">
        <v>0.97430555555555554</v>
      </c>
      <c r="EZ177" s="259">
        <v>0.97083333333333333</v>
      </c>
      <c r="FA177" s="259">
        <v>0.98333333333333339</v>
      </c>
      <c r="FB177" s="259">
        <v>0.9506944444444444</v>
      </c>
      <c r="FC177" s="259">
        <v>0.97569444444444453</v>
      </c>
      <c r="FD177" s="259">
        <v>0.97499999999999998</v>
      </c>
      <c r="FE177" s="259">
        <v>0.9770833333333333</v>
      </c>
      <c r="FF177" s="259">
        <v>0.97777777777777775</v>
      </c>
      <c r="FG177" s="259">
        <v>0.9784722222222223</v>
      </c>
      <c r="FH177" s="259">
        <v>0.9819444444444444</v>
      </c>
      <c r="FI177" s="259">
        <v>0.98055555555555562</v>
      </c>
      <c r="FJ177" s="259">
        <v>0.98402777777777783</v>
      </c>
      <c r="FK177" s="273">
        <v>0.98402777777777783</v>
      </c>
      <c r="FL177" s="214">
        <f t="shared" si="1769"/>
        <v>-80</v>
      </c>
      <c r="FM177" s="214"/>
      <c r="FN177" s="214"/>
      <c r="FO177" s="221"/>
      <c r="FP177" s="221"/>
      <c r="FQ177" s="214"/>
      <c r="FR177" s="216"/>
      <c r="FS177" s="216"/>
      <c r="FT177" s="216"/>
      <c r="FU177" s="216"/>
      <c r="FV177" s="216"/>
      <c r="FW177" s="216"/>
      <c r="FX177" s="216"/>
      <c r="FY177" s="216"/>
      <c r="FZ177" s="216"/>
      <c r="GA177" s="216"/>
      <c r="GB177" s="216"/>
      <c r="GC177" s="216"/>
      <c r="GD177" s="216"/>
      <c r="GE177" s="216"/>
      <c r="GF177" s="216"/>
      <c r="GG177" s="216"/>
      <c r="GH177" s="216"/>
      <c r="GI177" s="216"/>
      <c r="GJ177" s="216"/>
      <c r="GK177" s="216"/>
      <c r="GL177" s="216"/>
      <c r="GM177" s="216"/>
      <c r="GN177" s="216"/>
      <c r="GO177" s="216"/>
      <c r="GP177" s="216"/>
      <c r="GQ177" s="216"/>
      <c r="GR177" s="216"/>
      <c r="GS177" s="216"/>
      <c r="GT177" s="216"/>
      <c r="GU177" s="216"/>
      <c r="GV177" s="216"/>
      <c r="GW177" s="216"/>
      <c r="GX177" s="216"/>
      <c r="GY177" s="216"/>
      <c r="GZ177" s="216"/>
      <c r="HA177" s="216"/>
      <c r="HB177" s="216"/>
      <c r="HC177" s="216"/>
      <c r="HD177" s="216"/>
      <c r="HE177" s="216"/>
      <c r="HF177" s="216"/>
      <c r="HG177" s="216"/>
      <c r="HH177" s="216"/>
      <c r="HI177" s="216"/>
      <c r="HJ177" s="216"/>
      <c r="HK177" s="216"/>
      <c r="HL177" s="216"/>
      <c r="HM177" s="216"/>
      <c r="HN177" s="216"/>
      <c r="HO177" s="216"/>
      <c r="HP177" s="216"/>
      <c r="HQ177" s="216"/>
      <c r="HR177" s="216"/>
      <c r="HS177" s="216"/>
      <c r="HT177" s="216"/>
      <c r="HU177" s="216"/>
      <c r="HV177" s="216"/>
      <c r="HW177" s="216"/>
      <c r="HX177" s="216"/>
      <c r="HY177" s="216"/>
      <c r="HZ177" s="216"/>
      <c r="IA177" s="216"/>
      <c r="IB177" s="216"/>
      <c r="IC177" s="216"/>
      <c r="ID177" s="216"/>
      <c r="IE177" s="216"/>
      <c r="IF177" s="216"/>
      <c r="IG177" s="216"/>
      <c r="IH177" s="216"/>
      <c r="II177" s="216"/>
      <c r="IJ177" s="216"/>
      <c r="IK177" s="216"/>
      <c r="IL177" s="216"/>
      <c r="IM177" s="216"/>
      <c r="IN177" s="216"/>
      <c r="IO177" s="216"/>
      <c r="IP177" s="216"/>
      <c r="IQ177" s="216"/>
      <c r="IR177" s="216"/>
      <c r="IS177" s="216"/>
      <c r="IT177" s="216"/>
      <c r="IU177" s="216"/>
      <c r="IV177" s="216"/>
      <c r="IW177" s="216"/>
      <c r="IX177" s="216"/>
      <c r="IY177" s="216"/>
      <c r="IZ177" s="216"/>
      <c r="JA177" s="216"/>
      <c r="JB177" s="216"/>
      <c r="JC177" s="216"/>
      <c r="JD177" s="216"/>
      <c r="JE177" s="216"/>
      <c r="JF177" s="216"/>
      <c r="JG177" s="216"/>
      <c r="JH177" s="216"/>
      <c r="JI177" s="216"/>
      <c r="JJ177" s="216"/>
      <c r="JK177" s="216"/>
      <c r="JL177" s="216"/>
      <c r="JM177" s="216"/>
      <c r="JN177" s="216"/>
      <c r="JO177" s="216"/>
      <c r="JP177" s="216"/>
      <c r="JQ177" s="216"/>
      <c r="JR177" s="216"/>
    </row>
    <row r="178" spans="5:278" hidden="1">
      <c r="E178" s="149"/>
      <c r="F178" s="162">
        <v>2451544.5</v>
      </c>
      <c r="G178" s="12"/>
      <c r="H178" s="12"/>
      <c r="I178" s="12"/>
      <c r="J178" s="12"/>
      <c r="K178" s="163"/>
      <c r="L178" s="156"/>
      <c r="M178" s="156"/>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20"/>
      <c r="AJ178" s="91"/>
      <c r="AK178" s="19"/>
      <c r="AL178" s="20"/>
      <c r="AM178" s="20"/>
      <c r="AN178" s="19"/>
      <c r="AO178" s="19"/>
      <c r="AP178" s="19"/>
      <c r="AQ178" s="20"/>
      <c r="AR178" s="20"/>
      <c r="AS178" s="20"/>
      <c r="AT178" s="20"/>
      <c r="AU178" s="20"/>
      <c r="AV178" s="20"/>
      <c r="AW178" s="20"/>
      <c r="BF178" s="215">
        <v>-81</v>
      </c>
      <c r="BG178" s="214">
        <f t="shared" si="1738"/>
        <v>-81</v>
      </c>
      <c r="BH178" s="269">
        <f t="shared" ref="BH178:BI178" si="2201">IF(BH182&lt;BH177,(BH177-BH182)/5+BH179,(BH182-BH177)/5+BH177)</f>
        <v>0.97930555555555543</v>
      </c>
      <c r="BI178" s="270">
        <f t="shared" si="2201"/>
        <v>0.97624999999999995</v>
      </c>
      <c r="BJ178" s="270">
        <f t="shared" ref="BJ178:BN178" si="2202">IF(BJ182&lt;BJ177,(BJ177-BJ182)/5+BJ179,(BJ182-BJ177)/5+BJ177)</f>
        <v>0.97152777777777766</v>
      </c>
      <c r="BK178" s="270">
        <f t="shared" si="2202"/>
        <v>0.97499999999999998</v>
      </c>
      <c r="BL178" s="270">
        <f t="shared" si="2202"/>
        <v>0.7911111111111111</v>
      </c>
      <c r="BM178" s="270">
        <f t="shared" si="2202"/>
        <v>0.7911111111111111</v>
      </c>
      <c r="BN178" s="270">
        <f t="shared" si="2202"/>
        <v>0.7944444444444444</v>
      </c>
      <c r="BO178" s="270">
        <f t="shared" ref="BO178:DP178" si="2203">IF(BO182&lt;BO177,(BO177-BO182)/5+BO179,(BO182-BO177)/5+BO177)</f>
        <v>0.7911111111111111</v>
      </c>
      <c r="BP178" s="270">
        <f t="shared" si="2203"/>
        <v>0.7944444444444444</v>
      </c>
      <c r="BQ178" s="270">
        <f t="shared" si="2203"/>
        <v>0.79166666666666674</v>
      </c>
      <c r="BR178" s="270">
        <f t="shared" si="2203"/>
        <v>0.79222222222222216</v>
      </c>
      <c r="BS178" s="270">
        <f t="shared" si="2203"/>
        <v>0.79222222222222216</v>
      </c>
      <c r="BT178" s="270">
        <f t="shared" si="2203"/>
        <v>0.79222222222222216</v>
      </c>
      <c r="BU178" s="270">
        <f t="shared" si="2203"/>
        <v>0.79166666666666674</v>
      </c>
      <c r="BV178" s="270">
        <f t="shared" si="2203"/>
        <v>0.79222222222222216</v>
      </c>
      <c r="BW178" s="270">
        <f t="shared" si="2203"/>
        <v>0.79222222222222216</v>
      </c>
      <c r="BX178" s="270">
        <f t="shared" si="2203"/>
        <v>0.79222222222222216</v>
      </c>
      <c r="BY178" s="270">
        <f t="shared" si="2203"/>
        <v>0.79388888888888887</v>
      </c>
      <c r="BZ178" s="270">
        <f t="shared" si="2203"/>
        <v>0.79388888888888887</v>
      </c>
      <c r="CA178" s="270">
        <f t="shared" si="2203"/>
        <v>0.79500000000000004</v>
      </c>
      <c r="CB178" s="270">
        <f t="shared" si="2203"/>
        <v>0</v>
      </c>
      <c r="CC178" s="270">
        <f t="shared" si="2203"/>
        <v>0</v>
      </c>
      <c r="CD178" s="270">
        <f t="shared" si="2203"/>
        <v>0</v>
      </c>
      <c r="CE178" s="270">
        <f t="shared" si="2203"/>
        <v>0</v>
      </c>
      <c r="CF178" s="270">
        <f t="shared" si="2203"/>
        <v>0</v>
      </c>
      <c r="CG178" s="270">
        <f t="shared" si="2203"/>
        <v>0</v>
      </c>
      <c r="CH178" s="270">
        <f t="shared" si="2203"/>
        <v>0</v>
      </c>
      <c r="CI178" s="270">
        <f t="shared" si="2203"/>
        <v>0</v>
      </c>
      <c r="CJ178" s="270">
        <f t="shared" si="2203"/>
        <v>0</v>
      </c>
      <c r="CK178" s="270">
        <f t="shared" si="2203"/>
        <v>0</v>
      </c>
      <c r="CL178" s="270">
        <f t="shared" si="2203"/>
        <v>0</v>
      </c>
      <c r="CM178" s="270">
        <f t="shared" si="2203"/>
        <v>0</v>
      </c>
      <c r="CN178" s="270">
        <f t="shared" si="2203"/>
        <v>0</v>
      </c>
      <c r="CO178" s="270">
        <f t="shared" si="2203"/>
        <v>0</v>
      </c>
      <c r="CP178" s="270">
        <f t="shared" si="2203"/>
        <v>0</v>
      </c>
      <c r="CQ178" s="270">
        <f t="shared" si="2203"/>
        <v>0</v>
      </c>
      <c r="CR178" s="270">
        <f t="shared" si="2203"/>
        <v>0</v>
      </c>
      <c r="CS178" s="270">
        <f t="shared" si="2203"/>
        <v>0</v>
      </c>
      <c r="CT178" s="270">
        <f t="shared" si="2203"/>
        <v>0</v>
      </c>
      <c r="CU178" s="270">
        <f t="shared" si="2203"/>
        <v>0</v>
      </c>
      <c r="CV178" s="270">
        <f t="shared" si="2203"/>
        <v>0</v>
      </c>
      <c r="CW178" s="270">
        <f t="shared" si="2203"/>
        <v>0</v>
      </c>
      <c r="CX178" s="270">
        <f t="shared" si="2203"/>
        <v>0</v>
      </c>
      <c r="CY178" s="270">
        <f t="shared" si="2203"/>
        <v>0</v>
      </c>
      <c r="CZ178" s="270">
        <f t="shared" si="2203"/>
        <v>0</v>
      </c>
      <c r="DA178" s="270">
        <f t="shared" si="2203"/>
        <v>0</v>
      </c>
      <c r="DB178" s="270">
        <f t="shared" si="2203"/>
        <v>0</v>
      </c>
      <c r="DC178" s="270">
        <f t="shared" si="2203"/>
        <v>0</v>
      </c>
      <c r="DD178" s="270">
        <f t="shared" si="2203"/>
        <v>0</v>
      </c>
      <c r="DE178" s="270">
        <f t="shared" si="2203"/>
        <v>0</v>
      </c>
      <c r="DF178" s="270">
        <f t="shared" si="2203"/>
        <v>0</v>
      </c>
      <c r="DG178" s="270">
        <f t="shared" si="2203"/>
        <v>0</v>
      </c>
      <c r="DH178" s="270">
        <f t="shared" si="2203"/>
        <v>0</v>
      </c>
      <c r="DI178" s="270">
        <f t="shared" si="2203"/>
        <v>0</v>
      </c>
      <c r="DJ178" s="270">
        <f t="shared" si="2203"/>
        <v>0</v>
      </c>
      <c r="DK178" s="270">
        <f t="shared" si="2203"/>
        <v>0</v>
      </c>
      <c r="DL178" s="270">
        <f t="shared" si="2203"/>
        <v>0</v>
      </c>
      <c r="DM178" s="270">
        <f t="shared" si="2203"/>
        <v>0</v>
      </c>
      <c r="DN178" s="270">
        <f t="shared" si="2203"/>
        <v>0</v>
      </c>
      <c r="DO178" s="270">
        <f t="shared" si="2203"/>
        <v>0</v>
      </c>
      <c r="DP178" s="270">
        <f t="shared" si="2203"/>
        <v>0</v>
      </c>
      <c r="DQ178" s="220">
        <f t="shared" si="1979"/>
        <v>-81</v>
      </c>
      <c r="DR178" s="270">
        <f t="shared" ref="DR178:DS178" si="2204">IF(DR182&lt;DR177,(DR177-DR182)/5+DR179,(DR182-DR177)/5+DR177)</f>
        <v>0</v>
      </c>
      <c r="DS178" s="270">
        <f t="shared" si="2204"/>
        <v>0</v>
      </c>
      <c r="DT178" s="270">
        <f t="shared" ref="DT178:EW178" si="2205">IF(DT182&lt;DT177,(DT177-DT182)/5+DT179,(DT182-DT177)/5+DT177)</f>
        <v>0</v>
      </c>
      <c r="DU178" s="270">
        <f t="shared" si="2205"/>
        <v>0</v>
      </c>
      <c r="DV178" s="270">
        <f t="shared" si="2205"/>
        <v>0</v>
      </c>
      <c r="DW178" s="270">
        <f t="shared" si="2205"/>
        <v>0</v>
      </c>
      <c r="DX178" s="270">
        <f t="shared" si="2205"/>
        <v>0</v>
      </c>
      <c r="DY178" s="270">
        <f t="shared" si="2205"/>
        <v>0</v>
      </c>
      <c r="DZ178" s="270">
        <f t="shared" si="2205"/>
        <v>0</v>
      </c>
      <c r="EA178" s="270">
        <f t="shared" si="2205"/>
        <v>0</v>
      </c>
      <c r="EB178" s="270">
        <f t="shared" si="2205"/>
        <v>0</v>
      </c>
      <c r="EC178" s="270">
        <f t="shared" si="2205"/>
        <v>0</v>
      </c>
      <c r="ED178" s="270">
        <f t="shared" si="2205"/>
        <v>0</v>
      </c>
      <c r="EE178" s="270">
        <f t="shared" si="2205"/>
        <v>0</v>
      </c>
      <c r="EF178" s="270">
        <f t="shared" si="2205"/>
        <v>0</v>
      </c>
      <c r="EG178" s="270">
        <f t="shared" si="2205"/>
        <v>0</v>
      </c>
      <c r="EH178" s="270">
        <f t="shared" si="2205"/>
        <v>0</v>
      </c>
      <c r="EI178" s="270">
        <f t="shared" si="2205"/>
        <v>0</v>
      </c>
      <c r="EJ178" s="270">
        <f t="shared" si="2205"/>
        <v>0</v>
      </c>
      <c r="EK178" s="270">
        <f t="shared" si="2205"/>
        <v>0</v>
      </c>
      <c r="EL178" s="270">
        <f t="shared" si="2205"/>
        <v>0</v>
      </c>
      <c r="EM178" s="270">
        <f t="shared" si="2205"/>
        <v>0</v>
      </c>
      <c r="EN178" s="270">
        <f t="shared" si="2205"/>
        <v>0</v>
      </c>
      <c r="EO178" s="270">
        <f t="shared" si="2205"/>
        <v>0</v>
      </c>
      <c r="EP178" s="270">
        <f t="shared" si="2205"/>
        <v>0</v>
      </c>
      <c r="EQ178" s="270">
        <f t="shared" si="2205"/>
        <v>0</v>
      </c>
      <c r="ER178" s="270">
        <f t="shared" si="2205"/>
        <v>0</v>
      </c>
      <c r="ES178" s="270">
        <f t="shared" si="2205"/>
        <v>0</v>
      </c>
      <c r="ET178" s="270">
        <f t="shared" si="2205"/>
        <v>0</v>
      </c>
      <c r="EU178" s="270">
        <f t="shared" si="2205"/>
        <v>0</v>
      </c>
      <c r="EV178" s="270">
        <f t="shared" si="2205"/>
        <v>0</v>
      </c>
      <c r="EW178" s="270">
        <f t="shared" si="2205"/>
        <v>0.76444444444444448</v>
      </c>
      <c r="EX178" s="270">
        <f t="shared" ref="EX178:FJ178" si="2206">IF(EX182&lt;EX177,(EX177-EX182)/5+EX179,(EX182-EX177)/5+EX177)</f>
        <v>0.77333333333333332</v>
      </c>
      <c r="EY178" s="270">
        <f t="shared" si="2206"/>
        <v>0.77944444444444438</v>
      </c>
      <c r="EZ178" s="270">
        <f t="shared" si="2206"/>
        <v>0.77666666666666662</v>
      </c>
      <c r="FA178" s="270">
        <f t="shared" si="2206"/>
        <v>0.78666666666666674</v>
      </c>
      <c r="FB178" s="270">
        <f t="shared" si="2206"/>
        <v>0.9506944444444444</v>
      </c>
      <c r="FC178" s="270">
        <f t="shared" si="2206"/>
        <v>0.97569444444444453</v>
      </c>
      <c r="FD178" s="270">
        <f t="shared" si="2206"/>
        <v>0.97499999999999998</v>
      </c>
      <c r="FE178" s="270">
        <f t="shared" si="2206"/>
        <v>0.9770833333333333</v>
      </c>
      <c r="FF178" s="270">
        <f t="shared" si="2206"/>
        <v>0.97777777777777775</v>
      </c>
      <c r="FG178" s="270">
        <f t="shared" si="2206"/>
        <v>0.9784722222222223</v>
      </c>
      <c r="FH178" s="270">
        <f t="shared" si="2206"/>
        <v>0.97291666666666654</v>
      </c>
      <c r="FI178" s="270">
        <f t="shared" si="2206"/>
        <v>0.97555555555555562</v>
      </c>
      <c r="FJ178" s="270">
        <f t="shared" si="2206"/>
        <v>0.980138888888889</v>
      </c>
      <c r="FK178" s="274">
        <f t="shared" ref="FK178" si="2207">IF(FK182&lt;FK177,(FK177-FK182)/5+FK179,(FK182-FK177)/5+FK177)</f>
        <v>0.98041666666666671</v>
      </c>
      <c r="FL178" s="214">
        <f t="shared" si="1769"/>
        <v>-81</v>
      </c>
      <c r="FM178" s="214"/>
      <c r="FN178" s="214"/>
      <c r="FO178" s="221"/>
      <c r="FP178" s="221"/>
      <c r="FQ178" s="214"/>
      <c r="FR178" s="216"/>
      <c r="FS178" s="216"/>
      <c r="FT178" s="216"/>
      <c r="FU178" s="216"/>
      <c r="FV178" s="216"/>
      <c r="FW178" s="216"/>
      <c r="FX178" s="216"/>
      <c r="FY178" s="216"/>
      <c r="FZ178" s="216"/>
      <c r="GA178" s="216"/>
      <c r="GB178" s="216"/>
      <c r="GC178" s="216"/>
      <c r="GD178" s="216"/>
      <c r="GE178" s="216"/>
      <c r="GF178" s="216"/>
      <c r="GG178" s="216"/>
      <c r="GH178" s="216"/>
      <c r="GI178" s="216"/>
      <c r="GJ178" s="216"/>
      <c r="GK178" s="216"/>
      <c r="GL178" s="216"/>
      <c r="GM178" s="216"/>
      <c r="GN178" s="216"/>
      <c r="GO178" s="216"/>
      <c r="GP178" s="216"/>
      <c r="GQ178" s="216"/>
      <c r="GR178" s="216"/>
      <c r="GS178" s="216"/>
      <c r="GT178" s="216"/>
      <c r="GU178" s="216"/>
      <c r="GV178" s="216"/>
      <c r="GW178" s="216"/>
      <c r="GX178" s="216"/>
      <c r="GY178" s="216"/>
      <c r="GZ178" s="216"/>
      <c r="HA178" s="216"/>
      <c r="HB178" s="216"/>
      <c r="HC178" s="216"/>
      <c r="HD178" s="216"/>
      <c r="HE178" s="216"/>
      <c r="HF178" s="216"/>
      <c r="HG178" s="216"/>
      <c r="HH178" s="216"/>
      <c r="HI178" s="216"/>
      <c r="HJ178" s="216"/>
      <c r="HK178" s="216"/>
      <c r="HL178" s="216"/>
      <c r="HM178" s="216"/>
      <c r="HN178" s="216"/>
      <c r="HO178" s="216"/>
      <c r="HP178" s="216"/>
      <c r="HQ178" s="216"/>
      <c r="HR178" s="216"/>
      <c r="HS178" s="216"/>
      <c r="HT178" s="216"/>
      <c r="HU178" s="216"/>
      <c r="HV178" s="216"/>
      <c r="HW178" s="216"/>
      <c r="HX178" s="216"/>
      <c r="HY178" s="216"/>
      <c r="HZ178" s="216"/>
      <c r="IA178" s="216"/>
      <c r="IB178" s="216"/>
      <c r="IC178" s="216"/>
      <c r="ID178" s="216"/>
      <c r="IE178" s="216"/>
      <c r="IF178" s="216"/>
      <c r="IG178" s="216"/>
      <c r="IH178" s="216"/>
      <c r="II178" s="216"/>
      <c r="IJ178" s="216"/>
      <c r="IK178" s="216"/>
      <c r="IL178" s="216"/>
      <c r="IM178" s="216"/>
      <c r="IN178" s="216"/>
      <c r="IO178" s="216"/>
      <c r="IP178" s="216"/>
      <c r="IQ178" s="216"/>
      <c r="IR178" s="216"/>
      <c r="IS178" s="216"/>
      <c r="IT178" s="216"/>
      <c r="IU178" s="216"/>
      <c r="IV178" s="216"/>
      <c r="IW178" s="216"/>
      <c r="IX178" s="216"/>
      <c r="IY178" s="216"/>
      <c r="IZ178" s="216"/>
      <c r="JA178" s="216"/>
      <c r="JB178" s="216"/>
      <c r="JC178" s="216"/>
      <c r="JD178" s="216"/>
      <c r="JE178" s="216"/>
      <c r="JF178" s="216"/>
      <c r="JG178" s="216"/>
      <c r="JH178" s="216"/>
      <c r="JI178" s="216"/>
      <c r="JJ178" s="216"/>
      <c r="JK178" s="216"/>
      <c r="JL178" s="216"/>
      <c r="JM178" s="216"/>
      <c r="JN178" s="216"/>
      <c r="JO178" s="216"/>
      <c r="JP178" s="216"/>
      <c r="JQ178" s="216"/>
      <c r="JR178" s="216"/>
    </row>
    <row r="179" spans="5:278" ht="15.75" hidden="1" thickBot="1">
      <c r="E179" s="18"/>
      <c r="F179" s="164">
        <f ca="1">F178+F177-F176</f>
        <v>2457310.1327664354</v>
      </c>
      <c r="G179" s="165"/>
      <c r="H179" s="12"/>
      <c r="I179" s="12"/>
      <c r="J179" s="12"/>
      <c r="K179" s="12"/>
      <c r="AI179" s="20"/>
      <c r="AJ179" s="91"/>
      <c r="AK179" s="19"/>
      <c r="AL179" s="20"/>
      <c r="AM179" s="20"/>
      <c r="AN179" s="19"/>
      <c r="AO179" s="19"/>
      <c r="AP179" s="19"/>
      <c r="AQ179" s="20"/>
      <c r="AR179" s="20"/>
      <c r="AS179" s="20"/>
      <c r="AT179" s="20"/>
      <c r="AU179" s="20"/>
      <c r="AV179" s="20"/>
      <c r="AW179" s="20"/>
      <c r="BF179" s="215">
        <v>-82</v>
      </c>
      <c r="BG179" s="214">
        <f t="shared" si="1738"/>
        <v>-82</v>
      </c>
      <c r="BH179" s="257">
        <f t="shared" ref="BH179:BI179" si="2208">IF(BH182&lt;BH177,(BH177-BH182)/5+BH180,(BH182-BH177)/5+BH178)</f>
        <v>0.97527777777777769</v>
      </c>
      <c r="BI179" s="254">
        <f t="shared" si="2208"/>
        <v>0.97194444444444439</v>
      </c>
      <c r="BJ179" s="254">
        <f t="shared" ref="BJ179:BN179" si="2209">IF(BJ182&lt;BJ177,(BJ177-BJ182)/5+BJ180,(BJ182-BJ177)/5+BJ178)</f>
        <v>0.96319444444444435</v>
      </c>
      <c r="BK179" s="254">
        <f t="shared" si="2209"/>
        <v>0.97499999999999998</v>
      </c>
      <c r="BL179" s="254">
        <f t="shared" si="2209"/>
        <v>0.59333333333333327</v>
      </c>
      <c r="BM179" s="254">
        <f t="shared" si="2209"/>
        <v>0.59333333333333327</v>
      </c>
      <c r="BN179" s="254">
        <f t="shared" si="2209"/>
        <v>0.59583333333333333</v>
      </c>
      <c r="BO179" s="254">
        <f t="shared" ref="BO179:DP179" si="2210">IF(BO182&lt;BO177,(BO177-BO182)/5+BO180,(BO182-BO177)/5+BO178)</f>
        <v>0.59333333333333327</v>
      </c>
      <c r="BP179" s="254">
        <f t="shared" si="2210"/>
        <v>0.59583333333333333</v>
      </c>
      <c r="BQ179" s="254">
        <f t="shared" si="2210"/>
        <v>0.59375</v>
      </c>
      <c r="BR179" s="254">
        <f t="shared" si="2210"/>
        <v>0.59416666666666662</v>
      </c>
      <c r="BS179" s="254">
        <f t="shared" si="2210"/>
        <v>0.59416666666666662</v>
      </c>
      <c r="BT179" s="254">
        <f t="shared" si="2210"/>
        <v>0.59416666666666662</v>
      </c>
      <c r="BU179" s="254">
        <f t="shared" si="2210"/>
        <v>0.59375</v>
      </c>
      <c r="BV179" s="254">
        <f t="shared" si="2210"/>
        <v>0.59416666666666662</v>
      </c>
      <c r="BW179" s="254">
        <f t="shared" si="2210"/>
        <v>0.59416666666666662</v>
      </c>
      <c r="BX179" s="254">
        <f t="shared" si="2210"/>
        <v>0.59416666666666662</v>
      </c>
      <c r="BY179" s="254">
        <f t="shared" si="2210"/>
        <v>0.59541666666666671</v>
      </c>
      <c r="BZ179" s="254">
        <f t="shared" si="2210"/>
        <v>0.59541666666666671</v>
      </c>
      <c r="CA179" s="254">
        <f t="shared" si="2210"/>
        <v>0.59625000000000006</v>
      </c>
      <c r="CB179" s="254">
        <f t="shared" si="2210"/>
        <v>0</v>
      </c>
      <c r="CC179" s="254">
        <f t="shared" si="2210"/>
        <v>0</v>
      </c>
      <c r="CD179" s="254">
        <f t="shared" si="2210"/>
        <v>0</v>
      </c>
      <c r="CE179" s="254">
        <f t="shared" si="2210"/>
        <v>0</v>
      </c>
      <c r="CF179" s="254">
        <f t="shared" si="2210"/>
        <v>0</v>
      </c>
      <c r="CG179" s="254">
        <f t="shared" si="2210"/>
        <v>0</v>
      </c>
      <c r="CH179" s="254">
        <f t="shared" si="2210"/>
        <v>0</v>
      </c>
      <c r="CI179" s="254">
        <f t="shared" si="2210"/>
        <v>0</v>
      </c>
      <c r="CJ179" s="254">
        <f t="shared" si="2210"/>
        <v>0</v>
      </c>
      <c r="CK179" s="254">
        <f t="shared" si="2210"/>
        <v>0</v>
      </c>
      <c r="CL179" s="254">
        <f t="shared" si="2210"/>
        <v>0</v>
      </c>
      <c r="CM179" s="254">
        <f t="shared" si="2210"/>
        <v>0</v>
      </c>
      <c r="CN179" s="254">
        <f t="shared" si="2210"/>
        <v>0</v>
      </c>
      <c r="CO179" s="254">
        <f t="shared" si="2210"/>
        <v>0</v>
      </c>
      <c r="CP179" s="254">
        <f t="shared" si="2210"/>
        <v>0</v>
      </c>
      <c r="CQ179" s="254">
        <f t="shared" si="2210"/>
        <v>0</v>
      </c>
      <c r="CR179" s="254">
        <f t="shared" si="2210"/>
        <v>0</v>
      </c>
      <c r="CS179" s="254">
        <f t="shared" si="2210"/>
        <v>0</v>
      </c>
      <c r="CT179" s="254">
        <f t="shared" si="2210"/>
        <v>0</v>
      </c>
      <c r="CU179" s="254">
        <f t="shared" si="2210"/>
        <v>0</v>
      </c>
      <c r="CV179" s="254">
        <f t="shared" si="2210"/>
        <v>0</v>
      </c>
      <c r="CW179" s="254">
        <f t="shared" si="2210"/>
        <v>0</v>
      </c>
      <c r="CX179" s="254">
        <f t="shared" si="2210"/>
        <v>0</v>
      </c>
      <c r="CY179" s="254">
        <f t="shared" si="2210"/>
        <v>0</v>
      </c>
      <c r="CZ179" s="254">
        <f t="shared" si="2210"/>
        <v>0</v>
      </c>
      <c r="DA179" s="254">
        <f t="shared" si="2210"/>
        <v>0</v>
      </c>
      <c r="DB179" s="254">
        <f t="shared" si="2210"/>
        <v>0</v>
      </c>
      <c r="DC179" s="254">
        <f t="shared" si="2210"/>
        <v>0</v>
      </c>
      <c r="DD179" s="254">
        <f t="shared" si="2210"/>
        <v>0</v>
      </c>
      <c r="DE179" s="254">
        <f t="shared" si="2210"/>
        <v>0</v>
      </c>
      <c r="DF179" s="254">
        <f t="shared" si="2210"/>
        <v>0</v>
      </c>
      <c r="DG179" s="254">
        <f t="shared" si="2210"/>
        <v>0</v>
      </c>
      <c r="DH179" s="254">
        <f t="shared" si="2210"/>
        <v>0</v>
      </c>
      <c r="DI179" s="254">
        <f t="shared" si="2210"/>
        <v>0</v>
      </c>
      <c r="DJ179" s="254">
        <f t="shared" si="2210"/>
        <v>0</v>
      </c>
      <c r="DK179" s="254">
        <f t="shared" si="2210"/>
        <v>0</v>
      </c>
      <c r="DL179" s="254">
        <f t="shared" si="2210"/>
        <v>0</v>
      </c>
      <c r="DM179" s="254">
        <f t="shared" si="2210"/>
        <v>0</v>
      </c>
      <c r="DN179" s="254">
        <f t="shared" si="2210"/>
        <v>0</v>
      </c>
      <c r="DO179" s="254">
        <f t="shared" si="2210"/>
        <v>0</v>
      </c>
      <c r="DP179" s="254">
        <f t="shared" si="2210"/>
        <v>0</v>
      </c>
      <c r="DQ179" s="220">
        <f t="shared" si="1979"/>
        <v>-82</v>
      </c>
      <c r="DR179" s="254">
        <f t="shared" ref="DR179:DS179" si="2211">IF(DR182&lt;DR177,(DR177-DR182)/5+DR180,(DR182-DR177)/5+DR178)</f>
        <v>0</v>
      </c>
      <c r="DS179" s="254">
        <f t="shared" si="2211"/>
        <v>0</v>
      </c>
      <c r="DT179" s="254">
        <f t="shared" ref="DT179:EW179" si="2212">IF(DT182&lt;DT177,(DT177-DT182)/5+DT180,(DT182-DT177)/5+DT178)</f>
        <v>0</v>
      </c>
      <c r="DU179" s="254">
        <f t="shared" si="2212"/>
        <v>0</v>
      </c>
      <c r="DV179" s="254">
        <f t="shared" si="2212"/>
        <v>0</v>
      </c>
      <c r="DW179" s="254">
        <f t="shared" si="2212"/>
        <v>0</v>
      </c>
      <c r="DX179" s="254">
        <f t="shared" si="2212"/>
        <v>0</v>
      </c>
      <c r="DY179" s="254">
        <f t="shared" si="2212"/>
        <v>0</v>
      </c>
      <c r="DZ179" s="254">
        <f t="shared" si="2212"/>
        <v>0</v>
      </c>
      <c r="EA179" s="254">
        <f t="shared" si="2212"/>
        <v>0</v>
      </c>
      <c r="EB179" s="254">
        <f t="shared" si="2212"/>
        <v>0</v>
      </c>
      <c r="EC179" s="254">
        <f t="shared" si="2212"/>
        <v>0</v>
      </c>
      <c r="ED179" s="254">
        <f t="shared" si="2212"/>
        <v>0</v>
      </c>
      <c r="EE179" s="254">
        <f t="shared" si="2212"/>
        <v>0</v>
      </c>
      <c r="EF179" s="254">
        <f t="shared" si="2212"/>
        <v>0</v>
      </c>
      <c r="EG179" s="254">
        <f t="shared" si="2212"/>
        <v>0</v>
      </c>
      <c r="EH179" s="254">
        <f t="shared" si="2212"/>
        <v>0</v>
      </c>
      <c r="EI179" s="254">
        <f t="shared" si="2212"/>
        <v>0</v>
      </c>
      <c r="EJ179" s="254">
        <f t="shared" si="2212"/>
        <v>0</v>
      </c>
      <c r="EK179" s="254">
        <f t="shared" si="2212"/>
        <v>0</v>
      </c>
      <c r="EL179" s="254">
        <f t="shared" si="2212"/>
        <v>0</v>
      </c>
      <c r="EM179" s="254">
        <f t="shared" si="2212"/>
        <v>0</v>
      </c>
      <c r="EN179" s="254">
        <f t="shared" si="2212"/>
        <v>0</v>
      </c>
      <c r="EO179" s="254">
        <f t="shared" si="2212"/>
        <v>0</v>
      </c>
      <c r="EP179" s="254">
        <f t="shared" si="2212"/>
        <v>0</v>
      </c>
      <c r="EQ179" s="254">
        <f t="shared" si="2212"/>
        <v>0</v>
      </c>
      <c r="ER179" s="254">
        <f t="shared" si="2212"/>
        <v>0</v>
      </c>
      <c r="ES179" s="254">
        <f t="shared" si="2212"/>
        <v>0</v>
      </c>
      <c r="ET179" s="254">
        <f t="shared" si="2212"/>
        <v>0</v>
      </c>
      <c r="EU179" s="254">
        <f t="shared" si="2212"/>
        <v>0</v>
      </c>
      <c r="EV179" s="254">
        <f t="shared" si="2212"/>
        <v>0</v>
      </c>
      <c r="EW179" s="254">
        <f t="shared" si="2212"/>
        <v>0.57333333333333336</v>
      </c>
      <c r="EX179" s="254">
        <f t="shared" ref="EX179:FJ179" si="2213">IF(EX182&lt;EX177,(EX177-EX182)/5+EX180,(EX182-EX177)/5+EX178)</f>
        <v>0.57999999999999996</v>
      </c>
      <c r="EY179" s="254">
        <f t="shared" si="2213"/>
        <v>0.58458333333333323</v>
      </c>
      <c r="EZ179" s="254">
        <f t="shared" si="2213"/>
        <v>0.58250000000000002</v>
      </c>
      <c r="FA179" s="254">
        <f t="shared" si="2213"/>
        <v>0.59000000000000008</v>
      </c>
      <c r="FB179" s="254">
        <f t="shared" si="2213"/>
        <v>0.9506944444444444</v>
      </c>
      <c r="FC179" s="254">
        <f t="shared" si="2213"/>
        <v>0.97569444444444453</v>
      </c>
      <c r="FD179" s="254">
        <f t="shared" si="2213"/>
        <v>0.97499999999999998</v>
      </c>
      <c r="FE179" s="254">
        <f t="shared" si="2213"/>
        <v>0.9770833333333333</v>
      </c>
      <c r="FF179" s="254">
        <f t="shared" si="2213"/>
        <v>0.97777777777777775</v>
      </c>
      <c r="FG179" s="254">
        <f t="shared" si="2213"/>
        <v>0.9784722222222223</v>
      </c>
      <c r="FH179" s="254">
        <f t="shared" si="2213"/>
        <v>0.9638888888888888</v>
      </c>
      <c r="FI179" s="254">
        <f t="shared" si="2213"/>
        <v>0.97055555555555562</v>
      </c>
      <c r="FJ179" s="254">
        <f t="shared" si="2213"/>
        <v>0.97625000000000006</v>
      </c>
      <c r="FK179" s="255">
        <f t="shared" ref="FK179" si="2214">IF(FK182&lt;FK177,(FK177-FK182)/5+FK180,(FK182-FK177)/5+FK178)</f>
        <v>0.97680555555555559</v>
      </c>
      <c r="FL179" s="214">
        <f t="shared" si="1769"/>
        <v>-82</v>
      </c>
      <c r="FM179" s="214"/>
      <c r="FN179" s="214"/>
      <c r="FO179" s="221"/>
      <c r="FP179" s="221"/>
      <c r="FQ179" s="214"/>
      <c r="FR179" s="216"/>
      <c r="FS179" s="216"/>
      <c r="FT179" s="216"/>
      <c r="FU179" s="216"/>
      <c r="FV179" s="216"/>
      <c r="FW179" s="216"/>
      <c r="FX179" s="216"/>
      <c r="FY179" s="216"/>
      <c r="FZ179" s="216"/>
      <c r="GA179" s="216"/>
      <c r="GB179" s="216"/>
      <c r="GC179" s="216"/>
      <c r="GD179" s="216"/>
      <c r="GE179" s="216"/>
      <c r="GF179" s="216"/>
      <c r="GG179" s="216"/>
      <c r="GH179" s="216"/>
      <c r="GI179" s="216"/>
      <c r="GJ179" s="216"/>
      <c r="GK179" s="216"/>
      <c r="GL179" s="216"/>
      <c r="GM179" s="216"/>
      <c r="GN179" s="216"/>
      <c r="GO179" s="216"/>
      <c r="GP179" s="216"/>
      <c r="GQ179" s="216"/>
      <c r="GR179" s="216"/>
      <c r="GS179" s="216"/>
      <c r="GT179" s="216"/>
      <c r="GU179" s="216"/>
      <c r="GV179" s="216"/>
      <c r="GW179" s="216"/>
      <c r="GX179" s="216"/>
      <c r="GY179" s="216"/>
      <c r="GZ179" s="216"/>
      <c r="HA179" s="216"/>
      <c r="HB179" s="216"/>
      <c r="HC179" s="216"/>
      <c r="HD179" s="216"/>
      <c r="HE179" s="216"/>
      <c r="HF179" s="216"/>
      <c r="HG179" s="216"/>
      <c r="HH179" s="216"/>
      <c r="HI179" s="216"/>
      <c r="HJ179" s="216"/>
      <c r="HK179" s="216"/>
      <c r="HL179" s="216"/>
      <c r="HM179" s="216"/>
      <c r="HN179" s="216"/>
      <c r="HO179" s="216"/>
      <c r="HP179" s="216"/>
      <c r="HQ179" s="216"/>
      <c r="HR179" s="216"/>
      <c r="HS179" s="216"/>
      <c r="HT179" s="216"/>
      <c r="HU179" s="216"/>
      <c r="HV179" s="216"/>
      <c r="HW179" s="216"/>
      <c r="HX179" s="216"/>
      <c r="HY179" s="216"/>
      <c r="HZ179" s="216"/>
      <c r="IA179" s="216"/>
      <c r="IB179" s="216"/>
      <c r="IC179" s="216"/>
      <c r="ID179" s="216"/>
      <c r="IE179" s="216"/>
      <c r="IF179" s="216"/>
      <c r="IG179" s="216"/>
      <c r="IH179" s="216"/>
      <c r="II179" s="216"/>
      <c r="IJ179" s="216"/>
      <c r="IK179" s="216"/>
      <c r="IL179" s="216"/>
      <c r="IM179" s="216"/>
      <c r="IN179" s="216"/>
      <c r="IO179" s="216"/>
      <c r="IP179" s="216"/>
      <c r="IQ179" s="216"/>
      <c r="IR179" s="216"/>
      <c r="IS179" s="216"/>
      <c r="IT179" s="216"/>
      <c r="IU179" s="216"/>
      <c r="IV179" s="216"/>
      <c r="IW179" s="216"/>
      <c r="IX179" s="216"/>
      <c r="IY179" s="216"/>
      <c r="IZ179" s="216"/>
      <c r="JA179" s="216"/>
      <c r="JB179" s="216"/>
      <c r="JC179" s="216"/>
      <c r="JD179" s="216"/>
      <c r="JE179" s="216"/>
      <c r="JF179" s="216"/>
      <c r="JG179" s="216"/>
      <c r="JH179" s="216"/>
      <c r="JI179" s="216"/>
      <c r="JJ179" s="216"/>
      <c r="JK179" s="216"/>
      <c r="JL179" s="216"/>
      <c r="JM179" s="216"/>
      <c r="JN179" s="216"/>
      <c r="JO179" s="216"/>
      <c r="JP179" s="216"/>
      <c r="JQ179" s="216"/>
      <c r="JR179" s="216"/>
    </row>
    <row r="180" spans="5:278" ht="15.75" hidden="1" thickTop="1">
      <c r="F180" s="119"/>
      <c r="G180" s="119"/>
      <c r="H180" s="119"/>
      <c r="J180" s="166">
        <f ca="1">H174</f>
        <v>0.15784073282506197</v>
      </c>
      <c r="K180" s="166">
        <f ca="1">POWER(H174,2)</f>
        <v>2.4913696938752596E-2</v>
      </c>
      <c r="L180" s="166">
        <f ca="1">POWER(H174,3)</f>
        <v>3.9323961821942132E-3</v>
      </c>
      <c r="AI180" s="20"/>
      <c r="AJ180" s="91"/>
      <c r="AK180" s="19"/>
      <c r="AL180" s="20"/>
      <c r="AM180" s="20"/>
      <c r="AN180" s="19"/>
      <c r="AO180" s="19"/>
      <c r="AP180" s="19"/>
      <c r="AQ180" s="20"/>
      <c r="AR180" s="20"/>
      <c r="AS180" s="20"/>
      <c r="AT180" s="20"/>
      <c r="AU180" s="20"/>
      <c r="AV180" s="20"/>
      <c r="AW180" s="20"/>
      <c r="BF180" s="215">
        <v>-83</v>
      </c>
      <c r="BG180" s="214">
        <f t="shared" si="1738"/>
        <v>-83</v>
      </c>
      <c r="BH180" s="257">
        <f t="shared" ref="BH180:BI180" si="2215">IF(BH182&lt;BH177,(BH177-BH182)/5+BH181,(BH182-BH177)/5+BH179)</f>
        <v>0.97124999999999995</v>
      </c>
      <c r="BI180" s="254">
        <f t="shared" si="2215"/>
        <v>0.96763888888888883</v>
      </c>
      <c r="BJ180" s="254">
        <f t="shared" ref="BJ180:BN180" si="2216">IF(BJ182&lt;BJ177,(BJ177-BJ182)/5+BJ181,(BJ182-BJ177)/5+BJ179)</f>
        <v>0.95486111111111105</v>
      </c>
      <c r="BK180" s="254">
        <f t="shared" si="2216"/>
        <v>0.97499999999999998</v>
      </c>
      <c r="BL180" s="254">
        <f t="shared" si="2216"/>
        <v>0.39555555555555555</v>
      </c>
      <c r="BM180" s="254">
        <f t="shared" si="2216"/>
        <v>0.39555555555555555</v>
      </c>
      <c r="BN180" s="254">
        <f t="shared" si="2216"/>
        <v>0.3972222222222222</v>
      </c>
      <c r="BO180" s="254">
        <f t="shared" ref="BO180:DP180" si="2217">IF(BO182&lt;BO177,(BO177-BO182)/5+BO181,(BO182-BO177)/5+BO179)</f>
        <v>0.39555555555555555</v>
      </c>
      <c r="BP180" s="254">
        <f t="shared" si="2217"/>
        <v>0.3972222222222222</v>
      </c>
      <c r="BQ180" s="254">
        <f t="shared" si="2217"/>
        <v>0.39583333333333337</v>
      </c>
      <c r="BR180" s="254">
        <f t="shared" si="2217"/>
        <v>0.39611111111111108</v>
      </c>
      <c r="BS180" s="254">
        <f t="shared" si="2217"/>
        <v>0.39611111111111108</v>
      </c>
      <c r="BT180" s="254">
        <f t="shared" si="2217"/>
        <v>0.39611111111111108</v>
      </c>
      <c r="BU180" s="254">
        <f t="shared" si="2217"/>
        <v>0.39583333333333337</v>
      </c>
      <c r="BV180" s="254">
        <f t="shared" si="2217"/>
        <v>0.39611111111111108</v>
      </c>
      <c r="BW180" s="254">
        <f t="shared" si="2217"/>
        <v>0.39611111111111108</v>
      </c>
      <c r="BX180" s="254">
        <f t="shared" si="2217"/>
        <v>0.39611111111111108</v>
      </c>
      <c r="BY180" s="254">
        <f t="shared" si="2217"/>
        <v>0.39694444444444443</v>
      </c>
      <c r="BZ180" s="254">
        <f t="shared" si="2217"/>
        <v>0.39694444444444443</v>
      </c>
      <c r="CA180" s="254">
        <f t="shared" si="2217"/>
        <v>0.39750000000000002</v>
      </c>
      <c r="CB180" s="254">
        <f t="shared" si="2217"/>
        <v>0</v>
      </c>
      <c r="CC180" s="254">
        <f t="shared" si="2217"/>
        <v>0</v>
      </c>
      <c r="CD180" s="254">
        <f t="shared" si="2217"/>
        <v>0</v>
      </c>
      <c r="CE180" s="254">
        <f t="shared" si="2217"/>
        <v>0</v>
      </c>
      <c r="CF180" s="254">
        <f t="shared" si="2217"/>
        <v>0</v>
      </c>
      <c r="CG180" s="254">
        <f t="shared" si="2217"/>
        <v>0</v>
      </c>
      <c r="CH180" s="254">
        <f t="shared" si="2217"/>
        <v>0</v>
      </c>
      <c r="CI180" s="254">
        <f t="shared" si="2217"/>
        <v>0</v>
      </c>
      <c r="CJ180" s="254">
        <f t="shared" si="2217"/>
        <v>0</v>
      </c>
      <c r="CK180" s="254">
        <f t="shared" si="2217"/>
        <v>0</v>
      </c>
      <c r="CL180" s="254">
        <f t="shared" si="2217"/>
        <v>0</v>
      </c>
      <c r="CM180" s="254">
        <f t="shared" si="2217"/>
        <v>0</v>
      </c>
      <c r="CN180" s="254">
        <f t="shared" si="2217"/>
        <v>0</v>
      </c>
      <c r="CO180" s="254">
        <f t="shared" si="2217"/>
        <v>0</v>
      </c>
      <c r="CP180" s="254">
        <f t="shared" si="2217"/>
        <v>0</v>
      </c>
      <c r="CQ180" s="254">
        <f t="shared" si="2217"/>
        <v>0</v>
      </c>
      <c r="CR180" s="254">
        <f t="shared" si="2217"/>
        <v>0</v>
      </c>
      <c r="CS180" s="254">
        <f t="shared" si="2217"/>
        <v>0</v>
      </c>
      <c r="CT180" s="254">
        <f t="shared" si="2217"/>
        <v>0</v>
      </c>
      <c r="CU180" s="254">
        <f t="shared" si="2217"/>
        <v>0</v>
      </c>
      <c r="CV180" s="254">
        <f t="shared" si="2217"/>
        <v>0</v>
      </c>
      <c r="CW180" s="254">
        <f t="shared" si="2217"/>
        <v>0</v>
      </c>
      <c r="CX180" s="254">
        <f t="shared" si="2217"/>
        <v>0</v>
      </c>
      <c r="CY180" s="254">
        <f t="shared" si="2217"/>
        <v>0</v>
      </c>
      <c r="CZ180" s="254">
        <f t="shared" si="2217"/>
        <v>0</v>
      </c>
      <c r="DA180" s="254">
        <f t="shared" si="2217"/>
        <v>0</v>
      </c>
      <c r="DB180" s="254">
        <f t="shared" si="2217"/>
        <v>0</v>
      </c>
      <c r="DC180" s="254">
        <f t="shared" si="2217"/>
        <v>0</v>
      </c>
      <c r="DD180" s="254">
        <f t="shared" si="2217"/>
        <v>0</v>
      </c>
      <c r="DE180" s="254">
        <f t="shared" si="2217"/>
        <v>0</v>
      </c>
      <c r="DF180" s="254">
        <f t="shared" si="2217"/>
        <v>0</v>
      </c>
      <c r="DG180" s="254">
        <f t="shared" si="2217"/>
        <v>0</v>
      </c>
      <c r="DH180" s="254">
        <f t="shared" si="2217"/>
        <v>0</v>
      </c>
      <c r="DI180" s="254">
        <f t="shared" si="2217"/>
        <v>0</v>
      </c>
      <c r="DJ180" s="254">
        <f t="shared" si="2217"/>
        <v>0</v>
      </c>
      <c r="DK180" s="254">
        <f t="shared" si="2217"/>
        <v>0</v>
      </c>
      <c r="DL180" s="254">
        <f t="shared" si="2217"/>
        <v>0</v>
      </c>
      <c r="DM180" s="254">
        <f t="shared" si="2217"/>
        <v>0</v>
      </c>
      <c r="DN180" s="254">
        <f t="shared" si="2217"/>
        <v>0</v>
      </c>
      <c r="DO180" s="254">
        <f t="shared" si="2217"/>
        <v>0</v>
      </c>
      <c r="DP180" s="254">
        <f t="shared" si="2217"/>
        <v>0</v>
      </c>
      <c r="DQ180" s="220">
        <f t="shared" si="1979"/>
        <v>-83</v>
      </c>
      <c r="DR180" s="254">
        <f t="shared" ref="DR180:DS180" si="2218">IF(DR182&lt;DR177,(DR177-DR182)/5+DR181,(DR182-DR177)/5+DR179)</f>
        <v>0</v>
      </c>
      <c r="DS180" s="254">
        <f t="shared" si="2218"/>
        <v>0</v>
      </c>
      <c r="DT180" s="254">
        <f t="shared" ref="DT180:EW180" si="2219">IF(DT182&lt;DT177,(DT177-DT182)/5+DT181,(DT182-DT177)/5+DT179)</f>
        <v>0</v>
      </c>
      <c r="DU180" s="254">
        <f t="shared" si="2219"/>
        <v>0</v>
      </c>
      <c r="DV180" s="254">
        <f t="shared" si="2219"/>
        <v>0</v>
      </c>
      <c r="DW180" s="254">
        <f t="shared" si="2219"/>
        <v>0</v>
      </c>
      <c r="DX180" s="254">
        <f t="shared" si="2219"/>
        <v>0</v>
      </c>
      <c r="DY180" s="254">
        <f t="shared" si="2219"/>
        <v>0</v>
      </c>
      <c r="DZ180" s="254">
        <f t="shared" si="2219"/>
        <v>0</v>
      </c>
      <c r="EA180" s="254">
        <f t="shared" si="2219"/>
        <v>0</v>
      </c>
      <c r="EB180" s="254">
        <f t="shared" si="2219"/>
        <v>0</v>
      </c>
      <c r="EC180" s="254">
        <f t="shared" si="2219"/>
        <v>0</v>
      </c>
      <c r="ED180" s="254">
        <f t="shared" si="2219"/>
        <v>0</v>
      </c>
      <c r="EE180" s="254">
        <f t="shared" si="2219"/>
        <v>0</v>
      </c>
      <c r="EF180" s="254">
        <f t="shared" si="2219"/>
        <v>0</v>
      </c>
      <c r="EG180" s="254">
        <f t="shared" si="2219"/>
        <v>0</v>
      </c>
      <c r="EH180" s="254">
        <f t="shared" si="2219"/>
        <v>0</v>
      </c>
      <c r="EI180" s="254">
        <f t="shared" si="2219"/>
        <v>0</v>
      </c>
      <c r="EJ180" s="254">
        <f t="shared" si="2219"/>
        <v>0</v>
      </c>
      <c r="EK180" s="254">
        <f t="shared" si="2219"/>
        <v>0</v>
      </c>
      <c r="EL180" s="254">
        <f t="shared" si="2219"/>
        <v>0</v>
      </c>
      <c r="EM180" s="254">
        <f t="shared" si="2219"/>
        <v>0</v>
      </c>
      <c r="EN180" s="254">
        <f t="shared" si="2219"/>
        <v>0</v>
      </c>
      <c r="EO180" s="254">
        <f t="shared" si="2219"/>
        <v>0</v>
      </c>
      <c r="EP180" s="254">
        <f t="shared" si="2219"/>
        <v>0</v>
      </c>
      <c r="EQ180" s="254">
        <f t="shared" si="2219"/>
        <v>0</v>
      </c>
      <c r="ER180" s="254">
        <f t="shared" si="2219"/>
        <v>0</v>
      </c>
      <c r="ES180" s="254">
        <f t="shared" si="2219"/>
        <v>0</v>
      </c>
      <c r="ET180" s="254">
        <f t="shared" si="2219"/>
        <v>0</v>
      </c>
      <c r="EU180" s="254">
        <f t="shared" si="2219"/>
        <v>0</v>
      </c>
      <c r="EV180" s="254">
        <f t="shared" si="2219"/>
        <v>0</v>
      </c>
      <c r="EW180" s="254">
        <f t="shared" si="2219"/>
        <v>0.38222222222222224</v>
      </c>
      <c r="EX180" s="254">
        <f t="shared" ref="EX180:FJ180" si="2220">IF(EX182&lt;EX177,(EX177-EX182)/5+EX181,(EX182-EX177)/5+EX179)</f>
        <v>0.38666666666666666</v>
      </c>
      <c r="EY180" s="254">
        <f t="shared" si="2220"/>
        <v>0.38972222222222219</v>
      </c>
      <c r="EZ180" s="254">
        <f t="shared" si="2220"/>
        <v>0.38833333333333331</v>
      </c>
      <c r="FA180" s="254">
        <f t="shared" si="2220"/>
        <v>0.39333333333333337</v>
      </c>
      <c r="FB180" s="254">
        <f t="shared" si="2220"/>
        <v>0.9506944444444444</v>
      </c>
      <c r="FC180" s="254">
        <f t="shared" si="2220"/>
        <v>0.97569444444444453</v>
      </c>
      <c r="FD180" s="254">
        <f t="shared" si="2220"/>
        <v>0.97499999999999998</v>
      </c>
      <c r="FE180" s="254">
        <f t="shared" si="2220"/>
        <v>0.9770833333333333</v>
      </c>
      <c r="FF180" s="254">
        <f t="shared" si="2220"/>
        <v>0.97777777777777775</v>
      </c>
      <c r="FG180" s="254">
        <f t="shared" si="2220"/>
        <v>0.9784722222222223</v>
      </c>
      <c r="FH180" s="254">
        <f t="shared" si="2220"/>
        <v>0.95486111111111105</v>
      </c>
      <c r="FI180" s="254">
        <f t="shared" si="2220"/>
        <v>0.96555555555555561</v>
      </c>
      <c r="FJ180" s="254">
        <f t="shared" si="2220"/>
        <v>0.97236111111111112</v>
      </c>
      <c r="FK180" s="255">
        <f t="shared" ref="FK180" si="2221">IF(FK182&lt;FK177,(FK177-FK182)/5+FK181,(FK182-FK177)/5+FK179)</f>
        <v>0.97319444444444447</v>
      </c>
      <c r="FL180" s="214">
        <f t="shared" si="1769"/>
        <v>-83</v>
      </c>
      <c r="FM180" s="214"/>
      <c r="FN180" s="214"/>
      <c r="FO180" s="221"/>
      <c r="FP180" s="221"/>
      <c r="FQ180" s="214"/>
      <c r="FR180" s="216"/>
      <c r="FS180" s="216"/>
      <c r="FT180" s="216"/>
      <c r="FU180" s="216"/>
      <c r="FV180" s="216"/>
      <c r="FW180" s="216"/>
      <c r="FX180" s="216"/>
      <c r="FY180" s="216"/>
      <c r="FZ180" s="216"/>
      <c r="GA180" s="216"/>
      <c r="GB180" s="216"/>
      <c r="GC180" s="216"/>
      <c r="GD180" s="216"/>
      <c r="GE180" s="216"/>
      <c r="GF180" s="216"/>
      <c r="GG180" s="216"/>
      <c r="GH180" s="216"/>
      <c r="GI180" s="216"/>
      <c r="GJ180" s="216"/>
      <c r="GK180" s="216"/>
      <c r="GL180" s="216"/>
      <c r="GM180" s="216"/>
      <c r="GN180" s="216"/>
      <c r="GO180" s="216"/>
      <c r="GP180" s="216"/>
      <c r="GQ180" s="216"/>
      <c r="GR180" s="216"/>
      <c r="GS180" s="216"/>
      <c r="GT180" s="216"/>
      <c r="GU180" s="216"/>
      <c r="GV180" s="216"/>
      <c r="GW180" s="216"/>
      <c r="GX180" s="216"/>
      <c r="GY180" s="216"/>
      <c r="GZ180" s="216"/>
      <c r="HA180" s="216"/>
      <c r="HB180" s="216"/>
      <c r="HC180" s="216"/>
      <c r="HD180" s="216"/>
      <c r="HE180" s="216"/>
      <c r="HF180" s="216"/>
      <c r="HG180" s="216"/>
      <c r="HH180" s="216"/>
      <c r="HI180" s="216"/>
      <c r="HJ180" s="216"/>
      <c r="HK180" s="216"/>
      <c r="HL180" s="216"/>
      <c r="HM180" s="216"/>
      <c r="HN180" s="216"/>
      <c r="HO180" s="216"/>
      <c r="HP180" s="216"/>
      <c r="HQ180" s="216"/>
      <c r="HR180" s="216"/>
      <c r="HS180" s="216"/>
      <c r="HT180" s="216"/>
      <c r="HU180" s="216"/>
      <c r="HV180" s="216"/>
      <c r="HW180" s="216"/>
      <c r="HX180" s="216"/>
      <c r="HY180" s="216"/>
      <c r="HZ180" s="216"/>
      <c r="IA180" s="216"/>
      <c r="IB180" s="216"/>
      <c r="IC180" s="216"/>
      <c r="ID180" s="216"/>
      <c r="IE180" s="216"/>
      <c r="IF180" s="216"/>
      <c r="IG180" s="216"/>
      <c r="IH180" s="216"/>
      <c r="II180" s="216"/>
      <c r="IJ180" s="216"/>
      <c r="IK180" s="216"/>
      <c r="IL180" s="216"/>
      <c r="IM180" s="216"/>
      <c r="IN180" s="216"/>
      <c r="IO180" s="216"/>
      <c r="IP180" s="216"/>
      <c r="IQ180" s="216"/>
      <c r="IR180" s="216"/>
      <c r="IS180" s="216"/>
      <c r="IT180" s="216"/>
      <c r="IU180" s="216"/>
      <c r="IV180" s="216"/>
      <c r="IW180" s="216"/>
      <c r="IX180" s="216"/>
      <c r="IY180" s="216"/>
      <c r="IZ180" s="216"/>
      <c r="JA180" s="216"/>
      <c r="JB180" s="216"/>
      <c r="JC180" s="216"/>
      <c r="JD180" s="216"/>
      <c r="JE180" s="216"/>
      <c r="JF180" s="216"/>
      <c r="JG180" s="216"/>
      <c r="JH180" s="216"/>
      <c r="JI180" s="216"/>
      <c r="JJ180" s="216"/>
      <c r="JK180" s="216"/>
      <c r="JL180" s="216"/>
      <c r="JM180" s="216"/>
      <c r="JN180" s="216"/>
      <c r="JO180" s="216"/>
      <c r="JP180" s="216"/>
      <c r="JQ180" s="216"/>
      <c r="JR180" s="216"/>
    </row>
    <row r="181" spans="5:278" ht="15.75" hidden="1" thickBot="1">
      <c r="F181" s="167">
        <f ca="1">G181+J181*J180+K181*K180-L181*L180</f>
        <v>1363773.3839835494</v>
      </c>
      <c r="G181" s="168">
        <v>0.27905726851851853</v>
      </c>
      <c r="H181" s="119"/>
      <c r="J181" s="169">
        <v>8640184.8128660005</v>
      </c>
      <c r="K181" s="169">
        <v>9.3104000000000006E-2</v>
      </c>
      <c r="L181" s="166">
        <v>6.1999999999999999E-6</v>
      </c>
      <c r="M181" s="75" t="s">
        <v>6</v>
      </c>
      <c r="AI181" s="20"/>
      <c r="AJ181" s="91"/>
      <c r="AK181" s="19"/>
      <c r="AL181" s="20"/>
      <c r="AM181" s="20"/>
      <c r="AN181" s="19"/>
      <c r="AO181" s="19"/>
      <c r="AP181" s="19"/>
      <c r="AQ181" s="20"/>
      <c r="AR181" s="20"/>
      <c r="AS181" s="20"/>
      <c r="AT181" s="20"/>
      <c r="AU181" s="20"/>
      <c r="AV181" s="20"/>
      <c r="AW181" s="20"/>
      <c r="BF181" s="215">
        <v>-84</v>
      </c>
      <c r="BG181" s="214">
        <f t="shared" si="1738"/>
        <v>-84</v>
      </c>
      <c r="BH181" s="286">
        <f>IF(BH182&lt;BH177,(BH177-BH182)/5+BH182,(BH182-BH177)/5+BH180)</f>
        <v>0.96722222222222221</v>
      </c>
      <c r="BI181" s="283">
        <f>IF(BI182&lt;BI177,(BI177-BI182)/5+BI182,(BI182-BI177)/5+BI180)</f>
        <v>0.96333333333333326</v>
      </c>
      <c r="BJ181" s="283">
        <f t="shared" ref="BJ181:BN181" si="2222">IF(BJ182&lt;BJ177,(BJ177-BJ182)/5+BJ182,(BJ182-BJ177)/5+BJ180)</f>
        <v>0.94652777777777775</v>
      </c>
      <c r="BK181" s="283">
        <f t="shared" si="2222"/>
        <v>0.97499999999999998</v>
      </c>
      <c r="BL181" s="283">
        <f t="shared" si="2222"/>
        <v>0.19777777777777777</v>
      </c>
      <c r="BM181" s="283">
        <f t="shared" si="2222"/>
        <v>0.19777777777777777</v>
      </c>
      <c r="BN181" s="283">
        <f t="shared" si="2222"/>
        <v>0.1986111111111111</v>
      </c>
      <c r="BO181" s="283">
        <f t="shared" ref="BO181" si="2223">IF(BO182&lt;BO177,(BO177-BO182)/5+BO182,(BO182-BO177)/5+BO180)</f>
        <v>0.19777777777777777</v>
      </c>
      <c r="BP181" s="283">
        <f t="shared" ref="BP181" si="2224">IF(BP182&lt;BP177,(BP177-BP182)/5+BP182,(BP182-BP177)/5+BP180)</f>
        <v>0.1986111111111111</v>
      </c>
      <c r="BQ181" s="283">
        <f t="shared" ref="BQ181" si="2225">IF(BQ182&lt;BQ177,(BQ177-BQ182)/5+BQ182,(BQ182-BQ177)/5+BQ180)</f>
        <v>0.19791666666666669</v>
      </c>
      <c r="BR181" s="283">
        <f t="shared" ref="BR181:BS181" si="2226">IF(BR182&lt;BR177,(BR177-BR182)/5+BR182,(BR182-BR177)/5+BR180)</f>
        <v>0.19805555555555554</v>
      </c>
      <c r="BS181" s="283">
        <f t="shared" si="2226"/>
        <v>0.19805555555555554</v>
      </c>
      <c r="BT181" s="283">
        <f t="shared" ref="BT181" si="2227">IF(BT182&lt;BT177,(BT177-BT182)/5+BT182,(BT182-BT177)/5+BT180)</f>
        <v>0.19805555555555554</v>
      </c>
      <c r="BU181" s="283">
        <f t="shared" ref="BU181" si="2228">IF(BU182&lt;BU177,(BU177-BU182)/5+BU182,(BU182-BU177)/5+BU180)</f>
        <v>0.19791666666666669</v>
      </c>
      <c r="BV181" s="283">
        <f t="shared" ref="BV181" si="2229">IF(BV182&lt;BV177,(BV177-BV182)/5+BV182,(BV182-BV177)/5+BV180)</f>
        <v>0.19805555555555554</v>
      </c>
      <c r="BW181" s="283">
        <f t="shared" ref="BW181:BX181" si="2230">IF(BW182&lt;BW177,(BW177-BW182)/5+BW182,(BW182-BW177)/5+BW180)</f>
        <v>0.19805555555555554</v>
      </c>
      <c r="BX181" s="283">
        <f t="shared" si="2230"/>
        <v>0.19805555555555554</v>
      </c>
      <c r="BY181" s="283">
        <f t="shared" ref="BY181" si="2231">IF(BY182&lt;BY177,(BY177-BY182)/5+BY182,(BY182-BY177)/5+BY180)</f>
        <v>0.19847222222222222</v>
      </c>
      <c r="BZ181" s="283">
        <f t="shared" ref="BZ181" si="2232">IF(BZ182&lt;BZ177,(BZ177-BZ182)/5+BZ182,(BZ182-BZ177)/5+BZ180)</f>
        <v>0.19847222222222222</v>
      </c>
      <c r="CA181" s="283">
        <f t="shared" ref="CA181" si="2233">IF(CA182&lt;CA177,(CA177-CA182)/5+CA182,(CA182-CA177)/5+CA180)</f>
        <v>0.19875000000000001</v>
      </c>
      <c r="CB181" s="283">
        <f t="shared" ref="CB181:CC181" si="2234">IF(CB182&lt;CB177,(CB177-CB182)/5+CB182,(CB182-CB177)/5+CB180)</f>
        <v>0</v>
      </c>
      <c r="CC181" s="283">
        <f t="shared" si="2234"/>
        <v>0</v>
      </c>
      <c r="CD181" s="283">
        <f t="shared" ref="CD181" si="2235">IF(CD182&lt;CD177,(CD177-CD182)/5+CD182,(CD182-CD177)/5+CD180)</f>
        <v>0</v>
      </c>
      <c r="CE181" s="283">
        <f t="shared" ref="CE181" si="2236">IF(CE182&lt;CE177,(CE177-CE182)/5+CE182,(CE182-CE177)/5+CE180)</f>
        <v>0</v>
      </c>
      <c r="CF181" s="283">
        <f t="shared" ref="CF181" si="2237">IF(CF182&lt;CF177,(CF177-CF182)/5+CF182,(CF182-CF177)/5+CF180)</f>
        <v>0</v>
      </c>
      <c r="CG181" s="283">
        <f t="shared" ref="CG181:CH181" si="2238">IF(CG182&lt;CG177,(CG177-CG182)/5+CG182,(CG182-CG177)/5+CG180)</f>
        <v>0</v>
      </c>
      <c r="CH181" s="283">
        <f t="shared" si="2238"/>
        <v>0</v>
      </c>
      <c r="CI181" s="283">
        <f t="shared" ref="CI181" si="2239">IF(CI182&lt;CI177,(CI177-CI182)/5+CI182,(CI182-CI177)/5+CI180)</f>
        <v>0</v>
      </c>
      <c r="CJ181" s="283">
        <f t="shared" ref="CJ181" si="2240">IF(CJ182&lt;CJ177,(CJ177-CJ182)/5+CJ182,(CJ182-CJ177)/5+CJ180)</f>
        <v>0</v>
      </c>
      <c r="CK181" s="283">
        <f t="shared" ref="CK181" si="2241">IF(CK182&lt;CK177,(CK177-CK182)/5+CK182,(CK182-CK177)/5+CK180)</f>
        <v>0</v>
      </c>
      <c r="CL181" s="283">
        <f t="shared" ref="CL181:CM181" si="2242">IF(CL182&lt;CL177,(CL177-CL182)/5+CL182,(CL182-CL177)/5+CL180)</f>
        <v>0</v>
      </c>
      <c r="CM181" s="283">
        <f t="shared" si="2242"/>
        <v>0</v>
      </c>
      <c r="CN181" s="283">
        <f t="shared" ref="CN181" si="2243">IF(CN182&lt;CN177,(CN177-CN182)/5+CN182,(CN182-CN177)/5+CN180)</f>
        <v>0</v>
      </c>
      <c r="CO181" s="283">
        <f t="shared" ref="CO181" si="2244">IF(CO182&lt;CO177,(CO177-CO182)/5+CO182,(CO182-CO177)/5+CO180)</f>
        <v>0</v>
      </c>
      <c r="CP181" s="283">
        <f t="shared" ref="CP181" si="2245">IF(CP182&lt;CP177,(CP177-CP182)/5+CP182,(CP182-CP177)/5+CP180)</f>
        <v>0</v>
      </c>
      <c r="CQ181" s="283">
        <f t="shared" ref="CQ181:CR181" si="2246">IF(CQ182&lt;CQ177,(CQ177-CQ182)/5+CQ182,(CQ182-CQ177)/5+CQ180)</f>
        <v>0</v>
      </c>
      <c r="CR181" s="283">
        <f t="shared" si="2246"/>
        <v>0</v>
      </c>
      <c r="CS181" s="283">
        <f t="shared" ref="CS181" si="2247">IF(CS182&lt;CS177,(CS177-CS182)/5+CS182,(CS182-CS177)/5+CS180)</f>
        <v>0</v>
      </c>
      <c r="CT181" s="283">
        <f t="shared" ref="CT181" si="2248">IF(CT182&lt;CT177,(CT177-CT182)/5+CT182,(CT182-CT177)/5+CT180)</f>
        <v>0</v>
      </c>
      <c r="CU181" s="283">
        <f t="shared" ref="CU181" si="2249">IF(CU182&lt;CU177,(CU177-CU182)/5+CU182,(CU182-CU177)/5+CU180)</f>
        <v>0</v>
      </c>
      <c r="CV181" s="283">
        <f t="shared" ref="CV181:CW181" si="2250">IF(CV182&lt;CV177,(CV177-CV182)/5+CV182,(CV182-CV177)/5+CV180)</f>
        <v>0</v>
      </c>
      <c r="CW181" s="283">
        <f t="shared" si="2250"/>
        <v>0</v>
      </c>
      <c r="CX181" s="283">
        <f t="shared" ref="CX181" si="2251">IF(CX182&lt;CX177,(CX177-CX182)/5+CX182,(CX182-CX177)/5+CX180)</f>
        <v>0</v>
      </c>
      <c r="CY181" s="283">
        <f t="shared" ref="CY181" si="2252">IF(CY182&lt;CY177,(CY177-CY182)/5+CY182,(CY182-CY177)/5+CY180)</f>
        <v>0</v>
      </c>
      <c r="CZ181" s="283">
        <f t="shared" ref="CZ181" si="2253">IF(CZ182&lt;CZ177,(CZ177-CZ182)/5+CZ182,(CZ182-CZ177)/5+CZ180)</f>
        <v>0</v>
      </c>
      <c r="DA181" s="283">
        <f t="shared" ref="DA181:DB181" si="2254">IF(DA182&lt;DA177,(DA177-DA182)/5+DA182,(DA182-DA177)/5+DA180)</f>
        <v>0</v>
      </c>
      <c r="DB181" s="283">
        <f t="shared" si="2254"/>
        <v>0</v>
      </c>
      <c r="DC181" s="283">
        <f t="shared" ref="DC181" si="2255">IF(DC182&lt;DC177,(DC177-DC182)/5+DC182,(DC182-DC177)/5+DC180)</f>
        <v>0</v>
      </c>
      <c r="DD181" s="283">
        <f t="shared" ref="DD181" si="2256">IF(DD182&lt;DD177,(DD177-DD182)/5+DD182,(DD182-DD177)/5+DD180)</f>
        <v>0</v>
      </c>
      <c r="DE181" s="283">
        <f t="shared" ref="DE181" si="2257">IF(DE182&lt;DE177,(DE177-DE182)/5+DE182,(DE182-DE177)/5+DE180)</f>
        <v>0</v>
      </c>
      <c r="DF181" s="283">
        <f t="shared" ref="DF181:DG181" si="2258">IF(DF182&lt;DF177,(DF177-DF182)/5+DF182,(DF182-DF177)/5+DF180)</f>
        <v>0</v>
      </c>
      <c r="DG181" s="283">
        <f t="shared" si="2258"/>
        <v>0</v>
      </c>
      <c r="DH181" s="283">
        <f t="shared" ref="DH181" si="2259">IF(DH182&lt;DH177,(DH177-DH182)/5+DH182,(DH182-DH177)/5+DH180)</f>
        <v>0</v>
      </c>
      <c r="DI181" s="283">
        <f t="shared" ref="DI181" si="2260">IF(DI182&lt;DI177,(DI177-DI182)/5+DI182,(DI182-DI177)/5+DI180)</f>
        <v>0</v>
      </c>
      <c r="DJ181" s="283">
        <f t="shared" ref="DJ181" si="2261">IF(DJ182&lt;DJ177,(DJ177-DJ182)/5+DJ182,(DJ182-DJ177)/5+DJ180)</f>
        <v>0</v>
      </c>
      <c r="DK181" s="283">
        <f t="shared" ref="DK181:DL181" si="2262">IF(DK182&lt;DK177,(DK177-DK182)/5+DK182,(DK182-DK177)/5+DK180)</f>
        <v>0</v>
      </c>
      <c r="DL181" s="283">
        <f t="shared" si="2262"/>
        <v>0</v>
      </c>
      <c r="DM181" s="283">
        <f t="shared" ref="DM181" si="2263">IF(DM182&lt;DM177,(DM177-DM182)/5+DM182,(DM182-DM177)/5+DM180)</f>
        <v>0</v>
      </c>
      <c r="DN181" s="283">
        <f t="shared" ref="DN181" si="2264">IF(DN182&lt;DN177,(DN177-DN182)/5+DN182,(DN182-DN177)/5+DN180)</f>
        <v>0</v>
      </c>
      <c r="DO181" s="283">
        <f t="shared" ref="DO181" si="2265">IF(DO182&lt;DO177,(DO177-DO182)/5+DO182,(DO182-DO177)/5+DO180)</f>
        <v>0</v>
      </c>
      <c r="DP181" s="283">
        <f t="shared" ref="DP181" si="2266">IF(DP182&lt;DP177,(DP177-DP182)/5+DP182,(DP182-DP177)/5+DP180)</f>
        <v>0</v>
      </c>
      <c r="DQ181" s="220">
        <f t="shared" si="1979"/>
        <v>-84</v>
      </c>
      <c r="DR181" s="272">
        <f t="shared" ref="DR181:DS181" si="2267">IF(DR182&lt;DR177,(DR177-DR182)/5+DR182,(DR182-DR177)/5+DR180)</f>
        <v>0</v>
      </c>
      <c r="DS181" s="272">
        <f t="shared" si="2267"/>
        <v>0</v>
      </c>
      <c r="DT181" s="272">
        <f t="shared" ref="DT181:EW181" si="2268">IF(DT182&lt;DT177,(DT177-DT182)/5+DT182,(DT182-DT177)/5+DT180)</f>
        <v>0</v>
      </c>
      <c r="DU181" s="272">
        <f t="shared" si="2268"/>
        <v>0</v>
      </c>
      <c r="DV181" s="272">
        <f t="shared" si="2268"/>
        <v>0</v>
      </c>
      <c r="DW181" s="272">
        <f t="shared" si="2268"/>
        <v>0</v>
      </c>
      <c r="DX181" s="272">
        <f t="shared" si="2268"/>
        <v>0</v>
      </c>
      <c r="DY181" s="272">
        <f t="shared" si="2268"/>
        <v>0</v>
      </c>
      <c r="DZ181" s="272">
        <f t="shared" si="2268"/>
        <v>0</v>
      </c>
      <c r="EA181" s="272">
        <f t="shared" si="2268"/>
        <v>0</v>
      </c>
      <c r="EB181" s="272">
        <f t="shared" si="2268"/>
        <v>0</v>
      </c>
      <c r="EC181" s="272">
        <f t="shared" si="2268"/>
        <v>0</v>
      </c>
      <c r="ED181" s="272">
        <f t="shared" si="2268"/>
        <v>0</v>
      </c>
      <c r="EE181" s="272">
        <f t="shared" si="2268"/>
        <v>0</v>
      </c>
      <c r="EF181" s="272">
        <f t="shared" si="2268"/>
        <v>0</v>
      </c>
      <c r="EG181" s="272">
        <f t="shared" si="2268"/>
        <v>0</v>
      </c>
      <c r="EH181" s="272">
        <f t="shared" si="2268"/>
        <v>0</v>
      </c>
      <c r="EI181" s="272">
        <f t="shared" si="2268"/>
        <v>0</v>
      </c>
      <c r="EJ181" s="272">
        <f t="shared" si="2268"/>
        <v>0</v>
      </c>
      <c r="EK181" s="272">
        <f t="shared" si="2268"/>
        <v>0</v>
      </c>
      <c r="EL181" s="272">
        <f t="shared" si="2268"/>
        <v>0</v>
      </c>
      <c r="EM181" s="272">
        <f t="shared" si="2268"/>
        <v>0</v>
      </c>
      <c r="EN181" s="272">
        <f t="shared" si="2268"/>
        <v>0</v>
      </c>
      <c r="EO181" s="272">
        <f t="shared" si="2268"/>
        <v>0</v>
      </c>
      <c r="EP181" s="272">
        <f t="shared" si="2268"/>
        <v>0</v>
      </c>
      <c r="EQ181" s="272">
        <f t="shared" si="2268"/>
        <v>0</v>
      </c>
      <c r="ER181" s="272">
        <f t="shared" si="2268"/>
        <v>0</v>
      </c>
      <c r="ES181" s="272">
        <f t="shared" si="2268"/>
        <v>0</v>
      </c>
      <c r="ET181" s="272">
        <f t="shared" si="2268"/>
        <v>0</v>
      </c>
      <c r="EU181" s="272">
        <f t="shared" si="2268"/>
        <v>0</v>
      </c>
      <c r="EV181" s="272">
        <f t="shared" si="2268"/>
        <v>0</v>
      </c>
      <c r="EW181" s="272">
        <f t="shared" si="2268"/>
        <v>0.19111111111111112</v>
      </c>
      <c r="EX181" s="272">
        <f t="shared" ref="EX181:FJ181" si="2269">IF(EX182&lt;EX177,(EX177-EX182)/5+EX182,(EX182-EX177)/5+EX180)</f>
        <v>0.19333333333333333</v>
      </c>
      <c r="EY181" s="272">
        <f t="shared" si="2269"/>
        <v>0.1948611111111111</v>
      </c>
      <c r="EZ181" s="272">
        <f t="shared" si="2269"/>
        <v>0.19416666666666665</v>
      </c>
      <c r="FA181" s="272">
        <f t="shared" si="2269"/>
        <v>0.19666666666666668</v>
      </c>
      <c r="FB181" s="272">
        <f t="shared" si="2269"/>
        <v>0.9506944444444444</v>
      </c>
      <c r="FC181" s="272">
        <f t="shared" si="2269"/>
        <v>0.97569444444444453</v>
      </c>
      <c r="FD181" s="272">
        <f t="shared" si="2269"/>
        <v>0.97499999999999998</v>
      </c>
      <c r="FE181" s="272">
        <f t="shared" si="2269"/>
        <v>0.9770833333333333</v>
      </c>
      <c r="FF181" s="272">
        <f t="shared" si="2269"/>
        <v>0.97777777777777775</v>
      </c>
      <c r="FG181" s="272">
        <f t="shared" si="2269"/>
        <v>0.9784722222222223</v>
      </c>
      <c r="FH181" s="272">
        <f t="shared" si="2269"/>
        <v>0.9458333333333333</v>
      </c>
      <c r="FI181" s="272">
        <f t="shared" si="2269"/>
        <v>0.96055555555555561</v>
      </c>
      <c r="FJ181" s="272">
        <f t="shared" si="2269"/>
        <v>0.96847222222222218</v>
      </c>
      <c r="FK181" s="275">
        <f t="shared" ref="FK181" si="2270">IF(FK182&lt;FK177,(FK177-FK182)/5+FK182,(FK182-FK177)/5+FK180)</f>
        <v>0.96958333333333335</v>
      </c>
      <c r="FL181" s="214">
        <f t="shared" si="1769"/>
        <v>-84</v>
      </c>
      <c r="FM181" s="214"/>
      <c r="FN181" s="214"/>
      <c r="FO181" s="221"/>
      <c r="FP181" s="221"/>
      <c r="FQ181" s="214"/>
      <c r="FR181" s="216"/>
      <c r="FS181" s="216"/>
      <c r="FT181" s="216"/>
      <c r="FU181" s="216"/>
      <c r="FV181" s="216"/>
      <c r="FW181" s="216"/>
      <c r="FX181" s="216"/>
      <c r="FY181" s="216"/>
      <c r="FZ181" s="216"/>
      <c r="GA181" s="216"/>
      <c r="GB181" s="216"/>
      <c r="GC181" s="216"/>
      <c r="GD181" s="216"/>
      <c r="GE181" s="216"/>
      <c r="GF181" s="216"/>
      <c r="GG181" s="216"/>
      <c r="GH181" s="216"/>
      <c r="GI181" s="216"/>
      <c r="GJ181" s="216"/>
      <c r="GK181" s="216"/>
      <c r="GL181" s="216"/>
      <c r="GM181" s="216"/>
      <c r="GN181" s="216"/>
      <c r="GO181" s="216"/>
      <c r="GP181" s="216"/>
      <c r="GQ181" s="216"/>
      <c r="GR181" s="216"/>
      <c r="GS181" s="216"/>
      <c r="GT181" s="216"/>
      <c r="GU181" s="216"/>
      <c r="GV181" s="216"/>
      <c r="GW181" s="216"/>
      <c r="GX181" s="216"/>
      <c r="GY181" s="216"/>
      <c r="GZ181" s="216"/>
      <c r="HA181" s="216"/>
      <c r="HB181" s="216"/>
      <c r="HC181" s="216"/>
      <c r="HD181" s="216"/>
      <c r="HE181" s="216"/>
      <c r="HF181" s="216"/>
      <c r="HG181" s="216"/>
      <c r="HH181" s="216"/>
      <c r="HI181" s="216"/>
      <c r="HJ181" s="216"/>
      <c r="HK181" s="216"/>
      <c r="HL181" s="216"/>
      <c r="HM181" s="216"/>
      <c r="HN181" s="216"/>
      <c r="HO181" s="216"/>
      <c r="HP181" s="216"/>
      <c r="HQ181" s="216"/>
      <c r="HR181" s="216"/>
      <c r="HS181" s="216"/>
      <c r="HT181" s="216"/>
      <c r="HU181" s="216"/>
      <c r="HV181" s="216"/>
      <c r="HW181" s="216"/>
      <c r="HX181" s="216"/>
      <c r="HY181" s="216"/>
      <c r="HZ181" s="216"/>
      <c r="IA181" s="216"/>
      <c r="IB181" s="216"/>
      <c r="IC181" s="216"/>
      <c r="ID181" s="216"/>
      <c r="IE181" s="216"/>
      <c r="IF181" s="216"/>
      <c r="IG181" s="216"/>
      <c r="IH181" s="216"/>
      <c r="II181" s="216"/>
      <c r="IJ181" s="216"/>
      <c r="IK181" s="216"/>
      <c r="IL181" s="216"/>
      <c r="IM181" s="216"/>
      <c r="IN181" s="216"/>
      <c r="IO181" s="216"/>
      <c r="IP181" s="216"/>
      <c r="IQ181" s="216"/>
      <c r="IR181" s="216"/>
      <c r="IS181" s="216"/>
      <c r="IT181" s="216"/>
      <c r="IU181" s="216"/>
      <c r="IV181" s="216"/>
      <c r="IW181" s="216"/>
      <c r="IX181" s="216"/>
      <c r="IY181" s="216"/>
      <c r="IZ181" s="216"/>
      <c r="JA181" s="216"/>
      <c r="JB181" s="216"/>
      <c r="JC181" s="216"/>
      <c r="JD181" s="216"/>
      <c r="JE181" s="216"/>
      <c r="JF181" s="216"/>
      <c r="JG181" s="216"/>
      <c r="JH181" s="216"/>
      <c r="JI181" s="216"/>
      <c r="JJ181" s="216"/>
      <c r="JK181" s="216"/>
      <c r="JL181" s="216"/>
      <c r="JM181" s="216"/>
      <c r="JN181" s="216"/>
      <c r="JO181" s="216"/>
      <c r="JP181" s="216"/>
      <c r="JQ181" s="216"/>
      <c r="JR181" s="216"/>
    </row>
    <row r="182" spans="5:278" ht="15.75" hidden="1" thickBot="1">
      <c r="F182" s="10">
        <f ca="1">F181</f>
        <v>1363773.3839835494</v>
      </c>
      <c r="G182" s="119"/>
      <c r="H182" s="119"/>
      <c r="J182" s="170">
        <f ca="1">J181*J180</f>
        <v>1363773.1026067405</v>
      </c>
      <c r="K182" s="12">
        <f ca="1">K181*K180</f>
        <v>2.3195648397856218E-3</v>
      </c>
      <c r="L182" s="12">
        <f ca="1">L181*L180</f>
        <v>2.438085632960412E-8</v>
      </c>
      <c r="AI182" s="20"/>
      <c r="AJ182" s="91"/>
      <c r="AK182" s="19"/>
      <c r="AL182" s="20"/>
      <c r="AM182" s="20"/>
      <c r="AN182" s="19"/>
      <c r="AO182" s="19"/>
      <c r="AP182" s="19"/>
      <c r="AQ182" s="20"/>
      <c r="AR182" s="20"/>
      <c r="AS182" s="20"/>
      <c r="AT182" s="20"/>
      <c r="AU182" s="20"/>
      <c r="AV182" s="20"/>
      <c r="AW182" s="20"/>
      <c r="BF182" s="215">
        <v>-85</v>
      </c>
      <c r="BG182" s="214">
        <f t="shared" si="1738"/>
        <v>-85</v>
      </c>
      <c r="BH182" s="258">
        <v>0.96319444444444446</v>
      </c>
      <c r="BI182" s="259">
        <v>0.9590277777777777</v>
      </c>
      <c r="BJ182" s="259">
        <v>0.93819444444444444</v>
      </c>
      <c r="BK182" s="259">
        <v>0.97499999999999998</v>
      </c>
      <c r="BL182" s="259"/>
      <c r="BM182" s="259"/>
      <c r="BN182" s="259"/>
      <c r="BO182" s="259"/>
      <c r="BP182" s="259"/>
      <c r="BQ182" s="259"/>
      <c r="BR182" s="259"/>
      <c r="BS182" s="259"/>
      <c r="BT182" s="259"/>
      <c r="BU182" s="259"/>
      <c r="BV182" s="259"/>
      <c r="BW182" s="259"/>
      <c r="BX182" s="259"/>
      <c r="BY182" s="259"/>
      <c r="BZ182" s="259"/>
      <c r="CA182" s="259"/>
      <c r="CB182" s="259"/>
      <c r="CC182" s="259"/>
      <c r="CD182" s="259"/>
      <c r="CE182" s="259"/>
      <c r="CF182" s="259"/>
      <c r="CG182" s="259"/>
      <c r="CH182" s="259"/>
      <c r="CI182" s="259"/>
      <c r="CJ182" s="259"/>
      <c r="CK182" s="259"/>
      <c r="CL182" s="259"/>
      <c r="CM182" s="259"/>
      <c r="CN182" s="259"/>
      <c r="CO182" s="259"/>
      <c r="CP182" s="259"/>
      <c r="CQ182" s="259"/>
      <c r="CR182" s="259"/>
      <c r="CS182" s="259"/>
      <c r="CT182" s="259"/>
      <c r="CU182" s="259"/>
      <c r="CV182" s="259"/>
      <c r="CW182" s="259"/>
      <c r="CX182" s="259"/>
      <c r="CY182" s="259"/>
      <c r="CZ182" s="259"/>
      <c r="DA182" s="259"/>
      <c r="DB182" s="259"/>
      <c r="DC182" s="259"/>
      <c r="DD182" s="259"/>
      <c r="DE182" s="259"/>
      <c r="DF182" s="259"/>
      <c r="DG182" s="259"/>
      <c r="DH182" s="259"/>
      <c r="DI182" s="259"/>
      <c r="DJ182" s="259"/>
      <c r="DK182" s="259"/>
      <c r="DL182" s="259"/>
      <c r="DM182" s="259"/>
      <c r="DN182" s="259"/>
      <c r="DO182" s="259"/>
      <c r="DP182" s="273"/>
      <c r="DQ182" s="220">
        <f t="shared" si="1979"/>
        <v>-85</v>
      </c>
      <c r="DR182" s="258"/>
      <c r="DS182" s="259"/>
      <c r="DT182" s="259"/>
      <c r="DU182" s="259"/>
      <c r="DV182" s="259"/>
      <c r="DW182" s="259"/>
      <c r="DX182" s="259"/>
      <c r="DY182" s="259"/>
      <c r="DZ182" s="259"/>
      <c r="EA182" s="259"/>
      <c r="EB182" s="290"/>
      <c r="EC182" s="259"/>
      <c r="ED182" s="259"/>
      <c r="EE182" s="259"/>
      <c r="EF182" s="259"/>
      <c r="EG182" s="259"/>
      <c r="EH182" s="259"/>
      <c r="EI182" s="259"/>
      <c r="EJ182" s="259"/>
      <c r="EK182" s="259"/>
      <c r="EL182" s="259"/>
      <c r="EM182" s="259"/>
      <c r="EN182" s="259"/>
      <c r="EO182" s="259"/>
      <c r="EP182" s="259"/>
      <c r="EQ182" s="259"/>
      <c r="ER182" s="259"/>
      <c r="ES182" s="259"/>
      <c r="ET182" s="259"/>
      <c r="EU182" s="259"/>
      <c r="EV182" s="259"/>
      <c r="EW182" s="259"/>
      <c r="EX182" s="259"/>
      <c r="EY182" s="259"/>
      <c r="EZ182" s="259"/>
      <c r="FA182" s="259"/>
      <c r="FB182" s="259">
        <v>0.9506944444444444</v>
      </c>
      <c r="FC182" s="259">
        <v>0.97569444444444453</v>
      </c>
      <c r="FD182" s="259">
        <v>0.97499999999999998</v>
      </c>
      <c r="FE182" s="259">
        <v>0.9770833333333333</v>
      </c>
      <c r="FF182" s="259">
        <v>0.97777777777777775</v>
      </c>
      <c r="FG182" s="259">
        <v>0.9784722222222223</v>
      </c>
      <c r="FH182" s="259">
        <v>0.93680555555555556</v>
      </c>
      <c r="FI182" s="259">
        <v>0.9555555555555556</v>
      </c>
      <c r="FJ182" s="259">
        <v>0.96458333333333324</v>
      </c>
      <c r="FK182" s="273">
        <v>0.96597222222222223</v>
      </c>
      <c r="FL182" s="214">
        <f t="shared" si="1769"/>
        <v>-85</v>
      </c>
      <c r="FM182" s="214"/>
      <c r="FN182" s="214"/>
      <c r="FO182" s="221"/>
      <c r="FP182" s="221"/>
      <c r="FQ182" s="214"/>
      <c r="FR182" s="216"/>
      <c r="FS182" s="216"/>
      <c r="FT182" s="216"/>
      <c r="FU182" s="216"/>
      <c r="FV182" s="216"/>
      <c r="FW182" s="216"/>
      <c r="FX182" s="216"/>
      <c r="FY182" s="216"/>
      <c r="FZ182" s="216"/>
      <c r="GA182" s="216"/>
      <c r="GB182" s="216"/>
      <c r="GC182" s="216"/>
      <c r="GD182" s="216"/>
      <c r="GE182" s="216"/>
      <c r="GF182" s="216"/>
      <c r="GG182" s="216"/>
      <c r="GH182" s="216"/>
      <c r="GI182" s="216"/>
      <c r="GJ182" s="216"/>
      <c r="GK182" s="216"/>
      <c r="GL182" s="216"/>
      <c r="GM182" s="216"/>
      <c r="GN182" s="216"/>
      <c r="GO182" s="216"/>
      <c r="GP182" s="216"/>
      <c r="GQ182" s="216"/>
      <c r="GR182" s="216"/>
      <c r="GS182" s="216"/>
      <c r="GT182" s="216"/>
      <c r="GU182" s="216"/>
      <c r="GV182" s="216"/>
      <c r="GW182" s="216"/>
      <c r="GX182" s="216"/>
      <c r="GY182" s="216"/>
      <c r="GZ182" s="216"/>
      <c r="HA182" s="216"/>
      <c r="HB182" s="216"/>
      <c r="HC182" s="216"/>
      <c r="HD182" s="216"/>
      <c r="HE182" s="216"/>
      <c r="HF182" s="216"/>
      <c r="HG182" s="216"/>
      <c r="HH182" s="216"/>
      <c r="HI182" s="216"/>
      <c r="HJ182" s="216"/>
      <c r="HK182" s="216"/>
      <c r="HL182" s="216"/>
      <c r="HM182" s="216"/>
      <c r="HN182" s="216"/>
      <c r="HO182" s="216"/>
      <c r="HP182" s="216"/>
      <c r="HQ182" s="216"/>
      <c r="HR182" s="216"/>
      <c r="HS182" s="216"/>
      <c r="HT182" s="216"/>
      <c r="HU182" s="216"/>
      <c r="HV182" s="216"/>
      <c r="HW182" s="216"/>
      <c r="HX182" s="216"/>
      <c r="HY182" s="216"/>
      <c r="HZ182" s="216"/>
      <c r="IA182" s="216"/>
      <c r="IB182" s="216"/>
      <c r="IC182" s="216"/>
      <c r="ID182" s="216"/>
      <c r="IE182" s="216"/>
      <c r="IF182" s="216"/>
      <c r="IG182" s="216"/>
      <c r="IH182" s="216"/>
      <c r="II182" s="216"/>
      <c r="IJ182" s="216"/>
      <c r="IK182" s="216"/>
      <c r="IL182" s="216"/>
      <c r="IM182" s="216"/>
      <c r="IN182" s="216"/>
      <c r="IO182" s="216"/>
      <c r="IP182" s="216"/>
      <c r="IQ182" s="216"/>
      <c r="IR182" s="216"/>
      <c r="IS182" s="216"/>
      <c r="IT182" s="216"/>
      <c r="IU182" s="216"/>
      <c r="IV182" s="216"/>
      <c r="IW182" s="216"/>
      <c r="IX182" s="216"/>
      <c r="IY182" s="216"/>
      <c r="IZ182" s="216"/>
      <c r="JA182" s="216"/>
      <c r="JB182" s="216"/>
      <c r="JC182" s="216"/>
      <c r="JD182" s="216"/>
      <c r="JE182" s="216"/>
      <c r="JF182" s="216"/>
      <c r="JG182" s="216"/>
      <c r="JH182" s="216"/>
      <c r="JI182" s="216"/>
      <c r="JJ182" s="216"/>
      <c r="JK182" s="216"/>
      <c r="JL182" s="216"/>
      <c r="JM182" s="216"/>
      <c r="JN182" s="216"/>
      <c r="JO182" s="216"/>
      <c r="JP182" s="216"/>
      <c r="JQ182" s="216"/>
      <c r="JR182" s="216"/>
    </row>
    <row r="183" spans="5:278" ht="15.75" hidden="1" thickBot="1">
      <c r="F183" s="119"/>
      <c r="G183" s="119"/>
      <c r="H183" s="119"/>
      <c r="K183" s="117"/>
      <c r="L183" s="117"/>
      <c r="AI183" s="20"/>
      <c r="AJ183" s="91"/>
      <c r="AK183" s="19"/>
      <c r="AL183" s="20"/>
      <c r="AM183" s="20"/>
      <c r="AN183" s="19"/>
      <c r="AO183" s="19"/>
      <c r="AP183" s="19"/>
      <c r="AQ183" s="20"/>
      <c r="AR183" s="20"/>
      <c r="AS183" s="20"/>
      <c r="AT183" s="20"/>
      <c r="AU183" s="20"/>
      <c r="AV183" s="20"/>
      <c r="AW183" s="20"/>
      <c r="BF183" s="215">
        <v>-90</v>
      </c>
      <c r="BG183" s="214">
        <f t="shared" si="1738"/>
        <v>-90</v>
      </c>
      <c r="BH183" s="235"/>
      <c r="BI183" s="236"/>
      <c r="BJ183" s="236"/>
      <c r="BK183" s="236"/>
      <c r="BL183" s="236"/>
      <c r="BM183" s="236"/>
      <c r="BN183" s="276"/>
      <c r="BO183" s="236"/>
      <c r="BP183" s="236"/>
      <c r="BQ183" s="236"/>
      <c r="BR183" s="236"/>
      <c r="BS183" s="277"/>
      <c r="BT183" s="236"/>
      <c r="BU183" s="236"/>
      <c r="BV183" s="236"/>
      <c r="BW183" s="236"/>
      <c r="BX183" s="236"/>
      <c r="BY183" s="236"/>
      <c r="BZ183" s="236"/>
      <c r="CA183" s="236"/>
      <c r="CB183" s="236"/>
      <c r="CC183" s="236"/>
      <c r="CD183" s="236"/>
      <c r="CE183" s="236"/>
      <c r="CF183" s="236"/>
      <c r="CG183" s="236"/>
      <c r="CH183" s="236"/>
      <c r="CI183" s="236"/>
      <c r="CJ183" s="236"/>
      <c r="CK183" s="236"/>
      <c r="CL183" s="236"/>
      <c r="CM183" s="236"/>
      <c r="CN183" s="236"/>
      <c r="CO183" s="236"/>
      <c r="CP183" s="236"/>
      <c r="CQ183" s="236"/>
      <c r="CR183" s="236"/>
      <c r="CS183" s="236"/>
      <c r="CT183" s="236"/>
      <c r="CU183" s="236"/>
      <c r="CV183" s="236"/>
      <c r="CW183" s="236"/>
      <c r="CX183" s="236"/>
      <c r="CY183" s="236"/>
      <c r="CZ183" s="236"/>
      <c r="DA183" s="236"/>
      <c r="DB183" s="236"/>
      <c r="DC183" s="236"/>
      <c r="DD183" s="236"/>
      <c r="DE183" s="236"/>
      <c r="DF183" s="236"/>
      <c r="DG183" s="236"/>
      <c r="DH183" s="236"/>
      <c r="DI183" s="236"/>
      <c r="DJ183" s="236"/>
      <c r="DK183" s="236"/>
      <c r="DL183" s="236"/>
      <c r="DM183" s="236"/>
      <c r="DN183" s="236"/>
      <c r="DO183" s="236"/>
      <c r="DP183" s="237"/>
      <c r="DQ183" s="226">
        <f t="shared" si="1979"/>
        <v>-90</v>
      </c>
      <c r="DR183" s="235"/>
      <c r="DS183" s="236"/>
      <c r="DT183" s="236"/>
      <c r="DU183" s="236"/>
      <c r="DV183" s="236"/>
      <c r="DW183" s="236"/>
      <c r="DX183" s="236"/>
      <c r="DY183" s="236"/>
      <c r="DZ183" s="236"/>
      <c r="EA183" s="236"/>
      <c r="EB183" s="236"/>
      <c r="EC183" s="236"/>
      <c r="ED183" s="236"/>
      <c r="EE183" s="236"/>
      <c r="EF183" s="236"/>
      <c r="EG183" s="236"/>
      <c r="EH183" s="236"/>
      <c r="EI183" s="236"/>
      <c r="EJ183" s="236"/>
      <c r="EK183" s="236"/>
      <c r="EL183" s="236"/>
      <c r="EM183" s="236"/>
      <c r="EN183" s="236"/>
      <c r="EO183" s="236"/>
      <c r="EP183" s="236"/>
      <c r="EQ183" s="236"/>
      <c r="ER183" s="236"/>
      <c r="ES183" s="236"/>
      <c r="ET183" s="236"/>
      <c r="EU183" s="236"/>
      <c r="EV183" s="236"/>
      <c r="EW183" s="236"/>
      <c r="EX183" s="236"/>
      <c r="EY183" s="236"/>
      <c r="EZ183" s="236"/>
      <c r="FA183" s="236"/>
      <c r="FB183" s="236"/>
      <c r="FC183" s="236"/>
      <c r="FD183" s="236"/>
      <c r="FE183" s="236"/>
      <c r="FF183" s="236"/>
      <c r="FG183" s="236"/>
      <c r="FH183" s="236"/>
      <c r="FI183" s="236"/>
      <c r="FJ183" s="236"/>
      <c r="FK183" s="237"/>
      <c r="FL183" s="214">
        <f t="shared" si="1769"/>
        <v>-90</v>
      </c>
      <c r="FM183" s="214"/>
      <c r="FN183" s="214"/>
      <c r="FO183" s="221"/>
      <c r="FP183" s="221"/>
      <c r="FQ183" s="214"/>
      <c r="FR183" s="216"/>
      <c r="FS183" s="216"/>
      <c r="FT183" s="216"/>
      <c r="FU183" s="216"/>
      <c r="FV183" s="216"/>
      <c r="FW183" s="216"/>
      <c r="FX183" s="216"/>
      <c r="FY183" s="216"/>
      <c r="FZ183" s="216"/>
      <c r="GA183" s="216"/>
      <c r="GB183" s="216"/>
      <c r="GC183" s="216"/>
      <c r="GD183" s="216"/>
      <c r="GE183" s="216"/>
      <c r="GF183" s="216"/>
      <c r="GG183" s="216"/>
      <c r="GH183" s="216"/>
      <c r="GI183" s="216"/>
      <c r="GJ183" s="216"/>
      <c r="GK183" s="216"/>
      <c r="GL183" s="216"/>
      <c r="GM183" s="216"/>
      <c r="GN183" s="216"/>
      <c r="GO183" s="216"/>
      <c r="GP183" s="216"/>
      <c r="GQ183" s="216"/>
      <c r="GR183" s="216"/>
      <c r="GS183" s="216"/>
      <c r="GT183" s="216"/>
      <c r="GU183" s="216"/>
      <c r="GV183" s="216"/>
      <c r="GW183" s="216"/>
      <c r="GX183" s="216"/>
      <c r="GY183" s="216"/>
      <c r="GZ183" s="216"/>
      <c r="HA183" s="216"/>
      <c r="HB183" s="216"/>
      <c r="HC183" s="216"/>
      <c r="HD183" s="216"/>
      <c r="HE183" s="216"/>
      <c r="HF183" s="216"/>
      <c r="HG183" s="216"/>
      <c r="HH183" s="216"/>
      <c r="HI183" s="216"/>
      <c r="HJ183" s="216"/>
      <c r="HK183" s="216"/>
      <c r="HL183" s="216"/>
      <c r="HM183" s="216"/>
      <c r="HN183" s="216"/>
      <c r="HO183" s="216"/>
      <c r="HP183" s="216"/>
      <c r="HQ183" s="216"/>
      <c r="HR183" s="216"/>
      <c r="HS183" s="216"/>
      <c r="HT183" s="216"/>
      <c r="HU183" s="216"/>
      <c r="HV183" s="216"/>
      <c r="HW183" s="216"/>
      <c r="HX183" s="216"/>
      <c r="HY183" s="216"/>
      <c r="HZ183" s="216"/>
      <c r="IA183" s="216"/>
      <c r="IB183" s="216"/>
      <c r="IC183" s="216"/>
      <c r="ID183" s="216"/>
      <c r="IE183" s="216"/>
      <c r="IF183" s="216"/>
      <c r="IG183" s="216"/>
      <c r="IH183" s="216"/>
      <c r="II183" s="216"/>
      <c r="IJ183" s="216"/>
      <c r="IK183" s="216"/>
      <c r="IL183" s="216"/>
      <c r="IM183" s="216"/>
      <c r="IN183" s="216"/>
      <c r="IO183" s="216"/>
      <c r="IP183" s="216"/>
      <c r="IQ183" s="216"/>
      <c r="IR183" s="216"/>
      <c r="IS183" s="216"/>
      <c r="IT183" s="216"/>
      <c r="IU183" s="216"/>
      <c r="IV183" s="216"/>
      <c r="IW183" s="216"/>
      <c r="IX183" s="216"/>
      <c r="IY183" s="216"/>
      <c r="IZ183" s="216"/>
      <c r="JA183" s="216"/>
      <c r="JB183" s="216"/>
      <c r="JC183" s="216"/>
      <c r="JD183" s="216"/>
      <c r="JE183" s="216"/>
      <c r="JF183" s="216"/>
      <c r="JG183" s="216"/>
      <c r="JH183" s="216"/>
      <c r="JI183" s="216"/>
      <c r="JJ183" s="216"/>
      <c r="JK183" s="216"/>
      <c r="JL183" s="216"/>
      <c r="JM183" s="216"/>
      <c r="JN183" s="216"/>
      <c r="JO183" s="216"/>
      <c r="JP183" s="216"/>
      <c r="JQ183" s="216"/>
      <c r="JR183" s="216"/>
    </row>
    <row r="184" spans="5:278" ht="15.75" hidden="1" thickTop="1">
      <c r="F184" s="171">
        <f ca="1">(G186+J187)*H174+(K187*H174*H174)-(L186*H174*H174*H174)</f>
        <v>912.76905254167605</v>
      </c>
      <c r="G184" s="116"/>
      <c r="H184" s="116"/>
      <c r="I184" s="108"/>
      <c r="J184" s="116"/>
      <c r="K184" s="108"/>
      <c r="L184" s="108"/>
      <c r="AI184" s="20"/>
      <c r="AJ184" s="91"/>
      <c r="AK184" s="19"/>
      <c r="AL184" s="20"/>
      <c r="AM184" s="20"/>
      <c r="AN184" s="19"/>
      <c r="AO184" s="19"/>
      <c r="AP184" s="19"/>
      <c r="AQ184" s="20"/>
      <c r="AR184" s="20"/>
      <c r="AS184" s="20"/>
      <c r="AT184" s="20"/>
      <c r="AU184" s="20"/>
      <c r="AV184" s="20"/>
      <c r="AW184" s="20"/>
      <c r="BF184" s="215"/>
      <c r="BG184" s="227"/>
      <c r="BH184" s="249"/>
      <c r="BI184" s="249"/>
      <c r="BJ184" s="249"/>
      <c r="BK184" s="249"/>
      <c r="BL184" s="249"/>
      <c r="BM184" s="249"/>
      <c r="BN184" s="250"/>
      <c r="BO184" s="250"/>
      <c r="BP184" s="250"/>
      <c r="BQ184" s="250"/>
      <c r="BR184" s="250"/>
      <c r="BS184" s="250"/>
      <c r="BT184" s="250"/>
      <c r="BU184" s="250"/>
      <c r="BV184" s="250"/>
      <c r="BW184" s="250"/>
      <c r="BX184" s="250"/>
      <c r="BY184" s="250"/>
      <c r="BZ184" s="250"/>
      <c r="CA184" s="250"/>
      <c r="CB184" s="250"/>
      <c r="CC184" s="250"/>
      <c r="CD184" s="250"/>
      <c r="CE184" s="250"/>
      <c r="CF184" s="250"/>
      <c r="CG184" s="250"/>
      <c r="CH184" s="250"/>
      <c r="CI184" s="250"/>
      <c r="CJ184" s="250"/>
      <c r="CK184" s="250"/>
      <c r="CL184" s="250"/>
      <c r="CM184" s="250"/>
      <c r="CN184" s="250"/>
      <c r="CO184" s="250"/>
      <c r="CP184" s="250"/>
      <c r="CQ184" s="250"/>
      <c r="CR184" s="250"/>
      <c r="CS184" s="250"/>
      <c r="CT184" s="250"/>
      <c r="CU184" s="250"/>
      <c r="CV184" s="250"/>
      <c r="CW184" s="250"/>
      <c r="CX184" s="250"/>
      <c r="CY184" s="250"/>
      <c r="CZ184" s="250"/>
      <c r="DA184" s="250"/>
      <c r="DB184" s="250"/>
      <c r="DC184" s="250"/>
      <c r="DD184" s="250"/>
      <c r="DE184" s="250"/>
      <c r="DF184" s="250"/>
      <c r="DG184" s="250"/>
      <c r="DH184" s="250"/>
      <c r="DI184" s="250"/>
      <c r="DJ184" s="250"/>
      <c r="DK184" s="250"/>
      <c r="DL184" s="250"/>
      <c r="DM184" s="250"/>
      <c r="DN184" s="250"/>
      <c r="DO184" s="250"/>
      <c r="DP184" s="250"/>
      <c r="DQ184" s="251"/>
      <c r="DR184" s="250"/>
      <c r="DS184" s="250"/>
      <c r="DT184" s="250"/>
      <c r="DU184" s="250"/>
      <c r="DV184" s="250"/>
      <c r="DW184" s="250"/>
      <c r="DX184" s="250"/>
      <c r="DY184" s="250"/>
      <c r="DZ184" s="250"/>
      <c r="EA184" s="250"/>
      <c r="EB184" s="250"/>
      <c r="EC184" s="250"/>
      <c r="ED184" s="250"/>
      <c r="EE184" s="250"/>
      <c r="EF184" s="250"/>
      <c r="EG184" s="219"/>
      <c r="EH184" s="250"/>
      <c r="EI184" s="250"/>
      <c r="EJ184" s="250"/>
      <c r="EK184" s="250"/>
      <c r="EL184" s="250"/>
      <c r="EM184" s="250"/>
      <c r="EN184" s="250"/>
      <c r="EO184" s="250"/>
      <c r="EP184" s="250"/>
      <c r="EQ184" s="250"/>
      <c r="ER184" s="250"/>
      <c r="ES184" s="250"/>
      <c r="ET184" s="250"/>
      <c r="EU184" s="250"/>
      <c r="EV184" s="250"/>
      <c r="EW184" s="250"/>
      <c r="EX184" s="250"/>
      <c r="EY184" s="250"/>
      <c r="EZ184" s="250"/>
      <c r="FA184" s="250"/>
      <c r="FB184" s="250"/>
      <c r="FC184" s="250"/>
      <c r="FD184" s="250"/>
      <c r="FE184" s="250"/>
      <c r="FF184" s="250"/>
      <c r="FG184" s="250"/>
      <c r="FH184" s="250"/>
      <c r="FI184" s="250"/>
      <c r="FJ184" s="250"/>
      <c r="FK184" s="250"/>
      <c r="FL184" s="216"/>
      <c r="FM184" s="214"/>
      <c r="FN184" s="214"/>
      <c r="FO184" s="216"/>
      <c r="FP184" s="216"/>
      <c r="FQ184" s="216"/>
      <c r="FR184" s="216"/>
      <c r="FS184" s="216"/>
      <c r="FT184" s="216"/>
      <c r="FU184" s="216"/>
      <c r="FV184" s="216"/>
      <c r="FW184" s="216"/>
      <c r="FX184" s="216"/>
      <c r="FY184" s="216"/>
      <c r="FZ184" s="216"/>
      <c r="GA184" s="216"/>
      <c r="GB184" s="216"/>
      <c r="GC184" s="216"/>
      <c r="GD184" s="216"/>
      <c r="GE184" s="216"/>
      <c r="GF184" s="216"/>
      <c r="GG184" s="216"/>
      <c r="GH184" s="216"/>
      <c r="GI184" s="216"/>
      <c r="GJ184" s="216"/>
      <c r="GK184" s="216"/>
      <c r="GL184" s="216"/>
      <c r="GM184" s="216"/>
      <c r="GN184" s="216"/>
      <c r="GO184" s="216"/>
      <c r="GP184" s="216"/>
      <c r="GQ184" s="216"/>
      <c r="GR184" s="216"/>
      <c r="GS184" s="216"/>
      <c r="GT184" s="216"/>
      <c r="GU184" s="216"/>
      <c r="GV184" s="216"/>
      <c r="GW184" s="216"/>
      <c r="GX184" s="216"/>
      <c r="GY184" s="216"/>
      <c r="GZ184" s="216"/>
      <c r="HA184" s="216"/>
      <c r="HB184" s="216"/>
      <c r="HC184" s="216"/>
      <c r="HD184" s="216"/>
      <c r="HE184" s="216"/>
      <c r="HF184" s="216"/>
      <c r="HG184" s="216"/>
      <c r="HH184" s="216"/>
      <c r="HI184" s="216"/>
      <c r="HJ184" s="216"/>
      <c r="HK184" s="216"/>
      <c r="HL184" s="216"/>
      <c r="HM184" s="216"/>
      <c r="HN184" s="216"/>
      <c r="HO184" s="216"/>
      <c r="HP184" s="216"/>
      <c r="HQ184" s="216"/>
      <c r="HR184" s="216"/>
      <c r="HS184" s="216"/>
      <c r="HT184" s="216"/>
      <c r="HU184" s="216"/>
      <c r="HV184" s="216"/>
      <c r="HW184" s="216"/>
      <c r="HX184" s="216"/>
      <c r="HY184" s="216"/>
      <c r="HZ184" s="216"/>
      <c r="IA184" s="216"/>
      <c r="IB184" s="216"/>
      <c r="IC184" s="216"/>
      <c r="ID184" s="216"/>
      <c r="IE184" s="216"/>
      <c r="IF184" s="216"/>
      <c r="IG184" s="216"/>
      <c r="IH184" s="216"/>
      <c r="II184" s="216"/>
      <c r="IJ184" s="216"/>
      <c r="IK184" s="216"/>
      <c r="IL184" s="216"/>
      <c r="IM184" s="216"/>
      <c r="IN184" s="216"/>
      <c r="IO184" s="216"/>
      <c r="IP184" s="216"/>
      <c r="IQ184" s="216"/>
      <c r="IR184" s="216"/>
      <c r="IS184" s="216"/>
      <c r="IT184" s="216"/>
      <c r="IU184" s="216"/>
      <c r="IV184" s="216"/>
      <c r="IW184" s="216"/>
      <c r="IX184" s="216"/>
      <c r="IY184" s="216"/>
      <c r="IZ184" s="216"/>
      <c r="JA184" s="216"/>
      <c r="JB184" s="216"/>
      <c r="JC184" s="216"/>
      <c r="JD184" s="216"/>
      <c r="JE184" s="216"/>
      <c r="JF184" s="216"/>
      <c r="JG184" s="216"/>
      <c r="JH184" s="216"/>
      <c r="JI184" s="216"/>
      <c r="JJ184" s="216"/>
      <c r="JK184" s="216"/>
      <c r="JL184" s="216"/>
      <c r="JM184" s="216"/>
      <c r="JN184" s="216"/>
      <c r="JO184" s="216"/>
      <c r="JP184" s="216"/>
      <c r="JQ184" s="216"/>
      <c r="JR184" s="216"/>
    </row>
    <row r="185" spans="5:278" hidden="1">
      <c r="F185" s="172">
        <f ca="1">F184</f>
        <v>912.76905254167605</v>
      </c>
      <c r="G185" s="116"/>
      <c r="H185" s="116"/>
      <c r="I185" s="108"/>
      <c r="J185" s="12"/>
      <c r="K185" s="12"/>
      <c r="L185" s="108"/>
      <c r="AI185" s="20"/>
      <c r="AJ185" s="91"/>
      <c r="AK185" s="19"/>
      <c r="AL185" s="20"/>
      <c r="AM185" s="20"/>
      <c r="AN185" s="19"/>
      <c r="AO185" s="19"/>
      <c r="AP185" s="19"/>
      <c r="AQ185" s="20"/>
      <c r="AR185" s="20"/>
      <c r="AS185" s="20"/>
      <c r="AT185" s="20"/>
      <c r="AU185" s="20"/>
      <c r="AV185" s="20"/>
      <c r="AW185" s="20"/>
      <c r="BF185" s="215"/>
      <c r="BG185" s="227"/>
      <c r="BH185" s="249"/>
      <c r="BI185" s="249"/>
      <c r="BJ185" s="249"/>
      <c r="BK185" s="249"/>
      <c r="BL185" s="249"/>
      <c r="BM185" s="249"/>
      <c r="BN185" s="250"/>
      <c r="BO185" s="250"/>
      <c r="BP185" s="250"/>
      <c r="BQ185" s="250"/>
      <c r="BR185" s="250"/>
      <c r="BS185" s="250"/>
      <c r="BT185" s="250"/>
      <c r="BU185" s="250"/>
      <c r="BV185" s="250"/>
      <c r="BW185" s="250"/>
      <c r="BX185" s="250"/>
      <c r="BY185" s="250"/>
      <c r="BZ185" s="250"/>
      <c r="CA185" s="250"/>
      <c r="CB185" s="250"/>
      <c r="CC185" s="250"/>
      <c r="CD185" s="250"/>
      <c r="CE185" s="250"/>
      <c r="CF185" s="250"/>
      <c r="CG185" s="250"/>
      <c r="CH185" s="250"/>
      <c r="CI185" s="250"/>
      <c r="CJ185" s="250"/>
      <c r="CK185" s="250"/>
      <c r="CL185" s="250"/>
      <c r="CM185" s="250"/>
      <c r="CN185" s="250"/>
      <c r="CO185" s="250"/>
      <c r="CP185" s="250"/>
      <c r="CQ185" s="250"/>
      <c r="CR185" s="250"/>
      <c r="CS185" s="250"/>
      <c r="CT185" s="250"/>
      <c r="CU185" s="250"/>
      <c r="CV185" s="250"/>
      <c r="CW185" s="250"/>
      <c r="CX185" s="250"/>
      <c r="CY185" s="250"/>
      <c r="CZ185" s="250"/>
      <c r="DA185" s="250"/>
      <c r="DB185" s="250"/>
      <c r="DC185" s="250"/>
      <c r="DD185" s="250"/>
      <c r="DE185" s="250"/>
      <c r="DF185" s="250"/>
      <c r="DG185" s="250"/>
      <c r="DH185" s="250"/>
      <c r="DI185" s="250"/>
      <c r="DJ185" s="250"/>
      <c r="DK185" s="250"/>
      <c r="DL185" s="250"/>
      <c r="DM185" s="250"/>
      <c r="DN185" s="250"/>
      <c r="DO185" s="250"/>
      <c r="DP185" s="250"/>
      <c r="DQ185" s="251"/>
      <c r="DR185" s="250"/>
      <c r="DS185" s="250"/>
      <c r="DT185" s="250"/>
      <c r="DU185" s="250"/>
      <c r="DV185" s="250"/>
      <c r="DW185" s="250"/>
      <c r="DX185" s="250"/>
      <c r="DY185" s="250"/>
      <c r="DZ185" s="250"/>
      <c r="EA185" s="250"/>
      <c r="EB185" s="250"/>
      <c r="EC185" s="250"/>
      <c r="ED185" s="250"/>
      <c r="EE185" s="250"/>
      <c r="EF185" s="250"/>
      <c r="EG185" s="219"/>
      <c r="EH185" s="250"/>
      <c r="EI185" s="250"/>
      <c r="EJ185" s="250"/>
      <c r="EK185" s="250"/>
      <c r="EL185" s="250"/>
      <c r="EM185" s="250"/>
      <c r="EN185" s="250"/>
      <c r="EO185" s="250"/>
      <c r="EP185" s="250"/>
      <c r="EQ185" s="250"/>
      <c r="ER185" s="250"/>
      <c r="ES185" s="250"/>
      <c r="ET185" s="250"/>
      <c r="EU185" s="250"/>
      <c r="EV185" s="250"/>
      <c r="EW185" s="250"/>
      <c r="EX185" s="250"/>
      <c r="EY185" s="250"/>
      <c r="EZ185" s="250"/>
      <c r="FA185" s="250"/>
      <c r="FB185" s="250"/>
      <c r="FC185" s="250"/>
      <c r="FD185" s="250"/>
      <c r="FE185" s="250"/>
      <c r="FF185" s="250"/>
      <c r="FG185" s="250"/>
      <c r="FH185" s="250"/>
      <c r="FI185" s="250"/>
      <c r="FJ185" s="250"/>
      <c r="FK185" s="250"/>
      <c r="FL185" s="216"/>
      <c r="FM185" s="216"/>
      <c r="FN185" s="216"/>
      <c r="FO185" s="216"/>
      <c r="FP185" s="216"/>
      <c r="FQ185" s="216"/>
      <c r="FR185" s="216"/>
      <c r="FS185" s="216"/>
      <c r="FT185" s="216"/>
      <c r="FU185" s="216"/>
      <c r="FV185" s="216"/>
      <c r="FW185" s="216"/>
      <c r="FX185" s="216"/>
      <c r="FY185" s="216"/>
      <c r="FZ185" s="216"/>
      <c r="GA185" s="216"/>
      <c r="GB185" s="216"/>
      <c r="GC185" s="216"/>
      <c r="GD185" s="216"/>
      <c r="GE185" s="216"/>
      <c r="GF185" s="216"/>
      <c r="GG185" s="216"/>
      <c r="GH185" s="216"/>
      <c r="GI185" s="216"/>
      <c r="GJ185" s="216"/>
      <c r="GK185" s="216"/>
      <c r="GL185" s="216"/>
      <c r="GM185" s="216"/>
      <c r="GN185" s="216"/>
      <c r="GO185" s="216"/>
      <c r="GP185" s="216"/>
      <c r="GQ185" s="216"/>
      <c r="GR185" s="216"/>
      <c r="GS185" s="216"/>
      <c r="GT185" s="216"/>
      <c r="GU185" s="216"/>
      <c r="GV185" s="216"/>
      <c r="GW185" s="216"/>
      <c r="GX185" s="216"/>
      <c r="GY185" s="216"/>
      <c r="GZ185" s="216"/>
      <c r="HA185" s="216"/>
      <c r="HB185" s="216"/>
      <c r="HC185" s="216"/>
      <c r="HD185" s="216"/>
      <c r="HE185" s="216"/>
      <c r="HF185" s="216"/>
      <c r="HG185" s="216"/>
      <c r="HH185" s="216"/>
      <c r="HI185" s="216"/>
      <c r="HJ185" s="216"/>
      <c r="HK185" s="216"/>
      <c r="HL185" s="216"/>
      <c r="HM185" s="216"/>
      <c r="HN185" s="216"/>
      <c r="HO185" s="216"/>
      <c r="HP185" s="216"/>
      <c r="HQ185" s="216"/>
      <c r="HR185" s="216"/>
      <c r="HS185" s="216"/>
      <c r="HT185" s="216"/>
      <c r="HU185" s="216"/>
      <c r="HV185" s="216"/>
      <c r="HW185" s="216"/>
      <c r="HX185" s="211"/>
      <c r="HY185" s="211"/>
      <c r="HZ185" s="211"/>
      <c r="IA185" s="211"/>
      <c r="IB185" s="211"/>
      <c r="IC185" s="211"/>
      <c r="ID185" s="211"/>
      <c r="IE185" s="211"/>
      <c r="IF185" s="211"/>
      <c r="IG185" s="211"/>
      <c r="IH185" s="211"/>
      <c r="II185" s="211"/>
      <c r="IJ185" s="211"/>
      <c r="IK185" s="211"/>
      <c r="IL185" s="211"/>
      <c r="IM185" s="211"/>
      <c r="IN185" s="211"/>
      <c r="IO185" s="211"/>
      <c r="IP185" s="211"/>
      <c r="IQ185" s="211"/>
      <c r="IR185" s="211"/>
      <c r="IS185" s="211"/>
      <c r="IT185" s="211"/>
      <c r="IU185" s="211"/>
      <c r="IV185" s="211"/>
      <c r="IW185" s="211"/>
      <c r="IX185" s="211"/>
      <c r="IY185" s="211"/>
      <c r="IZ185" s="211"/>
      <c r="JA185" s="211"/>
      <c r="JB185" s="211"/>
      <c r="JC185" s="211"/>
      <c r="JD185" s="211"/>
      <c r="JE185" s="211"/>
      <c r="JF185" s="211"/>
      <c r="JG185" s="211"/>
      <c r="JH185" s="211"/>
      <c r="JI185" s="211"/>
      <c r="JJ185" s="211"/>
      <c r="JK185" s="211"/>
      <c r="JL185" s="211"/>
      <c r="JM185" s="211"/>
      <c r="JN185" s="211"/>
      <c r="JO185" s="211"/>
      <c r="JP185" s="211"/>
      <c r="JQ185" s="211"/>
      <c r="JR185" s="216"/>
    </row>
    <row r="186" spans="5:278" hidden="1">
      <c r="F186" s="173">
        <f ca="1">F185-360</f>
        <v>552.76905254167605</v>
      </c>
      <c r="G186" s="174">
        <v>100.46061837000001</v>
      </c>
      <c r="H186" s="119"/>
      <c r="I186" s="117"/>
      <c r="J186" s="175">
        <f>36000.770053608</f>
        <v>36000.770053608001</v>
      </c>
      <c r="K186" s="117">
        <v>3.8793299999999997E-4</v>
      </c>
      <c r="L186" s="117">
        <f ca="1">L180/38710000</f>
        <v>1.0158605482289365E-10</v>
      </c>
      <c r="AI186" s="20"/>
      <c r="AJ186" s="91"/>
      <c r="AK186" s="19"/>
      <c r="AL186" s="20"/>
      <c r="AM186" s="20"/>
      <c r="AN186" s="19"/>
      <c r="AO186" s="19"/>
      <c r="AP186" s="19"/>
      <c r="AQ186" s="20"/>
      <c r="AR186" s="20"/>
      <c r="AS186" s="20"/>
      <c r="AT186" s="20"/>
      <c r="AU186" s="20"/>
      <c r="AV186" s="20"/>
      <c r="AW186" s="20"/>
      <c r="BF186" s="227"/>
      <c r="BG186" s="227"/>
      <c r="BH186" s="249"/>
      <c r="BI186" s="249"/>
      <c r="BJ186" s="249"/>
      <c r="BK186" s="249"/>
      <c r="BL186" s="249"/>
      <c r="BM186" s="249"/>
      <c r="BN186" s="250"/>
      <c r="BO186" s="250"/>
      <c r="BP186" s="250"/>
      <c r="BQ186" s="250"/>
      <c r="BR186" s="250"/>
      <c r="BS186" s="250"/>
      <c r="BT186" s="250"/>
      <c r="BU186" s="250"/>
      <c r="BV186" s="250"/>
      <c r="BW186" s="250"/>
      <c r="BX186" s="250"/>
      <c r="BY186" s="250"/>
      <c r="BZ186" s="250"/>
      <c r="CA186" s="250"/>
      <c r="CB186" s="250"/>
      <c r="CC186" s="250"/>
      <c r="CD186" s="250"/>
      <c r="CE186" s="250"/>
      <c r="CF186" s="250"/>
      <c r="CG186" s="250"/>
      <c r="CH186" s="250"/>
      <c r="CI186" s="250"/>
      <c r="CJ186" s="250"/>
      <c r="CK186" s="250"/>
      <c r="CL186" s="250"/>
      <c r="CM186" s="250"/>
      <c r="CN186" s="250"/>
      <c r="CO186" s="250"/>
      <c r="CP186" s="250"/>
      <c r="CQ186" s="250"/>
      <c r="CR186" s="250"/>
      <c r="CS186" s="250"/>
      <c r="CT186" s="250"/>
      <c r="CU186" s="250"/>
      <c r="CV186" s="250"/>
      <c r="CW186" s="250"/>
      <c r="CX186" s="250"/>
      <c r="CY186" s="250"/>
      <c r="CZ186" s="250"/>
      <c r="DA186" s="250"/>
      <c r="DB186" s="250"/>
      <c r="DC186" s="250"/>
      <c r="DD186" s="250"/>
      <c r="DE186" s="250"/>
      <c r="DF186" s="250"/>
      <c r="DG186" s="250"/>
      <c r="DH186" s="250"/>
      <c r="DI186" s="250"/>
      <c r="DJ186" s="250"/>
      <c r="DK186" s="250"/>
      <c r="DL186" s="250"/>
      <c r="DM186" s="250"/>
      <c r="DN186" s="250"/>
      <c r="DO186" s="250"/>
      <c r="DP186" s="250"/>
      <c r="DQ186" s="251"/>
      <c r="DR186" s="250"/>
      <c r="DS186" s="250"/>
      <c r="DT186" s="250"/>
      <c r="DU186" s="250"/>
      <c r="DV186" s="250"/>
      <c r="DW186" s="250"/>
      <c r="DX186" s="250"/>
      <c r="DY186" s="250"/>
      <c r="DZ186" s="250"/>
      <c r="EA186" s="250"/>
      <c r="EB186" s="250"/>
      <c r="EC186" s="250"/>
      <c r="ED186" s="250"/>
      <c r="EE186" s="250"/>
      <c r="EF186" s="250"/>
      <c r="EG186" s="219"/>
      <c r="EH186" s="250"/>
      <c r="EI186" s="250"/>
      <c r="EJ186" s="250"/>
      <c r="EK186" s="250"/>
      <c r="EL186" s="250"/>
      <c r="EM186" s="250"/>
      <c r="EN186" s="250"/>
      <c r="EO186" s="250"/>
      <c r="EP186" s="250"/>
      <c r="EQ186" s="250"/>
      <c r="ER186" s="250"/>
      <c r="ES186" s="250"/>
      <c r="ET186" s="250"/>
      <c r="EU186" s="250"/>
      <c r="EV186" s="250"/>
      <c r="EW186" s="250"/>
      <c r="EX186" s="250"/>
      <c r="EY186" s="250"/>
      <c r="EZ186" s="250"/>
      <c r="FA186" s="250"/>
      <c r="FB186" s="250"/>
      <c r="FC186" s="250"/>
      <c r="FD186" s="250"/>
      <c r="FE186" s="250"/>
      <c r="FF186" s="250"/>
      <c r="FG186" s="250"/>
      <c r="FH186" s="250"/>
      <c r="FI186" s="250"/>
      <c r="FJ186" s="250"/>
      <c r="FK186" s="250"/>
      <c r="FL186" s="216"/>
      <c r="FM186" s="216"/>
      <c r="FN186" s="216"/>
      <c r="FO186" s="216"/>
      <c r="FP186" s="216"/>
      <c r="FQ186" s="216"/>
      <c r="FR186" s="216"/>
      <c r="FS186" s="216"/>
      <c r="FT186" s="216"/>
      <c r="FU186" s="216"/>
      <c r="FV186" s="216"/>
      <c r="FW186" s="216"/>
      <c r="FX186" s="216"/>
      <c r="FY186" s="216"/>
      <c r="FZ186" s="216"/>
      <c r="GA186" s="216"/>
      <c r="GB186" s="216"/>
      <c r="GC186" s="216"/>
      <c r="GD186" s="216"/>
      <c r="GE186" s="216"/>
      <c r="GF186" s="216"/>
      <c r="GG186" s="216"/>
      <c r="GH186" s="216"/>
      <c r="GI186" s="216"/>
      <c r="GJ186" s="216"/>
      <c r="GK186" s="216"/>
      <c r="GL186" s="216"/>
      <c r="GM186" s="216"/>
      <c r="GN186" s="216"/>
      <c r="GO186" s="216"/>
      <c r="GP186" s="216"/>
      <c r="GQ186" s="216"/>
      <c r="GR186" s="216"/>
      <c r="GS186" s="216"/>
      <c r="GT186" s="216"/>
      <c r="GU186" s="216"/>
      <c r="GV186" s="216"/>
      <c r="GW186" s="216"/>
      <c r="GX186" s="216"/>
      <c r="GY186" s="216"/>
      <c r="GZ186" s="216"/>
      <c r="HA186" s="216"/>
      <c r="HB186" s="216"/>
      <c r="HC186" s="216"/>
      <c r="HD186" s="216"/>
      <c r="HE186" s="216"/>
      <c r="HF186" s="216"/>
      <c r="HG186" s="216"/>
      <c r="HH186" s="216"/>
      <c r="HI186" s="216"/>
      <c r="HJ186" s="216"/>
      <c r="HK186" s="216"/>
      <c r="HL186" s="216"/>
      <c r="HM186" s="216"/>
      <c r="HN186" s="216"/>
      <c r="HO186" s="216"/>
      <c r="HP186" s="216"/>
      <c r="HQ186" s="216"/>
      <c r="HR186" s="216"/>
      <c r="HS186" s="216"/>
      <c r="HT186" s="216"/>
      <c r="HU186" s="216"/>
      <c r="HV186" s="216"/>
      <c r="HW186" s="216"/>
      <c r="HX186" s="238"/>
      <c r="HY186" s="238"/>
      <c r="HZ186" s="238"/>
      <c r="IA186" s="238"/>
      <c r="IB186" s="238"/>
      <c r="IC186" s="238"/>
      <c r="ID186" s="238"/>
      <c r="IE186" s="238"/>
      <c r="IF186" s="238"/>
      <c r="IG186" s="238"/>
      <c r="IH186" s="238"/>
      <c r="II186" s="238"/>
      <c r="IJ186" s="238"/>
      <c r="IK186" s="238"/>
      <c r="IL186" s="238"/>
      <c r="IM186" s="238"/>
      <c r="IN186" s="238"/>
      <c r="IO186" s="238"/>
      <c r="IP186" s="238"/>
      <c r="IQ186" s="238"/>
      <c r="IR186" s="238"/>
      <c r="IS186" s="238"/>
      <c r="IT186" s="238"/>
      <c r="IU186" s="238"/>
      <c r="IV186" s="238"/>
      <c r="IW186" s="238"/>
      <c r="IX186" s="238"/>
      <c r="IY186" s="238"/>
      <c r="IZ186" s="238"/>
      <c r="JA186" s="238"/>
      <c r="JB186" s="238"/>
      <c r="JC186" s="238"/>
      <c r="JD186" s="238"/>
      <c r="JE186" s="238"/>
      <c r="JF186" s="238"/>
      <c r="JG186" s="238"/>
      <c r="JH186" s="238"/>
      <c r="JI186" s="238"/>
      <c r="JJ186" s="238"/>
      <c r="JK186" s="238"/>
      <c r="JL186" s="238"/>
      <c r="JM186" s="238"/>
      <c r="JN186" s="238"/>
      <c r="JO186" s="238"/>
      <c r="JP186" s="238"/>
      <c r="JQ186" s="238"/>
      <c r="JR186" s="216"/>
    </row>
    <row r="187" spans="5:278" hidden="1">
      <c r="F187" s="176">
        <f ca="1">F186</f>
        <v>552.76905254167605</v>
      </c>
      <c r="G187" s="177">
        <f>G186/15/24</f>
        <v>0.27905727325000002</v>
      </c>
      <c r="H187" s="119"/>
      <c r="I187" s="117"/>
      <c r="J187" s="119">
        <f ca="1">J186*J180</f>
        <v>5682.3879275280324</v>
      </c>
      <c r="K187" s="117">
        <f ca="1">K186*K180</f>
        <v>9.6648451945411105E-6</v>
      </c>
      <c r="L187" s="117"/>
      <c r="AI187" s="20"/>
      <c r="AJ187" s="91"/>
      <c r="AK187" s="19"/>
      <c r="AL187" s="20"/>
      <c r="AM187" s="20"/>
      <c r="AN187" s="19"/>
      <c r="AO187" s="19"/>
      <c r="AP187" s="19"/>
      <c r="AQ187" s="20"/>
      <c r="AR187" s="20"/>
      <c r="AS187" s="20"/>
      <c r="AT187" s="20"/>
      <c r="AU187" s="20"/>
      <c r="AV187" s="20"/>
      <c r="AW187" s="20"/>
      <c r="BF187" s="227"/>
      <c r="BG187" s="227"/>
      <c r="BH187" s="249" t="s">
        <v>189</v>
      </c>
      <c r="BI187" s="249" t="s">
        <v>184</v>
      </c>
      <c r="BJ187" s="249" t="s">
        <v>197</v>
      </c>
      <c r="BK187" s="249" t="s">
        <v>195</v>
      </c>
      <c r="BL187" s="249" t="s">
        <v>204</v>
      </c>
      <c r="BM187" s="249" t="s">
        <v>203</v>
      </c>
      <c r="BN187" s="250"/>
      <c r="BO187" s="250"/>
      <c r="BP187" s="250"/>
      <c r="BQ187" s="250"/>
      <c r="BR187" s="250"/>
      <c r="BS187" s="249"/>
      <c r="BT187" s="250"/>
      <c r="BU187" s="250"/>
      <c r="BV187" s="250"/>
      <c r="BW187" s="250"/>
      <c r="BX187" s="250"/>
      <c r="BY187" s="250"/>
      <c r="BZ187" s="250"/>
      <c r="CA187" s="250"/>
      <c r="CB187" s="250"/>
      <c r="CC187" s="250"/>
      <c r="CD187" s="250"/>
      <c r="CE187" s="250"/>
      <c r="CF187" s="250"/>
      <c r="CG187" s="250"/>
      <c r="CH187" s="250"/>
      <c r="CI187" s="250"/>
      <c r="CJ187" s="250"/>
      <c r="CK187" s="250"/>
      <c r="CL187" s="250"/>
      <c r="CM187" s="250"/>
      <c r="CN187" s="250"/>
      <c r="CO187" s="250"/>
      <c r="CP187" s="250"/>
      <c r="CQ187" s="250"/>
      <c r="CR187" s="250"/>
      <c r="CS187" s="250"/>
      <c r="CT187" s="250"/>
      <c r="CU187" s="250"/>
      <c r="CV187" s="250"/>
      <c r="CW187" s="250"/>
      <c r="CX187" s="250"/>
      <c r="CY187" s="250"/>
      <c r="CZ187" s="250"/>
      <c r="DA187" s="250"/>
      <c r="DB187" s="250"/>
      <c r="DC187" s="250"/>
      <c r="DD187" s="250"/>
      <c r="DE187" s="250"/>
      <c r="DF187" s="250"/>
      <c r="DG187" s="250"/>
      <c r="DH187" s="250"/>
      <c r="DI187" s="250"/>
      <c r="DJ187" s="250"/>
      <c r="DK187" s="250"/>
      <c r="DL187" s="250"/>
      <c r="DM187" s="250"/>
      <c r="DN187" s="250"/>
      <c r="DO187" s="250"/>
      <c r="DP187" s="250"/>
      <c r="DQ187" s="251"/>
      <c r="DR187" s="250"/>
      <c r="DS187" s="250"/>
      <c r="DT187" s="250"/>
      <c r="DU187" s="250"/>
      <c r="DV187" s="250"/>
      <c r="DW187" s="250"/>
      <c r="DX187" s="250"/>
      <c r="DY187" s="250"/>
      <c r="DZ187" s="250"/>
      <c r="EA187" s="250"/>
      <c r="EB187" s="250"/>
      <c r="EC187" s="250"/>
      <c r="ED187" s="250"/>
      <c r="EE187" s="250"/>
      <c r="EF187" s="250"/>
      <c r="EG187" s="219"/>
      <c r="EH187" s="250"/>
      <c r="EI187" s="250"/>
      <c r="EJ187" s="250"/>
      <c r="EK187" s="250"/>
      <c r="EL187" s="250"/>
      <c r="EM187" s="250"/>
      <c r="EN187" s="250"/>
      <c r="EO187" s="250"/>
      <c r="EP187" s="250"/>
      <c r="EQ187" s="250"/>
      <c r="ER187" s="250"/>
      <c r="ES187" s="250"/>
      <c r="ET187" s="250" t="s">
        <v>200</v>
      </c>
      <c r="EU187" s="250"/>
      <c r="EV187" s="250" t="s">
        <v>201</v>
      </c>
      <c r="EW187" s="250"/>
      <c r="EX187" s="250"/>
      <c r="EY187" s="250" t="s">
        <v>208</v>
      </c>
      <c r="EZ187" s="250"/>
      <c r="FA187" s="250"/>
      <c r="FB187" s="250"/>
      <c r="FC187" s="250"/>
      <c r="FD187" s="250" t="s">
        <v>194</v>
      </c>
      <c r="FE187" s="250" t="s">
        <v>192</v>
      </c>
      <c r="FF187" s="250" t="s">
        <v>193</v>
      </c>
      <c r="FG187" s="250" t="s">
        <v>185</v>
      </c>
      <c r="FH187" s="250" t="s">
        <v>187</v>
      </c>
      <c r="FI187" s="250" t="s">
        <v>186</v>
      </c>
      <c r="FJ187" s="250" t="s">
        <v>182</v>
      </c>
      <c r="FK187" s="250" t="s">
        <v>188</v>
      </c>
      <c r="FL187" s="216"/>
      <c r="FM187" s="216"/>
      <c r="FN187" s="216"/>
      <c r="FO187" s="216"/>
      <c r="FP187" s="216"/>
      <c r="FQ187" s="216"/>
      <c r="FR187" s="216"/>
      <c r="FS187" s="216"/>
      <c r="FT187" s="216"/>
      <c r="FU187" s="216"/>
      <c r="FV187" s="216"/>
      <c r="FW187" s="216"/>
      <c r="FX187" s="216"/>
      <c r="FY187" s="216"/>
      <c r="FZ187" s="216"/>
      <c r="GA187" s="216"/>
      <c r="GB187" s="216"/>
      <c r="GC187" s="216"/>
      <c r="GD187" s="216"/>
      <c r="GE187" s="216"/>
      <c r="GF187" s="216"/>
      <c r="GG187" s="216"/>
      <c r="GH187" s="216"/>
      <c r="GI187" s="216"/>
      <c r="GJ187" s="216"/>
      <c r="GK187" s="216"/>
      <c r="GL187" s="216"/>
      <c r="GM187" s="216"/>
      <c r="GN187" s="216"/>
      <c r="GO187" s="216"/>
      <c r="GP187" s="216"/>
      <c r="GQ187" s="216"/>
      <c r="GR187" s="216"/>
      <c r="GS187" s="216"/>
      <c r="GT187" s="216"/>
      <c r="GU187" s="216"/>
      <c r="GV187" s="216"/>
      <c r="GW187" s="216"/>
      <c r="GX187" s="216"/>
      <c r="GY187" s="216"/>
      <c r="GZ187" s="216"/>
      <c r="HA187" s="216"/>
      <c r="HB187" s="216"/>
      <c r="HC187" s="216"/>
      <c r="HD187" s="216"/>
      <c r="HE187" s="216"/>
      <c r="HF187" s="216"/>
      <c r="HG187" s="216"/>
      <c r="HH187" s="216"/>
      <c r="HI187" s="216"/>
      <c r="HJ187" s="216"/>
      <c r="HK187" s="216"/>
      <c r="HL187" s="216"/>
      <c r="HM187" s="216"/>
      <c r="HN187" s="216"/>
      <c r="HO187" s="216"/>
      <c r="HP187" s="216"/>
      <c r="HQ187" s="216"/>
      <c r="HR187" s="216"/>
      <c r="HS187" s="216"/>
      <c r="HT187" s="216"/>
      <c r="HU187" s="216"/>
      <c r="HV187" s="216"/>
      <c r="HW187" s="216"/>
      <c r="HX187" s="216"/>
      <c r="HY187" s="216"/>
      <c r="HZ187" s="216"/>
      <c r="IA187" s="216"/>
      <c r="IB187" s="216"/>
      <c r="IC187" s="216"/>
      <c r="ID187" s="216"/>
      <c r="IE187" s="216"/>
      <c r="IF187" s="216"/>
      <c r="IG187" s="216"/>
      <c r="IH187" s="216"/>
      <c r="II187" s="216"/>
      <c r="IJ187" s="216"/>
      <c r="IK187" s="216"/>
      <c r="IL187" s="216"/>
      <c r="IM187" s="216"/>
      <c r="IN187" s="216"/>
      <c r="IO187" s="216"/>
      <c r="IP187" s="216"/>
      <c r="IQ187" s="216"/>
      <c r="IR187" s="216"/>
      <c r="IS187" s="216"/>
      <c r="IT187" s="216"/>
      <c r="IU187" s="216"/>
      <c r="IV187" s="216"/>
      <c r="IW187" s="216"/>
      <c r="IX187" s="216"/>
      <c r="IY187" s="216"/>
      <c r="IZ187" s="216"/>
      <c r="JA187" s="216"/>
      <c r="JB187" s="216"/>
      <c r="JC187" s="216"/>
      <c r="JD187" s="216"/>
      <c r="JE187" s="216"/>
      <c r="JF187" s="216"/>
      <c r="JG187" s="216"/>
      <c r="JH187" s="216"/>
      <c r="JI187" s="216"/>
      <c r="JJ187" s="216"/>
      <c r="JK187" s="216"/>
      <c r="JL187" s="216"/>
      <c r="JM187" s="216"/>
      <c r="JN187" s="216"/>
      <c r="JO187" s="216"/>
      <c r="JP187" s="216"/>
      <c r="JQ187" s="216"/>
      <c r="JR187" s="216"/>
    </row>
    <row r="188" spans="5:278" hidden="1">
      <c r="E188" s="29"/>
      <c r="F188" s="178">
        <f ca="1">F187/15/24</f>
        <v>1.5354695903935447</v>
      </c>
      <c r="G188" s="179"/>
      <c r="H188" s="179"/>
      <c r="I188" s="180"/>
      <c r="J188" s="179"/>
      <c r="K188" s="180"/>
      <c r="L188" s="180"/>
      <c r="AI188" s="20"/>
      <c r="AJ188" s="91"/>
      <c r="AK188" s="19"/>
      <c r="AL188" s="20"/>
      <c r="AM188" s="20"/>
      <c r="AN188" s="19"/>
      <c r="AO188" s="19"/>
      <c r="AP188" s="19"/>
      <c r="AQ188" s="20"/>
      <c r="AR188" s="20"/>
      <c r="AS188" s="20"/>
      <c r="AT188" s="20"/>
      <c r="AU188" s="20"/>
      <c r="AV188" s="20"/>
      <c r="AW188" s="20"/>
      <c r="BF188" s="227"/>
      <c r="BG188" s="227"/>
      <c r="BH188" s="252"/>
      <c r="BI188" s="252"/>
      <c r="BJ188" s="252"/>
      <c r="BK188" s="252"/>
      <c r="BL188" s="252"/>
      <c r="BM188" s="252"/>
      <c r="BN188" s="252"/>
      <c r="BO188" s="252"/>
      <c r="BP188" s="252"/>
      <c r="BQ188" s="252"/>
      <c r="BR188" s="252"/>
      <c r="BS188" s="252"/>
      <c r="BT188" s="252"/>
      <c r="BU188" s="252"/>
      <c r="BV188" s="252"/>
      <c r="BW188" s="252"/>
      <c r="BX188" s="252"/>
      <c r="BY188" s="252"/>
      <c r="BZ188" s="252"/>
      <c r="CA188" s="252"/>
      <c r="CB188" s="252"/>
      <c r="CC188" s="252"/>
      <c r="CD188" s="252"/>
      <c r="CE188" s="252"/>
      <c r="CF188" s="252"/>
      <c r="CG188" s="252"/>
      <c r="CH188" s="252"/>
      <c r="CI188" s="252"/>
      <c r="CJ188" s="252"/>
      <c r="CK188" s="252"/>
      <c r="CL188" s="252"/>
      <c r="CM188" s="252"/>
      <c r="CN188" s="252"/>
      <c r="CO188" s="252"/>
      <c r="CP188" s="252"/>
      <c r="CQ188" s="252"/>
      <c r="CR188" s="252"/>
      <c r="CS188" s="252"/>
      <c r="CT188" s="252"/>
      <c r="CU188" s="252"/>
      <c r="CV188" s="252"/>
      <c r="CW188" s="252"/>
      <c r="CX188" s="252"/>
      <c r="CY188" s="252"/>
      <c r="CZ188" s="252"/>
      <c r="DA188" s="252"/>
      <c r="DB188" s="252"/>
      <c r="DC188" s="252"/>
      <c r="DD188" s="252"/>
      <c r="DE188" s="252"/>
      <c r="DF188" s="252"/>
      <c r="DG188" s="252"/>
      <c r="DH188" s="252"/>
      <c r="DI188" s="252"/>
      <c r="DJ188" s="252"/>
      <c r="DK188" s="252"/>
      <c r="DL188" s="252"/>
      <c r="DM188" s="252"/>
      <c r="DN188" s="252"/>
      <c r="DO188" s="252"/>
      <c r="DP188" s="252"/>
      <c r="DQ188" s="253"/>
      <c r="DR188" s="252"/>
      <c r="DS188" s="252"/>
      <c r="DT188" s="252"/>
      <c r="DU188" s="252"/>
      <c r="DV188" s="252"/>
      <c r="DW188" s="252"/>
      <c r="DX188" s="252"/>
      <c r="DY188" s="252"/>
      <c r="DZ188" s="252"/>
      <c r="EA188" s="252"/>
      <c r="EB188" s="252"/>
      <c r="EC188" s="252"/>
      <c r="ED188" s="252"/>
      <c r="EE188" s="252"/>
      <c r="EF188" s="252"/>
      <c r="EG188" s="219"/>
      <c r="EH188" s="252"/>
      <c r="EI188" s="252"/>
      <c r="EJ188" s="252"/>
      <c r="EK188" s="252"/>
      <c r="EL188" s="252"/>
      <c r="EM188" s="252"/>
      <c r="EN188" s="252"/>
      <c r="EO188" s="252"/>
      <c r="EP188" s="252"/>
      <c r="EQ188" s="252"/>
      <c r="ER188" s="252"/>
      <c r="ES188" s="252"/>
      <c r="ET188" s="252"/>
      <c r="EU188" s="252"/>
      <c r="EV188" s="252"/>
      <c r="EW188" s="252"/>
      <c r="EX188" s="252"/>
      <c r="EY188" s="252"/>
      <c r="EZ188" s="252"/>
      <c r="FA188" s="252"/>
      <c r="FB188" s="252"/>
      <c r="FC188" s="252"/>
      <c r="FD188" s="252"/>
      <c r="FE188" s="252"/>
      <c r="FF188" s="252"/>
      <c r="FG188" s="252"/>
      <c r="FH188" s="252"/>
      <c r="FI188" s="252"/>
      <c r="FJ188" s="252"/>
      <c r="FK188" s="252"/>
      <c r="FL188" s="216"/>
      <c r="FM188" s="216"/>
      <c r="FN188" s="216"/>
      <c r="FO188" s="216"/>
      <c r="FP188" s="216"/>
      <c r="FQ188" s="216"/>
      <c r="FR188" s="216"/>
      <c r="FS188" s="216"/>
      <c r="FT188" s="216"/>
      <c r="FU188" s="216"/>
      <c r="FV188" s="216"/>
      <c r="FW188" s="216"/>
      <c r="FX188" s="216"/>
      <c r="FY188" s="216"/>
      <c r="FZ188" s="216"/>
      <c r="GA188" s="216"/>
      <c r="GB188" s="216"/>
      <c r="GC188" s="216"/>
      <c r="GD188" s="216"/>
      <c r="GE188" s="216"/>
      <c r="GF188" s="216"/>
      <c r="GG188" s="216"/>
      <c r="GH188" s="216"/>
      <c r="GI188" s="216"/>
      <c r="GJ188" s="216"/>
      <c r="GK188" s="216"/>
      <c r="GL188" s="216"/>
      <c r="GM188" s="216"/>
      <c r="GN188" s="216"/>
      <c r="GO188" s="216"/>
      <c r="GP188" s="216"/>
      <c r="GQ188" s="216"/>
      <c r="GR188" s="216"/>
      <c r="GS188" s="216"/>
      <c r="GT188" s="216"/>
      <c r="GU188" s="216"/>
      <c r="GV188" s="216"/>
      <c r="GW188" s="216"/>
      <c r="GX188" s="216"/>
      <c r="GY188" s="216"/>
      <c r="GZ188" s="216"/>
      <c r="HA188" s="216"/>
      <c r="HB188" s="216"/>
      <c r="HC188" s="216"/>
      <c r="HD188" s="216"/>
      <c r="HE188" s="216"/>
      <c r="HF188" s="216"/>
      <c r="HG188" s="216"/>
      <c r="HH188" s="216"/>
      <c r="HI188" s="216"/>
      <c r="HJ188" s="216"/>
      <c r="HK188" s="216"/>
      <c r="HL188" s="216"/>
      <c r="HM188" s="216"/>
      <c r="HN188" s="216"/>
      <c r="HO188" s="216"/>
      <c r="HP188" s="216"/>
      <c r="HQ188" s="216"/>
      <c r="HR188" s="216"/>
      <c r="HS188" s="216"/>
      <c r="HT188" s="216"/>
      <c r="HU188" s="216"/>
      <c r="HV188" s="216"/>
      <c r="HW188" s="216"/>
      <c r="HX188" s="216"/>
      <c r="HY188" s="216"/>
      <c r="HZ188" s="216"/>
      <c r="IA188" s="216"/>
      <c r="IB188" s="216"/>
      <c r="IC188" s="216"/>
      <c r="ID188" s="216"/>
      <c r="IE188" s="216"/>
      <c r="IF188" s="216"/>
      <c r="IG188" s="216"/>
      <c r="IH188" s="216"/>
      <c r="II188" s="216"/>
      <c r="IJ188" s="216"/>
      <c r="IK188" s="216"/>
      <c r="IL188" s="216"/>
      <c r="IM188" s="216"/>
      <c r="IN188" s="216"/>
      <c r="IO188" s="216"/>
      <c r="IP188" s="216"/>
      <c r="IQ188" s="216"/>
      <c r="IR188" s="216"/>
      <c r="IS188" s="216"/>
      <c r="IT188" s="216"/>
      <c r="IU188" s="216"/>
      <c r="IV188" s="216"/>
      <c r="IW188" s="216"/>
      <c r="IX188" s="216"/>
      <c r="IY188" s="216"/>
      <c r="IZ188" s="216"/>
      <c r="JA188" s="216"/>
      <c r="JB188" s="216"/>
      <c r="JC188" s="216"/>
      <c r="JD188" s="216"/>
      <c r="JE188" s="216"/>
      <c r="JF188" s="216"/>
      <c r="JG188" s="216"/>
      <c r="JH188" s="216"/>
      <c r="JI188" s="216"/>
      <c r="JJ188" s="216"/>
      <c r="JK188" s="216"/>
      <c r="JL188" s="216"/>
      <c r="JM188" s="216"/>
      <c r="JN188" s="216"/>
      <c r="JO188" s="216"/>
      <c r="JP188" s="216"/>
      <c r="JQ188" s="216"/>
      <c r="JR188" s="216"/>
    </row>
    <row r="189" spans="5:278" hidden="1">
      <c r="E189" s="29"/>
      <c r="F189" s="178">
        <f ca="1">F188+M123</f>
        <v>1.5622550842207052</v>
      </c>
      <c r="G189" s="12"/>
      <c r="H189" s="12"/>
      <c r="I189" s="12"/>
      <c r="J189" s="12"/>
      <c r="K189" s="181"/>
      <c r="L189" s="12"/>
      <c r="M189" s="182"/>
      <c r="AI189" s="20"/>
      <c r="AJ189" s="91"/>
      <c r="AK189" s="19"/>
      <c r="AL189" s="20"/>
      <c r="AM189" s="20"/>
      <c r="AN189" s="19"/>
      <c r="AO189" s="19"/>
      <c r="AP189" s="19"/>
      <c r="AQ189" s="20"/>
      <c r="AR189" s="20"/>
      <c r="AS189" s="20"/>
      <c r="AT189" s="20"/>
      <c r="AU189" s="20"/>
      <c r="AV189" s="20"/>
      <c r="AW189" s="20"/>
      <c r="BF189" s="230" t="s">
        <v>176</v>
      </c>
      <c r="BG189" s="227"/>
      <c r="BH189" s="215">
        <v>2</v>
      </c>
      <c r="BI189" s="215">
        <v>3</v>
      </c>
      <c r="BJ189" s="215">
        <v>4</v>
      </c>
      <c r="BK189" s="215">
        <v>5</v>
      </c>
      <c r="BL189" s="215">
        <v>6</v>
      </c>
      <c r="BM189" s="215">
        <v>7</v>
      </c>
      <c r="BN189" s="215">
        <v>8</v>
      </c>
      <c r="BO189" s="215">
        <v>9</v>
      </c>
      <c r="BP189" s="215">
        <v>10</v>
      </c>
      <c r="BQ189" s="215">
        <v>11</v>
      </c>
      <c r="BR189" s="215">
        <v>12</v>
      </c>
      <c r="BS189" s="215">
        <v>13</v>
      </c>
      <c r="BT189" s="215">
        <v>14</v>
      </c>
      <c r="BU189" s="215">
        <v>15</v>
      </c>
      <c r="BV189" s="215">
        <v>16</v>
      </c>
      <c r="BW189" s="215">
        <v>17</v>
      </c>
      <c r="BX189" s="215">
        <v>18</v>
      </c>
      <c r="BY189" s="215">
        <v>19</v>
      </c>
      <c r="BZ189" s="215">
        <v>20</v>
      </c>
      <c r="CA189" s="215">
        <v>21</v>
      </c>
      <c r="CB189" s="215">
        <v>22</v>
      </c>
      <c r="CC189" s="215">
        <v>23</v>
      </c>
      <c r="CD189" s="215">
        <v>24</v>
      </c>
      <c r="CE189" s="215">
        <v>25</v>
      </c>
      <c r="CF189" s="215">
        <v>26</v>
      </c>
      <c r="CG189" s="215">
        <v>27</v>
      </c>
      <c r="CH189" s="215">
        <v>28</v>
      </c>
      <c r="CI189" s="215">
        <v>29</v>
      </c>
      <c r="CJ189" s="215">
        <v>30</v>
      </c>
      <c r="CK189" s="215">
        <v>31</v>
      </c>
      <c r="CL189" s="215">
        <v>32</v>
      </c>
      <c r="CM189" s="215">
        <v>33</v>
      </c>
      <c r="CN189" s="215">
        <v>34</v>
      </c>
      <c r="CO189" s="215">
        <v>35</v>
      </c>
      <c r="CP189" s="215">
        <v>36</v>
      </c>
      <c r="CQ189" s="215">
        <v>37</v>
      </c>
      <c r="CR189" s="215">
        <v>38</v>
      </c>
      <c r="CS189" s="215">
        <v>39</v>
      </c>
      <c r="CT189" s="215">
        <v>40</v>
      </c>
      <c r="CU189" s="215">
        <v>41</v>
      </c>
      <c r="CV189" s="215">
        <v>42</v>
      </c>
      <c r="CW189" s="215">
        <v>43</v>
      </c>
      <c r="CX189" s="215">
        <v>44</v>
      </c>
      <c r="CY189" s="215">
        <v>45</v>
      </c>
      <c r="CZ189" s="215">
        <v>46</v>
      </c>
      <c r="DA189" s="215">
        <v>47</v>
      </c>
      <c r="DB189" s="215">
        <v>48</v>
      </c>
      <c r="DC189" s="215">
        <v>49</v>
      </c>
      <c r="DD189" s="215">
        <v>50</v>
      </c>
      <c r="DE189" s="215">
        <v>51</v>
      </c>
      <c r="DF189" s="215">
        <v>52</v>
      </c>
      <c r="DG189" s="215">
        <v>53</v>
      </c>
      <c r="DH189" s="215">
        <v>54</v>
      </c>
      <c r="DI189" s="215">
        <v>55</v>
      </c>
      <c r="DJ189" s="215">
        <v>56</v>
      </c>
      <c r="DK189" s="215">
        <v>57</v>
      </c>
      <c r="DL189" s="215">
        <v>58</v>
      </c>
      <c r="DM189" s="215">
        <v>59</v>
      </c>
      <c r="DN189" s="215">
        <v>60</v>
      </c>
      <c r="DO189" s="215">
        <v>61</v>
      </c>
      <c r="DP189" s="215">
        <v>62</v>
      </c>
      <c r="DQ189" s="215">
        <v>63</v>
      </c>
      <c r="DR189" s="215">
        <v>64</v>
      </c>
      <c r="DS189" s="215">
        <v>65</v>
      </c>
      <c r="DT189" s="215">
        <v>66</v>
      </c>
      <c r="DU189" s="215">
        <v>67</v>
      </c>
      <c r="DV189" s="215">
        <v>68</v>
      </c>
      <c r="DW189" s="215">
        <v>69</v>
      </c>
      <c r="DX189" s="215">
        <v>70</v>
      </c>
      <c r="DY189" s="215">
        <v>71</v>
      </c>
      <c r="DZ189" s="215">
        <v>72</v>
      </c>
      <c r="EA189" s="215">
        <v>73</v>
      </c>
      <c r="EB189" s="215">
        <v>74</v>
      </c>
      <c r="EC189" s="215">
        <v>75</v>
      </c>
      <c r="ED189" s="215">
        <v>76</v>
      </c>
      <c r="EE189" s="215">
        <v>77</v>
      </c>
      <c r="EF189" s="215">
        <v>78</v>
      </c>
      <c r="EG189" s="215">
        <v>79</v>
      </c>
      <c r="EH189" s="215">
        <v>80</v>
      </c>
      <c r="EI189" s="215">
        <v>81</v>
      </c>
      <c r="EJ189" s="215">
        <v>82</v>
      </c>
      <c r="EK189" s="215">
        <v>83</v>
      </c>
      <c r="EL189" s="215">
        <v>84</v>
      </c>
      <c r="EM189" s="215">
        <v>85</v>
      </c>
      <c r="EN189" s="215">
        <v>86</v>
      </c>
      <c r="EO189" s="215">
        <v>87</v>
      </c>
      <c r="EP189" s="215">
        <v>88</v>
      </c>
      <c r="EQ189" s="215">
        <v>89</v>
      </c>
      <c r="ER189" s="215">
        <v>90</v>
      </c>
      <c r="ES189" s="215">
        <v>91</v>
      </c>
      <c r="ET189" s="215">
        <v>92</v>
      </c>
      <c r="EU189" s="215">
        <v>93</v>
      </c>
      <c r="EV189" s="215">
        <v>94</v>
      </c>
      <c r="EW189" s="215">
        <v>95</v>
      </c>
      <c r="EX189" s="215">
        <v>96</v>
      </c>
      <c r="EY189" s="215">
        <v>97</v>
      </c>
      <c r="EZ189" s="215">
        <v>98</v>
      </c>
      <c r="FA189" s="215">
        <v>99</v>
      </c>
      <c r="FB189" s="215">
        <v>100</v>
      </c>
      <c r="FC189" s="215">
        <v>101</v>
      </c>
      <c r="FD189" s="215">
        <v>102</v>
      </c>
      <c r="FE189" s="215">
        <v>103</v>
      </c>
      <c r="FF189" s="215">
        <v>104</v>
      </c>
      <c r="FG189" s="215">
        <v>105</v>
      </c>
      <c r="FH189" s="215">
        <v>106</v>
      </c>
      <c r="FI189" s="215">
        <v>107</v>
      </c>
      <c r="FJ189" s="215">
        <v>108</v>
      </c>
      <c r="FK189" s="215">
        <v>109</v>
      </c>
      <c r="FL189" s="216"/>
      <c r="FM189" s="216"/>
      <c r="FN189" s="238" t="s">
        <v>144</v>
      </c>
      <c r="FO189" s="238" t="s">
        <v>72</v>
      </c>
      <c r="FP189" s="238" t="s">
        <v>129</v>
      </c>
      <c r="FQ189" s="238" t="s">
        <v>117</v>
      </c>
      <c r="FR189" s="238" t="s">
        <v>128</v>
      </c>
      <c r="FS189" s="238" t="s">
        <v>127</v>
      </c>
      <c r="FT189" s="238" t="s">
        <v>161</v>
      </c>
      <c r="FU189" s="238" t="s">
        <v>126</v>
      </c>
      <c r="FV189" s="238" t="s">
        <v>82</v>
      </c>
      <c r="FW189" s="238" t="s">
        <v>153</v>
      </c>
      <c r="FX189" s="238" t="s">
        <v>155</v>
      </c>
      <c r="FY189" s="238" t="s">
        <v>169</v>
      </c>
      <c r="FZ189" s="238" t="s">
        <v>150</v>
      </c>
      <c r="GA189" s="238" t="s">
        <v>152</v>
      </c>
      <c r="GB189" s="238" t="s">
        <v>134</v>
      </c>
      <c r="GC189" s="238" t="s">
        <v>133</v>
      </c>
      <c r="GD189" s="238" t="s">
        <v>156</v>
      </c>
      <c r="GE189" s="238" t="s">
        <v>154</v>
      </c>
      <c r="GF189" s="238" t="s">
        <v>157</v>
      </c>
      <c r="GG189" s="238" t="s">
        <v>163</v>
      </c>
      <c r="GH189" s="238" t="s">
        <v>140</v>
      </c>
      <c r="GI189" s="238" t="s">
        <v>164</v>
      </c>
      <c r="GJ189" s="238" t="s">
        <v>121</v>
      </c>
      <c r="GK189" s="238" t="s">
        <v>151</v>
      </c>
      <c r="GL189" s="238" t="s">
        <v>138</v>
      </c>
      <c r="GM189" s="238" t="s">
        <v>112</v>
      </c>
      <c r="GN189" s="238" t="s">
        <v>132</v>
      </c>
      <c r="GO189" s="238" t="s">
        <v>68</v>
      </c>
      <c r="GP189" s="238" t="s">
        <v>94</v>
      </c>
      <c r="GQ189" s="238" t="s">
        <v>113</v>
      </c>
      <c r="GR189" s="238" t="s">
        <v>103</v>
      </c>
      <c r="GS189" s="238" t="s">
        <v>70</v>
      </c>
      <c r="GT189" s="238" t="s">
        <v>124</v>
      </c>
      <c r="GU189" s="238" t="s">
        <v>100</v>
      </c>
      <c r="GV189" s="238" t="s">
        <v>105</v>
      </c>
      <c r="GW189" s="238" t="s">
        <v>125</v>
      </c>
      <c r="GX189" s="238" t="s">
        <v>104</v>
      </c>
      <c r="GY189" s="238" t="s">
        <v>106</v>
      </c>
      <c r="GZ189" s="238" t="s">
        <v>80</v>
      </c>
      <c r="HA189" s="238" t="s">
        <v>96</v>
      </c>
      <c r="HB189" s="238" t="s">
        <v>99</v>
      </c>
      <c r="HC189" s="238" t="s">
        <v>160</v>
      </c>
      <c r="HD189" s="238" t="s">
        <v>98</v>
      </c>
      <c r="HE189" s="238" t="s">
        <v>174</v>
      </c>
      <c r="HF189" s="238" t="s">
        <v>131</v>
      </c>
      <c r="HG189" s="238" t="s">
        <v>101</v>
      </c>
      <c r="HH189" s="238" t="s">
        <v>158</v>
      </c>
      <c r="HI189" s="238" t="s">
        <v>119</v>
      </c>
      <c r="HJ189" s="238" t="s">
        <v>170</v>
      </c>
      <c r="HK189" s="238" t="s">
        <v>107</v>
      </c>
      <c r="HL189" s="238" t="s">
        <v>142</v>
      </c>
      <c r="HM189" s="238" t="s">
        <v>173</v>
      </c>
      <c r="HN189" s="238" t="s">
        <v>165</v>
      </c>
      <c r="HO189" s="238" t="s">
        <v>162</v>
      </c>
      <c r="HP189" s="238" t="s">
        <v>172</v>
      </c>
      <c r="HQ189" s="238" t="s">
        <v>166</v>
      </c>
      <c r="HR189" s="238" t="s">
        <v>108</v>
      </c>
      <c r="HS189" s="238" t="s">
        <v>167</v>
      </c>
      <c r="HT189" s="238" t="s">
        <v>120</v>
      </c>
      <c r="HU189" s="238" t="s">
        <v>147</v>
      </c>
      <c r="HV189" s="238" t="s">
        <v>148</v>
      </c>
      <c r="HW189" s="213">
        <v>90</v>
      </c>
      <c r="HX189" s="238" t="s">
        <v>74</v>
      </c>
      <c r="HY189" s="238" t="s">
        <v>136</v>
      </c>
      <c r="HZ189" s="238" t="s">
        <v>137</v>
      </c>
      <c r="IA189" s="238" t="s">
        <v>73</v>
      </c>
      <c r="IB189" s="238" t="s">
        <v>123</v>
      </c>
      <c r="IC189" s="238" t="s">
        <v>122</v>
      </c>
      <c r="ID189" s="238" t="s">
        <v>130</v>
      </c>
      <c r="IE189" s="238" t="s">
        <v>149</v>
      </c>
      <c r="IF189" s="238" t="s">
        <v>135</v>
      </c>
      <c r="IG189" s="238" t="s">
        <v>71</v>
      </c>
      <c r="IH189" s="238" t="s">
        <v>86</v>
      </c>
      <c r="II189" s="238" t="s">
        <v>95</v>
      </c>
      <c r="IJ189" s="238" t="s">
        <v>145</v>
      </c>
      <c r="IK189" s="238" t="s">
        <v>75</v>
      </c>
      <c r="IL189" s="238" t="s">
        <v>89</v>
      </c>
      <c r="IM189" s="238" t="s">
        <v>159</v>
      </c>
      <c r="IN189" s="238" t="s">
        <v>97</v>
      </c>
      <c r="IO189" s="238" t="s">
        <v>146</v>
      </c>
      <c r="IP189" s="238" t="s">
        <v>87</v>
      </c>
      <c r="IQ189" s="238" t="s">
        <v>88</v>
      </c>
      <c r="IR189" s="238" t="s">
        <v>141</v>
      </c>
      <c r="IS189" s="238" t="s">
        <v>109</v>
      </c>
      <c r="IT189" s="238" t="s">
        <v>92</v>
      </c>
      <c r="IU189" s="238" t="s">
        <v>90</v>
      </c>
      <c r="IV189" s="238" t="s">
        <v>76</v>
      </c>
      <c r="IW189" s="238" t="s">
        <v>91</v>
      </c>
      <c r="IX189" s="238" t="s">
        <v>85</v>
      </c>
      <c r="IY189" s="238" t="s">
        <v>84</v>
      </c>
      <c r="IZ189" s="238" t="s">
        <v>114</v>
      </c>
      <c r="JA189" s="238" t="s">
        <v>115</v>
      </c>
      <c r="JB189" s="238" t="s">
        <v>83</v>
      </c>
      <c r="JC189" s="238" t="s">
        <v>171</v>
      </c>
      <c r="JD189" s="238" t="s">
        <v>38</v>
      </c>
      <c r="JE189" s="238" t="s">
        <v>139</v>
      </c>
      <c r="JF189" s="238" t="s">
        <v>168</v>
      </c>
      <c r="JG189" s="238" t="s">
        <v>93</v>
      </c>
      <c r="JH189" s="238" t="s">
        <v>118</v>
      </c>
      <c r="JI189" s="238" t="s">
        <v>78</v>
      </c>
      <c r="JJ189" s="238" t="s">
        <v>116</v>
      </c>
      <c r="JK189" s="238" t="s">
        <v>110</v>
      </c>
      <c r="JL189" s="238" t="s">
        <v>111</v>
      </c>
      <c r="JM189" s="238" t="s">
        <v>77</v>
      </c>
      <c r="JN189" s="238" t="s">
        <v>81</v>
      </c>
      <c r="JO189" s="238" t="s">
        <v>79</v>
      </c>
      <c r="JP189" s="238" t="s">
        <v>69</v>
      </c>
      <c r="JQ189" s="238" t="s">
        <v>143</v>
      </c>
      <c r="JR189" s="215"/>
    </row>
    <row r="190" spans="5:278" ht="15.75" hidden="1" thickBot="1">
      <c r="AI190" s="20"/>
      <c r="AJ190" s="91"/>
      <c r="AK190" s="19"/>
      <c r="AL190" s="20"/>
      <c r="AM190" s="20"/>
      <c r="AN190" s="19"/>
      <c r="AO190" s="19"/>
      <c r="AP190" s="19"/>
      <c r="AQ190" s="20"/>
      <c r="AR190" s="20"/>
      <c r="AS190" s="20"/>
      <c r="AT190" s="20"/>
      <c r="AU190" s="20"/>
      <c r="AV190" s="20"/>
      <c r="AW190" s="20"/>
      <c r="BF190" s="215"/>
      <c r="BG190" s="214"/>
      <c r="BH190" s="238" t="s">
        <v>144</v>
      </c>
      <c r="BI190" s="238" t="s">
        <v>72</v>
      </c>
      <c r="BJ190" s="238" t="s">
        <v>129</v>
      </c>
      <c r="BK190" s="238" t="s">
        <v>117</v>
      </c>
      <c r="BL190" s="238" t="s">
        <v>128</v>
      </c>
      <c r="BM190" s="238" t="s">
        <v>127</v>
      </c>
      <c r="BN190" s="238" t="s">
        <v>161</v>
      </c>
      <c r="BO190" s="238" t="s">
        <v>126</v>
      </c>
      <c r="BP190" s="238" t="s">
        <v>82</v>
      </c>
      <c r="BQ190" s="238" t="s">
        <v>153</v>
      </c>
      <c r="BR190" s="238" t="s">
        <v>155</v>
      </c>
      <c r="BS190" s="238" t="s">
        <v>169</v>
      </c>
      <c r="BT190" s="238" t="s">
        <v>150</v>
      </c>
      <c r="BU190" s="238" t="s">
        <v>152</v>
      </c>
      <c r="BV190" s="238" t="s">
        <v>134</v>
      </c>
      <c r="BW190" s="238" t="s">
        <v>133</v>
      </c>
      <c r="BX190" s="238" t="s">
        <v>156</v>
      </c>
      <c r="BY190" s="238" t="s">
        <v>154</v>
      </c>
      <c r="BZ190" s="238" t="s">
        <v>157</v>
      </c>
      <c r="CA190" s="238" t="s">
        <v>163</v>
      </c>
      <c r="CB190" s="238" t="s">
        <v>140</v>
      </c>
      <c r="CC190" s="238" t="s">
        <v>164</v>
      </c>
      <c r="CD190" s="238" t="s">
        <v>121</v>
      </c>
      <c r="CE190" s="238" t="s">
        <v>151</v>
      </c>
      <c r="CF190" s="238" t="s">
        <v>138</v>
      </c>
      <c r="CG190" s="238" t="s">
        <v>112</v>
      </c>
      <c r="CH190" s="238" t="s">
        <v>132</v>
      </c>
      <c r="CI190" s="238" t="s">
        <v>68</v>
      </c>
      <c r="CJ190" s="238" t="s">
        <v>94</v>
      </c>
      <c r="CK190" s="238" t="s">
        <v>113</v>
      </c>
      <c r="CL190" s="238" t="s">
        <v>103</v>
      </c>
      <c r="CM190" s="238" t="s">
        <v>70</v>
      </c>
      <c r="CN190" s="238" t="s">
        <v>124</v>
      </c>
      <c r="CO190" s="238" t="s">
        <v>100</v>
      </c>
      <c r="CP190" s="238" t="s">
        <v>105</v>
      </c>
      <c r="CQ190" s="238" t="s">
        <v>125</v>
      </c>
      <c r="CR190" s="238" t="s">
        <v>104</v>
      </c>
      <c r="CS190" s="238" t="s">
        <v>106</v>
      </c>
      <c r="CT190" s="238" t="s">
        <v>80</v>
      </c>
      <c r="CU190" s="238" t="s">
        <v>96</v>
      </c>
      <c r="CV190" s="238" t="s">
        <v>99</v>
      </c>
      <c r="CW190" s="238" t="s">
        <v>160</v>
      </c>
      <c r="CX190" s="238" t="s">
        <v>98</v>
      </c>
      <c r="CY190" s="238" t="s">
        <v>174</v>
      </c>
      <c r="CZ190" s="238" t="s">
        <v>131</v>
      </c>
      <c r="DA190" s="238" t="s">
        <v>101</v>
      </c>
      <c r="DB190" s="238" t="s">
        <v>158</v>
      </c>
      <c r="DC190" s="238" t="s">
        <v>119</v>
      </c>
      <c r="DD190" s="238" t="s">
        <v>170</v>
      </c>
      <c r="DE190" s="238" t="s">
        <v>107</v>
      </c>
      <c r="DF190" s="238" t="s">
        <v>142</v>
      </c>
      <c r="DG190" s="238" t="s">
        <v>173</v>
      </c>
      <c r="DH190" s="238" t="s">
        <v>165</v>
      </c>
      <c r="DI190" s="238" t="s">
        <v>162</v>
      </c>
      <c r="DJ190" s="238" t="s">
        <v>172</v>
      </c>
      <c r="DK190" s="238" t="s">
        <v>166</v>
      </c>
      <c r="DL190" s="238" t="s">
        <v>108</v>
      </c>
      <c r="DM190" s="238" t="s">
        <v>167</v>
      </c>
      <c r="DN190" s="238" t="s">
        <v>120</v>
      </c>
      <c r="DO190" s="238" t="s">
        <v>147</v>
      </c>
      <c r="DP190" s="238" t="s">
        <v>148</v>
      </c>
      <c r="DQ190" s="307">
        <v>90</v>
      </c>
      <c r="DR190" s="238" t="s">
        <v>74</v>
      </c>
      <c r="DS190" s="238" t="s">
        <v>136</v>
      </c>
      <c r="DT190" s="238" t="s">
        <v>137</v>
      </c>
      <c r="DU190" s="238" t="s">
        <v>73</v>
      </c>
      <c r="DV190" s="238" t="s">
        <v>123</v>
      </c>
      <c r="DW190" s="238" t="s">
        <v>122</v>
      </c>
      <c r="DX190" s="238" t="s">
        <v>130</v>
      </c>
      <c r="DY190" s="238" t="s">
        <v>149</v>
      </c>
      <c r="DZ190" s="238" t="s">
        <v>135</v>
      </c>
      <c r="EA190" s="238" t="s">
        <v>71</v>
      </c>
      <c r="EB190" s="238" t="s">
        <v>86</v>
      </c>
      <c r="EC190" s="238" t="s">
        <v>95</v>
      </c>
      <c r="ED190" s="238" t="s">
        <v>145</v>
      </c>
      <c r="EE190" s="238" t="s">
        <v>75</v>
      </c>
      <c r="EF190" s="238" t="s">
        <v>89</v>
      </c>
      <c r="EG190" s="238" t="s">
        <v>159</v>
      </c>
      <c r="EH190" s="238" t="s">
        <v>97</v>
      </c>
      <c r="EI190" s="238" t="s">
        <v>146</v>
      </c>
      <c r="EJ190" s="238" t="s">
        <v>87</v>
      </c>
      <c r="EK190" s="238" t="s">
        <v>88</v>
      </c>
      <c r="EL190" s="238" t="s">
        <v>141</v>
      </c>
      <c r="EM190" s="238" t="s">
        <v>109</v>
      </c>
      <c r="EN190" s="238" t="s">
        <v>92</v>
      </c>
      <c r="EO190" s="238" t="s">
        <v>90</v>
      </c>
      <c r="EP190" s="238" t="s">
        <v>76</v>
      </c>
      <c r="EQ190" s="238" t="s">
        <v>91</v>
      </c>
      <c r="ER190" s="238" t="s">
        <v>85</v>
      </c>
      <c r="ES190" s="238" t="s">
        <v>84</v>
      </c>
      <c r="ET190" s="238" t="s">
        <v>114</v>
      </c>
      <c r="EU190" s="238" t="s">
        <v>115</v>
      </c>
      <c r="EV190" s="238" t="s">
        <v>83</v>
      </c>
      <c r="EW190" s="238" t="s">
        <v>171</v>
      </c>
      <c r="EX190" s="238" t="s">
        <v>38</v>
      </c>
      <c r="EY190" s="238" t="s">
        <v>139</v>
      </c>
      <c r="EZ190" s="238" t="s">
        <v>168</v>
      </c>
      <c r="FA190" s="238" t="s">
        <v>93</v>
      </c>
      <c r="FB190" s="238" t="s">
        <v>118</v>
      </c>
      <c r="FC190" s="238" t="s">
        <v>78</v>
      </c>
      <c r="FD190" s="238" t="s">
        <v>116</v>
      </c>
      <c r="FE190" s="238" t="s">
        <v>110</v>
      </c>
      <c r="FF190" s="238" t="s">
        <v>111</v>
      </c>
      <c r="FG190" s="238" t="s">
        <v>77</v>
      </c>
      <c r="FH190" s="238" t="s">
        <v>81</v>
      </c>
      <c r="FI190" s="238" t="s">
        <v>79</v>
      </c>
      <c r="FJ190" s="238" t="s">
        <v>69</v>
      </c>
      <c r="FK190" s="238" t="s">
        <v>143</v>
      </c>
      <c r="FL190" s="216"/>
      <c r="FM190" s="216"/>
      <c r="FN190" s="216">
        <v>2</v>
      </c>
      <c r="FO190" s="216">
        <v>3</v>
      </c>
      <c r="FP190" s="216">
        <v>4</v>
      </c>
      <c r="FQ190" s="216">
        <v>5</v>
      </c>
      <c r="FR190" s="216">
        <v>6</v>
      </c>
      <c r="FS190" s="216">
        <v>7</v>
      </c>
      <c r="FT190" s="216">
        <v>8</v>
      </c>
      <c r="FU190" s="216">
        <v>9</v>
      </c>
      <c r="FV190" s="216">
        <v>10</v>
      </c>
      <c r="FW190" s="216">
        <v>11</v>
      </c>
      <c r="FX190" s="216">
        <v>12</v>
      </c>
      <c r="FY190" s="216">
        <v>13</v>
      </c>
      <c r="FZ190" s="216">
        <v>14</v>
      </c>
      <c r="GA190" s="216">
        <v>15</v>
      </c>
      <c r="GB190" s="216">
        <v>16</v>
      </c>
      <c r="GC190" s="216">
        <v>17</v>
      </c>
      <c r="GD190" s="216">
        <v>18</v>
      </c>
      <c r="GE190" s="216">
        <v>19</v>
      </c>
      <c r="GF190" s="216">
        <v>20</v>
      </c>
      <c r="GG190" s="216">
        <v>21</v>
      </c>
      <c r="GH190" s="216">
        <v>22</v>
      </c>
      <c r="GI190" s="216">
        <v>23</v>
      </c>
      <c r="GJ190" s="216">
        <v>24</v>
      </c>
      <c r="GK190" s="216">
        <v>25</v>
      </c>
      <c r="GL190" s="216">
        <v>26</v>
      </c>
      <c r="GM190" s="216">
        <v>27</v>
      </c>
      <c r="GN190" s="216">
        <v>28</v>
      </c>
      <c r="GO190" s="216">
        <v>29</v>
      </c>
      <c r="GP190" s="216">
        <v>30</v>
      </c>
      <c r="GQ190" s="216">
        <v>31</v>
      </c>
      <c r="GR190" s="216">
        <v>32</v>
      </c>
      <c r="GS190" s="216">
        <v>33</v>
      </c>
      <c r="GT190" s="216">
        <v>34</v>
      </c>
      <c r="GU190" s="216">
        <v>35</v>
      </c>
      <c r="GV190" s="216">
        <v>36</v>
      </c>
      <c r="GW190" s="216">
        <v>37</v>
      </c>
      <c r="GX190" s="216">
        <v>38</v>
      </c>
      <c r="GY190" s="216">
        <v>39</v>
      </c>
      <c r="GZ190" s="216">
        <v>40</v>
      </c>
      <c r="HA190" s="216">
        <v>41</v>
      </c>
      <c r="HB190" s="216">
        <v>42</v>
      </c>
      <c r="HC190" s="216">
        <v>43</v>
      </c>
      <c r="HD190" s="216">
        <v>44</v>
      </c>
      <c r="HE190" s="216">
        <v>45</v>
      </c>
      <c r="HF190" s="216">
        <v>46</v>
      </c>
      <c r="HG190" s="216">
        <v>47</v>
      </c>
      <c r="HH190" s="216">
        <v>48</v>
      </c>
      <c r="HI190" s="216">
        <v>49</v>
      </c>
      <c r="HJ190" s="216">
        <v>50</v>
      </c>
      <c r="HK190" s="216">
        <v>51</v>
      </c>
      <c r="HL190" s="216">
        <v>52</v>
      </c>
      <c r="HM190" s="216">
        <v>53</v>
      </c>
      <c r="HN190" s="216">
        <v>54</v>
      </c>
      <c r="HO190" s="216">
        <v>55</v>
      </c>
      <c r="HP190" s="216">
        <v>56</v>
      </c>
      <c r="HQ190" s="216">
        <v>57</v>
      </c>
      <c r="HR190" s="216">
        <v>58</v>
      </c>
      <c r="HS190" s="216">
        <v>59</v>
      </c>
      <c r="HT190" s="216">
        <v>60</v>
      </c>
      <c r="HU190" s="216">
        <v>61</v>
      </c>
      <c r="HV190" s="216">
        <v>62</v>
      </c>
      <c r="HW190" s="216"/>
      <c r="HX190" s="216">
        <v>64</v>
      </c>
      <c r="HY190" s="216">
        <v>65</v>
      </c>
      <c r="HZ190" s="216">
        <v>66</v>
      </c>
      <c r="IA190" s="216">
        <v>67</v>
      </c>
      <c r="IB190" s="216">
        <v>68</v>
      </c>
      <c r="IC190" s="216">
        <v>69</v>
      </c>
      <c r="ID190" s="216">
        <v>70</v>
      </c>
      <c r="IE190" s="216">
        <v>71</v>
      </c>
      <c r="IF190" s="216">
        <v>72</v>
      </c>
      <c r="IG190" s="216">
        <v>73</v>
      </c>
      <c r="IH190" s="216">
        <v>74</v>
      </c>
      <c r="II190" s="216">
        <v>75</v>
      </c>
      <c r="IJ190" s="216">
        <v>76</v>
      </c>
      <c r="IK190" s="216">
        <v>77</v>
      </c>
      <c r="IL190" s="216">
        <v>78</v>
      </c>
      <c r="IM190" s="216">
        <v>79</v>
      </c>
      <c r="IN190" s="216">
        <v>80</v>
      </c>
      <c r="IO190" s="216">
        <v>81</v>
      </c>
      <c r="IP190" s="216">
        <v>82</v>
      </c>
      <c r="IQ190" s="216">
        <v>83</v>
      </c>
      <c r="IR190" s="216">
        <v>84</v>
      </c>
      <c r="IS190" s="216">
        <v>85</v>
      </c>
      <c r="IT190" s="216">
        <v>86</v>
      </c>
      <c r="IU190" s="216">
        <v>87</v>
      </c>
      <c r="IV190" s="216">
        <v>88</v>
      </c>
      <c r="IW190" s="216">
        <v>89</v>
      </c>
      <c r="IX190" s="216">
        <v>90</v>
      </c>
      <c r="IY190" s="216">
        <v>91</v>
      </c>
      <c r="IZ190" s="216">
        <v>92</v>
      </c>
      <c r="JA190" s="216">
        <v>93</v>
      </c>
      <c r="JB190" s="216">
        <v>94</v>
      </c>
      <c r="JC190" s="216">
        <v>95</v>
      </c>
      <c r="JD190" s="216">
        <v>96</v>
      </c>
      <c r="JE190" s="216">
        <v>97</v>
      </c>
      <c r="JF190" s="216">
        <v>98</v>
      </c>
      <c r="JG190" s="216">
        <v>99</v>
      </c>
      <c r="JH190" s="216">
        <v>100</v>
      </c>
      <c r="JI190" s="216">
        <v>101</v>
      </c>
      <c r="JJ190" s="216">
        <v>102</v>
      </c>
      <c r="JK190" s="216">
        <v>103</v>
      </c>
      <c r="JL190" s="216">
        <v>104</v>
      </c>
      <c r="JM190" s="216">
        <v>105</v>
      </c>
      <c r="JN190" s="216">
        <v>106</v>
      </c>
      <c r="JO190" s="216">
        <v>107</v>
      </c>
      <c r="JP190" s="216">
        <v>108</v>
      </c>
      <c r="JQ190" s="216">
        <v>109</v>
      </c>
      <c r="JR190" s="225"/>
    </row>
    <row r="191" spans="5:278" ht="16.5" hidden="1" thickTop="1" thickBot="1">
      <c r="AI191" s="20"/>
      <c r="AJ191" s="91"/>
      <c r="AK191" s="19"/>
      <c r="AL191" s="20"/>
      <c r="AM191" s="20"/>
      <c r="AN191" s="19"/>
      <c r="AO191" s="19"/>
      <c r="AP191" s="19"/>
      <c r="AQ191" s="20"/>
      <c r="AR191" s="20"/>
      <c r="AS191" s="20"/>
      <c r="AT191" s="20"/>
      <c r="AU191" s="20"/>
      <c r="AV191" s="20"/>
      <c r="AW191" s="20"/>
      <c r="BF191" s="215">
        <v>90</v>
      </c>
      <c r="BG191" s="214">
        <f>BF191</f>
        <v>90</v>
      </c>
      <c r="BH191" s="296"/>
      <c r="BI191" s="297"/>
      <c r="BJ191" s="297"/>
      <c r="BK191" s="297"/>
      <c r="BL191" s="297"/>
      <c r="BM191" s="297"/>
      <c r="BN191" s="297"/>
      <c r="BO191" s="297"/>
      <c r="BP191" s="297"/>
      <c r="BQ191" s="297"/>
      <c r="BR191" s="297"/>
      <c r="BS191" s="297"/>
      <c r="BT191" s="297"/>
      <c r="BU191" s="297"/>
      <c r="BV191" s="297"/>
      <c r="BW191" s="297"/>
      <c r="BX191" s="297"/>
      <c r="BY191" s="297"/>
      <c r="BZ191" s="297"/>
      <c r="CA191" s="297"/>
      <c r="CB191" s="297"/>
      <c r="CC191" s="297"/>
      <c r="CD191" s="297"/>
      <c r="CE191" s="298"/>
      <c r="CF191" s="298"/>
      <c r="CG191" s="298"/>
      <c r="CH191" s="298"/>
      <c r="CI191" s="298"/>
      <c r="CJ191" s="298"/>
      <c r="CK191" s="298"/>
      <c r="CL191" s="298"/>
      <c r="CM191" s="298"/>
      <c r="CN191" s="298"/>
      <c r="CO191" s="298"/>
      <c r="CP191" s="298"/>
      <c r="CQ191" s="298"/>
      <c r="CR191" s="298"/>
      <c r="CS191" s="298"/>
      <c r="CT191" s="298"/>
      <c r="CU191" s="298"/>
      <c r="CV191" s="298"/>
      <c r="CW191" s="298"/>
      <c r="CX191" s="298"/>
      <c r="CY191" s="298"/>
      <c r="CZ191" s="297"/>
      <c r="DA191" s="297"/>
      <c r="DB191" s="297"/>
      <c r="DC191" s="297"/>
      <c r="DD191" s="297"/>
      <c r="DE191" s="297"/>
      <c r="DF191" s="298"/>
      <c r="DG191" s="298"/>
      <c r="DH191" s="298"/>
      <c r="DI191" s="298"/>
      <c r="DJ191" s="298"/>
      <c r="DK191" s="298"/>
      <c r="DL191" s="298"/>
      <c r="DM191" s="298"/>
      <c r="DN191" s="298"/>
      <c r="DO191" s="298"/>
      <c r="DP191" s="299"/>
      <c r="DQ191" s="305"/>
      <c r="DR191" s="302"/>
      <c r="DS191" s="297"/>
      <c r="DT191" s="297"/>
      <c r="DU191" s="297"/>
      <c r="DV191" s="297"/>
      <c r="DW191" s="298"/>
      <c r="DX191" s="298"/>
      <c r="DY191" s="298"/>
      <c r="DZ191" s="298"/>
      <c r="EA191" s="298"/>
      <c r="EB191" s="298"/>
      <c r="EC191" s="298"/>
      <c r="ED191" s="298"/>
      <c r="EE191" s="298"/>
      <c r="EF191" s="298"/>
      <c r="EG191" s="297"/>
      <c r="EH191" s="298"/>
      <c r="EI191" s="298"/>
      <c r="EJ191" s="298"/>
      <c r="EK191" s="298"/>
      <c r="EL191" s="298"/>
      <c r="EM191" s="298"/>
      <c r="EN191" s="298"/>
      <c r="EO191" s="298"/>
      <c r="EP191" s="298"/>
      <c r="EQ191" s="298"/>
      <c r="ER191" s="298"/>
      <c r="ES191" s="298"/>
      <c r="ET191" s="298"/>
      <c r="EU191" s="298"/>
      <c r="EV191" s="298"/>
      <c r="EW191" s="298"/>
      <c r="EX191" s="298"/>
      <c r="EY191" s="298"/>
      <c r="EZ191" s="298"/>
      <c r="FA191" s="298"/>
      <c r="FB191" s="298"/>
      <c r="FC191" s="298"/>
      <c r="FD191" s="298"/>
      <c r="FE191" s="298"/>
      <c r="FF191" s="298"/>
      <c r="FG191" s="298"/>
      <c r="FH191" s="297"/>
      <c r="FI191" s="297"/>
      <c r="FJ191" s="297"/>
      <c r="FK191" s="297"/>
      <c r="FL191" s="216"/>
      <c r="FM191" s="216"/>
      <c r="FN191" s="218">
        <f>IF($O$163="","",VLOOKUP($O$163,$BG$192:$FK$362,2,FALSE))</f>
        <v>3.3333333333333335E-3</v>
      </c>
      <c r="FO191" s="219">
        <f>IF($O$163="","",VLOOKUP($O$163,$BG$192:$FK$362,3,FALSE))</f>
        <v>2.638888888888889E-3</v>
      </c>
      <c r="FP191" s="219">
        <f>IF($O$163="","",VLOOKUP($O$163,$BG$192:$FK$362,4,FALSE))</f>
        <v>2.638888888888889E-3</v>
      </c>
      <c r="FQ191" s="219">
        <f>IF($O$163="","",VLOOKUP($O$163,$BG$192:$FK$362,5,FALSE))</f>
        <v>3.1944444444444446E-3</v>
      </c>
      <c r="FR191" s="219">
        <f>IF($O$163="","",VLOOKUP($O$163,$BG$192:$FK$362,6,FALSE))</f>
        <v>4.5833333333333334E-3</v>
      </c>
      <c r="FS191" s="219">
        <f>IF($O$163="","",VLOOKUP($O$163,$BG$192:$FK$362,7,FALSE))</f>
        <v>4.5833333333333334E-3</v>
      </c>
      <c r="FT191" s="219">
        <f>IF($O$163="","",VLOOKUP($O$163,$BG$192:$FK$362,8,FALSE))</f>
        <v>4.5833333333333334E-3</v>
      </c>
      <c r="FU191" s="219">
        <f>IF($O$163="","",VLOOKUP($O$163,$BG$192:$FK$362,9,FALSE))</f>
        <v>4.5833333333333334E-3</v>
      </c>
      <c r="FV191" s="219">
        <f>IF($O$163="","",VLOOKUP($O$163,$BG$192:$FK$362,10,FALSE))</f>
        <v>6.6666666666666671E-3</v>
      </c>
      <c r="FW191" s="219">
        <f>IF($O$163="","",VLOOKUP($O$163,$BG$192:$FK$362,11,FALSE))</f>
        <v>4.5833333333333334E-3</v>
      </c>
      <c r="FX191" s="219">
        <f>IF($O$163="","",VLOOKUP($O$163,$BG$192:$FK$362,12,FALSE))</f>
        <v>4.1666666666666666E-3</v>
      </c>
      <c r="FY191" s="219">
        <f>IF($O$163="","",VLOOKUP($O$163,$BG$192:$FK$362,13,FALSE))</f>
        <v>4.5833333333333334E-3</v>
      </c>
      <c r="FZ191" s="219">
        <f>IF($O$163="","",VLOOKUP($O$163,$BG$192:$FK$362,14,FALSE))</f>
        <v>4.7222222222222223E-3</v>
      </c>
      <c r="GA191" s="219">
        <f>IF($O$163="","",VLOOKUP($O$163,$BG$192:$FK$362,15,FALSE))</f>
        <v>4.7222222222222223E-3</v>
      </c>
      <c r="GB191" s="219">
        <f>IF($O$163="","",VLOOKUP($O$163,$BG$192:$FK$362,16,FALSE))</f>
        <v>5.138888888888889E-3</v>
      </c>
      <c r="GC191" s="219">
        <f>IF($O$163="","",VLOOKUP($O$163,$BG$192:$FK$362,17,FALSE))</f>
        <v>5.138888888888889E-3</v>
      </c>
      <c r="GD191" s="219">
        <f>IF($O$163="","",VLOOKUP($O$163,$BG$192:$FK$362,18,FALSE))</f>
        <v>4.5833333333333334E-3</v>
      </c>
      <c r="GE191" s="219">
        <f>IF($O$163="","",VLOOKUP($O$163,$BG$192:$FK$362,19,FALSE))</f>
        <v>5.8333333333333336E-3</v>
      </c>
      <c r="GF191" s="219">
        <f>IF($O$163="","",VLOOKUP($O$163,$BG$192:$FK$362,20,FALSE))</f>
        <v>5.9722222222222225E-3</v>
      </c>
      <c r="GG191" s="219">
        <f>IF($O$163="","",VLOOKUP($O$163,$BG$192:$FK$362,21,FALSE))</f>
        <v>5.9722222222222225E-3</v>
      </c>
      <c r="GH191" s="219">
        <f>IF($O$163="","",VLOOKUP($O$163,$BG$192:$FK$362,22,FALSE))</f>
        <v>8.7500000000000008E-3</v>
      </c>
      <c r="GI191" s="219">
        <f>IF($O$163="","",VLOOKUP($O$163,$BG$192:$FK$362,23,FALSE))</f>
        <v>6.8055555555555551E-3</v>
      </c>
      <c r="GJ191" s="219">
        <f>IF($O$163="","",VLOOKUP($O$163,$BG$192:$FK$362,24,FALSE))</f>
        <v>9.8611111111111104E-3</v>
      </c>
      <c r="GK191" s="219">
        <f>IF($O$163="","",VLOOKUP($O$163,$BG$192:$FK$362,25,FALSE))</f>
        <v>8.7500000000000008E-3</v>
      </c>
      <c r="GL191" s="219">
        <f>IF($O$163="","",VLOOKUP($O$163,$BG$192:$FK$362,26,FALSE))</f>
        <v>1.1944444444444445E-2</v>
      </c>
      <c r="GM191" s="219">
        <f>IF($O$163="","",VLOOKUP($O$163,$BG$192:$FK$362,27,FALSE))</f>
        <v>1.208333333333333E-2</v>
      </c>
      <c r="GN191" s="219">
        <f>IF($O$163="","",VLOOKUP($O$163,$BG$192:$FK$362,28,FALSE))</f>
        <v>1.458333333333333E-2</v>
      </c>
      <c r="GO191" s="219">
        <f>IF($O$163="","",VLOOKUP($O$163,$BG$192:$FK$362,29,FALSE))</f>
        <v>1.6111111111111111E-2</v>
      </c>
      <c r="GP191" s="219">
        <f>IF($O$163="","",VLOOKUP($O$163,$BG$192:$FK$362,30,FALSE))</f>
        <v>1.8055555555555557E-2</v>
      </c>
      <c r="GQ191" s="219">
        <f>IF($O$163="","",VLOOKUP($O$163,$BG$192:$FK$362,31,FALSE))</f>
        <v>2.0833333333333339E-2</v>
      </c>
      <c r="GR191" s="219">
        <f>IF($O$163="","",VLOOKUP($O$163,$BG$192:$FK$362,32,FALSE))</f>
        <v>2.1249999999999998E-2</v>
      </c>
      <c r="GS191" s="219">
        <f>IF($O$163="","",VLOOKUP($O$163,$BG$192:$FK$362,33,FALSE))</f>
        <v>3.1111111111111107E-2</v>
      </c>
      <c r="GT191" s="219">
        <f>IF($O$163="","",VLOOKUP($O$163,$BG$192:$FK$362,34,FALSE))</f>
        <v>3.9444444444444456E-2</v>
      </c>
      <c r="GU191" s="219">
        <f>IF($O$163="","",VLOOKUP($O$163,$BG$192:$FK$362,35,FALSE))</f>
        <v>4.3055555555555555E-2</v>
      </c>
      <c r="GV191" s="219">
        <f>IF($O$163="","",VLOOKUP($O$163,$BG$192:$FK$362,36,FALSE))</f>
        <v>5.1944444444444439E-2</v>
      </c>
      <c r="GW191" s="219">
        <f>IF($O$163="","",VLOOKUP($O$163,$BG$192:$FK$362,37,FALSE))</f>
        <v>5.3750000000000013E-2</v>
      </c>
      <c r="GX191" s="219">
        <f>IF($O$163="","",VLOOKUP($O$163,$BG$192:$FK$362,38,FALSE))</f>
        <v>6.2222222222222234E-2</v>
      </c>
      <c r="GY191" s="219">
        <f>IF($O$163="","",VLOOKUP($O$163,$BG$192:$FK$362,39,FALSE))</f>
        <v>7.6250000000000012E-2</v>
      </c>
      <c r="GZ191" s="219">
        <f>IF($O$163="","",VLOOKUP($O$163,$BG$192:$FK$362,40,FALSE))</f>
        <v>8.0972222222222223E-2</v>
      </c>
      <c r="HA191" s="219">
        <f>IF($O$163="","",VLOOKUP($O$163,$BG$192:$FK$362,41,FALSE))</f>
        <v>0.12083333333333336</v>
      </c>
      <c r="HB191" s="219">
        <f>IF($O$163="","",VLOOKUP($O$163,$BG$192:$FK$362,42,FALSE))</f>
        <v>9.6527777777777768E-2</v>
      </c>
      <c r="HC191" s="219">
        <f>IF($O$163="","",VLOOKUP($O$163,$BG$192:$FK$362,43,FALSE))</f>
        <v>9.5833333333333326E-2</v>
      </c>
      <c r="HD191" s="219">
        <f>IF($O$163="","",VLOOKUP($O$163,$BG$192:$FK$362,44,FALSE))</f>
        <v>0.10208333333333335</v>
      </c>
      <c r="HE191" s="219">
        <f>IF($O$163="","",VLOOKUP($O$163,$BG$192:$FK$362,45,FALSE))</f>
        <v>0.10416666666666667</v>
      </c>
      <c r="HF191" s="219">
        <f>IF($O$163="","",VLOOKUP($O$163,$BG$192:$FK$362,46,FALSE))</f>
        <v>0.10833333333333334</v>
      </c>
      <c r="HG191" s="219">
        <f>IF($O$163="","",VLOOKUP($O$163,$BG$192:$FK$362,47,FALSE))</f>
        <v>0.125</v>
      </c>
      <c r="HH191" s="219">
        <f>IF($O$163="","",VLOOKUP($O$163,$BG$192:$FK$362,48,FALSE))</f>
        <v>0.13194444444444445</v>
      </c>
      <c r="HI191" s="219">
        <f>IF($O$163="","",VLOOKUP($O$163,$BG$192:$FK$362,49,FALSE))</f>
        <v>2.5000000000000001E-2</v>
      </c>
      <c r="HJ191" s="219">
        <f>IF($O$163="","",VLOOKUP($O$163,$BG$192:$FK$362,50,FALSE))</f>
        <v>2.5416666666666664E-2</v>
      </c>
      <c r="HK191" s="219">
        <f>IF($O$163="","",VLOOKUP($O$163,$BG$192:$FK$362,51,FALSE))</f>
        <v>3.1666666666666662E-2</v>
      </c>
      <c r="HL191" s="219">
        <f>IF($O$163="","",VLOOKUP($O$163,$BG$192:$FK$362,52,FALSE))</f>
        <v>0</v>
      </c>
      <c r="HM191" s="219">
        <f>IF($O$163="","",VLOOKUP($O$163,$BG$192:$FK$362,53,FALSE))</f>
        <v>0</v>
      </c>
      <c r="HN191" s="219">
        <f>IF($O$163="","",VLOOKUP($O$163,$BG$192:$FK$362,54,FALSE))</f>
        <v>0</v>
      </c>
      <c r="HO191" s="219">
        <f>IF($O$163="","",VLOOKUP($O$163,$BG$192:$FK$362,55,FALSE))</f>
        <v>0</v>
      </c>
      <c r="HP191" s="219">
        <f>IF($O$163="","",VLOOKUP($O$163,$BG$192:$FK$362,56,FALSE))</f>
        <v>0</v>
      </c>
      <c r="HQ191" s="219">
        <f>IF($O$163="","",VLOOKUP($O$163,$BG$192:$FK$362,57,FALSE))</f>
        <v>0</v>
      </c>
      <c r="HR191" s="219">
        <f>IF($O$163="","",VLOOKUP($O$163,$BG$192:$FK$362,58,FALSE))</f>
        <v>0</v>
      </c>
      <c r="HS191" s="219">
        <f>IF($O$163="","",VLOOKUP($O$163,$BG$192:$FK$362,59,FALSE))</f>
        <v>0</v>
      </c>
      <c r="HT191" s="219">
        <f>IF($O$163="","",VLOOKUP($O$163,$BG$192:$FK$362,60,FALSE))</f>
        <v>0</v>
      </c>
      <c r="HU191" s="219">
        <f>IF($O$163="","",VLOOKUP($O$163,$BG$192:$FK$362,61,FALSE))</f>
        <v>0</v>
      </c>
      <c r="HV191" s="219">
        <f>IF($O$163="","",VLOOKUP($O$163,$BG$192:$FK$362,62,FALSE))</f>
        <v>0</v>
      </c>
      <c r="HW191" s="219">
        <v>0</v>
      </c>
      <c r="HX191" s="219">
        <f>IF($O$163="","",VLOOKUP($O$163,$BG$192:$FK$362,64,FALSE))</f>
        <v>0.95097222222222222</v>
      </c>
      <c r="HY191" s="219">
        <f>IF($O$163="","",VLOOKUP($O$163,$BG$192:$FK$362,65,FALSE))</f>
        <v>0.96333333333333337</v>
      </c>
      <c r="HZ191" s="219">
        <f>IF($O$163="","",VLOOKUP($O$163,$BG$192:$FK$362,66,FALSE))</f>
        <v>0.96333333333333337</v>
      </c>
      <c r="IA191" s="219">
        <f>IF($O$163="","",VLOOKUP($O$163,$BG$192:$FK$362,67,FALSE))</f>
        <v>0.96333333333333337</v>
      </c>
      <c r="IB191" s="219">
        <f>IF($O$163="","",VLOOKUP($O$163,$BG$192:$FK$362,68,FALSE))</f>
        <v>0.96930555555555542</v>
      </c>
      <c r="IC191" s="219">
        <f>IF($O$163="","",VLOOKUP($O$163,$BG$192:$FK$362,69,FALSE))</f>
        <v>0.97069444444444442</v>
      </c>
      <c r="ID191" s="219">
        <f>IF($O$163="","",VLOOKUP($O$163,$BG$192:$FK$362,70,FALSE))</f>
        <v>0.97194444444444439</v>
      </c>
      <c r="IE191" s="219">
        <f>IF($O$163="","",VLOOKUP($O$163,$BG$192:$FK$362,71,FALSE))</f>
        <v>0.97263888888888883</v>
      </c>
      <c r="IF191" s="219">
        <f>IF($O$163="","",VLOOKUP($O$163,$BG$192:$FK$362,72,FALSE))</f>
        <v>0.98249999999999993</v>
      </c>
      <c r="IG191" s="219">
        <f>IF($O$163="","",VLOOKUP($O$163,$BG$192:$FK$362,73,FALSE))</f>
        <v>0.98319444444444437</v>
      </c>
      <c r="IH191" s="219">
        <f>IF($O$163="","",VLOOKUP($O$163,$BG$192:$FK$362,74,FALSE))</f>
        <v>0.9837499999999999</v>
      </c>
      <c r="II191" s="219">
        <f>IF($O$163="","",VLOOKUP($O$163,$BG$192:$FK$362,75,FALSE))</f>
        <v>0.98777777777777787</v>
      </c>
      <c r="IJ191" s="219">
        <f>IF($O$163="","",VLOOKUP($O$163,$BG$192:$FK$362,76,FALSE))</f>
        <v>0.98805555555555546</v>
      </c>
      <c r="IK191" s="219">
        <f>IF($O$163="","",VLOOKUP($O$163,$BG$192:$FK$362,77,FALSE))</f>
        <v>0.98263888888888884</v>
      </c>
      <c r="IL191" s="219">
        <f>IF($O$163="","",VLOOKUP($O$163,$BG$192:$FK$362,78,FALSE))</f>
        <v>0.98916666666666664</v>
      </c>
      <c r="IM191" s="219">
        <f>IF($O$163="","",VLOOKUP($O$163,$BG$192:$FK$362,79,FALSE))</f>
        <v>0.98902777777777773</v>
      </c>
      <c r="IN191" s="219">
        <f>IF($O$163="","",VLOOKUP($O$163,$BG$192:$FK$362,80,FALSE))</f>
        <v>0.99263888888888896</v>
      </c>
      <c r="IO191" s="219">
        <f>IF($O$163="","",VLOOKUP($O$163,$BG$192:$FK$362,81,FALSE))</f>
        <v>0.99263888888888896</v>
      </c>
      <c r="IP191" s="219">
        <f>IF($O$163="","",VLOOKUP($O$163,$BG$192:$FK$362,82,FALSE))</f>
        <v>0.99111111111111105</v>
      </c>
      <c r="IQ191" s="219">
        <f>IF($O$163="","",VLOOKUP($O$163,$BG$192:$FK$362,83,FALSE))</f>
        <v>0.99124999999999996</v>
      </c>
      <c r="IR191" s="219">
        <f>IF($O$163="","",VLOOKUP($O$163,$BG$192:$FK$362,84,FALSE))</f>
        <v>0.99458333333333337</v>
      </c>
      <c r="IS191" s="219">
        <f>IF($O$163="","",VLOOKUP($O$163,$BG$192:$FK$362,85,FALSE))</f>
        <v>0.99472222222222217</v>
      </c>
      <c r="IT191" s="219">
        <f>IF($O$163="","",VLOOKUP($O$163,$BG$192:$FK$362,86,FALSE))</f>
        <v>0.99638888888888877</v>
      </c>
      <c r="IU191" s="219">
        <f>IF($O$163="","",VLOOKUP($O$163,$BG$192:$FK$362,87,FALSE))</f>
        <v>0.99638888888888877</v>
      </c>
      <c r="IV191" s="219">
        <f>IF($O$163="","",VLOOKUP($O$163,$BG$192:$FK$362,88,FALSE))</f>
        <v>0.99708333333333332</v>
      </c>
      <c r="IW191" s="219">
        <f>IF($O$163="","",VLOOKUP($O$163,$BG$192:$FK$362,89,FALSE))</f>
        <v>0.99708333333333332</v>
      </c>
      <c r="IX191" s="219">
        <f>IF($O$163="","",VLOOKUP($O$163,$BG$192:$FK$362,90,FALSE))</f>
        <v>0.99847222222222232</v>
      </c>
      <c r="IY191" s="219">
        <f>IF($O$163="","",VLOOKUP($O$163,$BG$192:$FK$362,91,FALSE))</f>
        <v>0.99916666666666665</v>
      </c>
      <c r="IZ191" s="219">
        <f>IF($O$163="","",VLOOKUP($O$163,$BG$192:$FK$362,92,FALSE))</f>
        <v>5.5555555555555556E-4</v>
      </c>
      <c r="JA191" s="219">
        <f>IF($O$163="","",VLOOKUP($O$163,$BG$192:$FK$362,93,FALSE))</f>
        <v>0</v>
      </c>
      <c r="JB191" s="219">
        <f>IF($O$163="","",VLOOKUP($O$163,$BG$192:$FK$362,94,FALSE))</f>
        <v>4.1666666666666664E-4</v>
      </c>
      <c r="JC191" s="219">
        <f>IF($O$163="","",VLOOKUP($O$163,$BG$192:$FK$362,95,FALSE))</f>
        <v>2.7777777777777779E-3</v>
      </c>
      <c r="JD191" s="219">
        <f>IF($O$163="","",VLOOKUP($O$163,$BG$192:$FK$362,96,FALSE))</f>
        <v>3.3333333333333335E-3</v>
      </c>
      <c r="JE191" s="219">
        <f>IF($O$163="","",VLOOKUP($O$163,$BG$192:$FK$362,97,FALSE))</f>
        <v>2.7777777777777779E-3</v>
      </c>
      <c r="JF191" s="219">
        <f>IF($O$163="","",VLOOKUP($O$163,$BG$192:$FK$362,98,FALSE))</f>
        <v>1.25E-3</v>
      </c>
      <c r="JG191" s="219">
        <f>IF($O$163="","",VLOOKUP($O$163,$BG$192:$FK$362,99,FALSE))</f>
        <v>1.9444444444444444E-3</v>
      </c>
      <c r="JH191" s="219">
        <f>IF($O$163="","",VLOOKUP($O$163,$BG$192:$FK$362,100,FALSE))</f>
        <v>3.8888888888888892E-3</v>
      </c>
      <c r="JI191" s="219">
        <f>IF($O$163="","",VLOOKUP($O$163,$BG$192:$FK$362,101,FALSE))</f>
        <v>4.7222222222222223E-3</v>
      </c>
      <c r="JJ191" s="219">
        <f>IF($O$163="","",VLOOKUP($O$163,$BG$192:$FK$362,102,FALSE))</f>
        <v>3.3333333333333335E-3</v>
      </c>
      <c r="JK191" s="219">
        <f>IF($O$163="","",VLOOKUP($O$163,$BG$192:$FK$362,103,FALSE))</f>
        <v>3.8888888888888892E-3</v>
      </c>
      <c r="JL191" s="219">
        <f>IF($O$163="","",VLOOKUP($O$163,$BG$192:$FK$362,104,FALSE))</f>
        <v>3.8888888888888892E-3</v>
      </c>
      <c r="JM191" s="219">
        <f>IF($O$163="","",VLOOKUP($O$163,$BG$192:$FK$362,105,FALSE))</f>
        <v>2.5000000000000001E-3</v>
      </c>
      <c r="JN191" s="219">
        <f>IF($O$163="","",VLOOKUP($O$163,$BG$192:$FK$362,106,FALSE))</f>
        <v>2.5000000000000001E-3</v>
      </c>
      <c r="JO191" s="219">
        <f>IF($O$163="","",VLOOKUP($O$163,$BG$192:$FK$362,107,FALSE))</f>
        <v>2.5000000000000001E-3</v>
      </c>
      <c r="JP191" s="219">
        <f>IF($O$163="","",VLOOKUP($O$163,$BG$192:$FK$362,108,FALSE))</f>
        <v>4.5833333333333334E-3</v>
      </c>
      <c r="JQ191" s="219">
        <f>IF($O$163="","",VLOOKUP($O$163,$BG$192:$FK$362,109,FALSE))</f>
        <v>4.0277777777777777E-3</v>
      </c>
      <c r="JR191" s="219"/>
    </row>
    <row r="192" spans="5:278" ht="15.75" hidden="1" thickBot="1">
      <c r="BF192" s="215">
        <v>85</v>
      </c>
      <c r="BG192" s="214">
        <f>BF192</f>
        <v>85</v>
      </c>
      <c r="BH192" s="258">
        <v>3.8194444444444441E-2</v>
      </c>
      <c r="BI192" s="259">
        <v>4.3750000000000004E-2</v>
      </c>
      <c r="BJ192" s="259">
        <v>1.8749999999999999E-2</v>
      </c>
      <c r="BK192" s="259">
        <v>3.6805555555555557E-2</v>
      </c>
      <c r="BL192" s="259"/>
      <c r="BM192" s="259"/>
      <c r="BN192" s="259"/>
      <c r="BO192" s="259"/>
      <c r="BP192" s="259"/>
      <c r="BQ192" s="259"/>
      <c r="BR192" s="259"/>
      <c r="BS192" s="259"/>
      <c r="BT192" s="259"/>
      <c r="BU192" s="259"/>
      <c r="BV192" s="259"/>
      <c r="BW192" s="259"/>
      <c r="BX192" s="259"/>
      <c r="BY192" s="259"/>
      <c r="BZ192" s="259"/>
      <c r="CA192" s="259"/>
      <c r="CB192" s="259"/>
      <c r="CC192" s="259"/>
      <c r="CD192" s="259"/>
      <c r="CE192" s="259"/>
      <c r="CF192" s="259"/>
      <c r="CG192" s="259"/>
      <c r="CH192" s="259"/>
      <c r="CI192" s="259"/>
      <c r="CJ192" s="259"/>
      <c r="CK192" s="259"/>
      <c r="CL192" s="259"/>
      <c r="CM192" s="259"/>
      <c r="CN192" s="259"/>
      <c r="CO192" s="259"/>
      <c r="CP192" s="259"/>
      <c r="CQ192" s="259"/>
      <c r="CR192" s="259"/>
      <c r="CS192" s="259"/>
      <c r="CT192" s="259"/>
      <c r="CU192" s="259"/>
      <c r="CV192" s="259"/>
      <c r="CW192" s="259"/>
      <c r="CX192" s="259"/>
      <c r="CY192" s="259"/>
      <c r="CZ192" s="259"/>
      <c r="DA192" s="259"/>
      <c r="DB192" s="259"/>
      <c r="DC192" s="259"/>
      <c r="DD192" s="259"/>
      <c r="DE192" s="259"/>
      <c r="DF192" s="259"/>
      <c r="DG192" s="259"/>
      <c r="DH192" s="259"/>
      <c r="DI192" s="259"/>
      <c r="DJ192" s="259"/>
      <c r="DK192" s="259"/>
      <c r="DL192" s="259"/>
      <c r="DM192" s="259"/>
      <c r="DN192" s="259"/>
      <c r="DO192" s="259"/>
      <c r="DP192" s="300"/>
      <c r="DQ192" s="306">
        <f>BF192</f>
        <v>85</v>
      </c>
      <c r="DR192" s="295"/>
      <c r="DS192" s="259"/>
      <c r="DT192" s="259"/>
      <c r="DU192" s="259"/>
      <c r="DV192" s="259"/>
      <c r="DW192" s="259"/>
      <c r="DX192" s="259"/>
      <c r="DY192" s="259"/>
      <c r="DZ192" s="259"/>
      <c r="EA192" s="259"/>
      <c r="EB192" s="290"/>
      <c r="EC192" s="259"/>
      <c r="ED192" s="259"/>
      <c r="EE192" s="259"/>
      <c r="EF192" s="259"/>
      <c r="EG192" s="259"/>
      <c r="EH192" s="259"/>
      <c r="EI192" s="259"/>
      <c r="EJ192" s="259"/>
      <c r="EK192" s="259"/>
      <c r="EL192" s="259"/>
      <c r="EM192" s="259"/>
      <c r="EN192" s="259"/>
      <c r="EO192" s="259"/>
      <c r="EP192" s="259"/>
      <c r="EQ192" s="259"/>
      <c r="ER192" s="259"/>
      <c r="ES192" s="259"/>
      <c r="ET192" s="259"/>
      <c r="EU192" s="259"/>
      <c r="EV192" s="259"/>
      <c r="EW192" s="259"/>
      <c r="EX192" s="259"/>
      <c r="EY192" s="259"/>
      <c r="EZ192" s="259">
        <v>3.125E-2</v>
      </c>
      <c r="FA192" s="259"/>
      <c r="FB192" s="259">
        <v>2.4305555555555556E-2</v>
      </c>
      <c r="FC192" s="259">
        <v>2.2222222222222223E-2</v>
      </c>
      <c r="FD192" s="259">
        <v>1.8749999999999999E-2</v>
      </c>
      <c r="FE192" s="259">
        <v>1.9444444444444445E-2</v>
      </c>
      <c r="FF192" s="259">
        <v>2.013888888888889E-2</v>
      </c>
      <c r="FG192" s="259">
        <v>5.2777777777777778E-2</v>
      </c>
      <c r="FH192" s="259">
        <v>4.5833333333333337E-2</v>
      </c>
      <c r="FI192" s="259">
        <v>4.027777777777778E-2</v>
      </c>
      <c r="FJ192" s="259">
        <v>4.027777777777778E-2</v>
      </c>
      <c r="FK192" s="273">
        <v>4.027777777777778E-2</v>
      </c>
      <c r="FL192" s="214">
        <f>BF192</f>
        <v>85</v>
      </c>
      <c r="FM192" s="238" t="s">
        <v>144</v>
      </c>
      <c r="FN192" s="219">
        <f>FN191</f>
        <v>3.3333333333333335E-3</v>
      </c>
      <c r="FO192" s="216"/>
      <c r="FP192" s="216"/>
      <c r="FQ192" s="216"/>
      <c r="FR192" s="216"/>
      <c r="FS192" s="216"/>
      <c r="FT192" s="216"/>
      <c r="FU192" s="216"/>
      <c r="FV192" s="216"/>
      <c r="FW192" s="216"/>
      <c r="FX192" s="216"/>
      <c r="FY192" s="216"/>
      <c r="FZ192" s="216"/>
      <c r="GA192" s="216"/>
      <c r="GB192" s="216"/>
      <c r="GC192" s="216"/>
      <c r="GD192" s="216"/>
      <c r="GE192" s="216"/>
      <c r="GF192" s="216"/>
      <c r="GG192" s="216"/>
      <c r="GH192" s="216"/>
      <c r="GI192" s="216"/>
      <c r="GJ192" s="216"/>
      <c r="GK192" s="216"/>
      <c r="GL192" s="216"/>
      <c r="GM192" s="216"/>
      <c r="GN192" s="216"/>
      <c r="GO192" s="216"/>
      <c r="GP192" s="216"/>
      <c r="GQ192" s="216"/>
      <c r="GR192" s="216"/>
      <c r="GS192" s="216"/>
      <c r="GT192" s="216"/>
      <c r="GU192" s="216"/>
      <c r="GV192" s="216"/>
      <c r="GW192" s="216"/>
      <c r="GX192" s="216"/>
      <c r="GY192" s="216"/>
      <c r="GZ192" s="216"/>
      <c r="HA192" s="216"/>
      <c r="HB192" s="216"/>
      <c r="HC192" s="216"/>
      <c r="HD192" s="216"/>
      <c r="HE192" s="216"/>
      <c r="HF192" s="216"/>
      <c r="HG192" s="216"/>
      <c r="HH192" s="216"/>
      <c r="HI192" s="216"/>
      <c r="HJ192" s="216"/>
      <c r="HK192" s="216"/>
      <c r="HL192" s="216"/>
      <c r="HM192" s="216"/>
      <c r="HN192" s="216"/>
      <c r="HO192" s="216"/>
      <c r="HP192" s="216"/>
      <c r="HQ192" s="216"/>
      <c r="HR192" s="216"/>
      <c r="HS192" s="216"/>
      <c r="HT192" s="216"/>
      <c r="HU192" s="216"/>
      <c r="HV192" s="216"/>
      <c r="HW192" s="216"/>
      <c r="HX192" s="216"/>
      <c r="HY192" s="216"/>
      <c r="HZ192" s="216"/>
      <c r="IA192" s="216"/>
      <c r="IB192" s="216"/>
      <c r="IC192" s="216"/>
      <c r="ID192" s="216"/>
      <c r="IE192" s="216"/>
      <c r="IF192" s="216"/>
      <c r="IG192" s="216"/>
      <c r="IH192" s="216"/>
      <c r="II192" s="216"/>
      <c r="IJ192" s="216"/>
      <c r="IK192" s="216"/>
      <c r="IL192" s="216"/>
      <c r="IM192" s="216"/>
      <c r="IN192" s="216"/>
      <c r="IO192" s="216"/>
      <c r="IP192" s="216"/>
      <c r="IQ192" s="216"/>
      <c r="IR192" s="216"/>
      <c r="IS192" s="216"/>
      <c r="IT192" s="216"/>
      <c r="IU192" s="216"/>
      <c r="IV192" s="216"/>
      <c r="IW192" s="216"/>
      <c r="IX192" s="216"/>
      <c r="IY192" s="216"/>
      <c r="IZ192" s="216"/>
      <c r="JA192" s="216"/>
      <c r="JB192" s="216"/>
      <c r="JC192" s="216"/>
      <c r="JD192" s="216"/>
      <c r="JE192" s="216"/>
      <c r="JF192" s="216"/>
      <c r="JG192" s="216"/>
      <c r="JH192" s="216"/>
      <c r="JI192" s="216"/>
      <c r="JJ192" s="216"/>
      <c r="JK192" s="216"/>
      <c r="JL192" s="216"/>
      <c r="JM192" s="216"/>
      <c r="JN192" s="216"/>
      <c r="JO192" s="216"/>
      <c r="JP192" s="216"/>
      <c r="JQ192" s="216"/>
      <c r="JR192" s="216"/>
    </row>
    <row r="193" spans="58:278" hidden="1">
      <c r="BF193" s="215">
        <v>84</v>
      </c>
      <c r="BG193" s="214">
        <f t="shared" ref="BG193:BG256" si="2271">BF193</f>
        <v>84</v>
      </c>
      <c r="BH193" s="269">
        <f t="shared" ref="BH193:BI193" si="2272">IF(BH197&lt;BH192,(BH192-BH197)/5+BH194,(BH197-BH192)/5+BH192)</f>
        <v>3.4166666666666665E-2</v>
      </c>
      <c r="BI193" s="270">
        <f t="shared" si="2272"/>
        <v>3.8333333333333337E-2</v>
      </c>
      <c r="BJ193" s="270">
        <f t="shared" ref="BJ193:CF193" si="2273">IF(BJ197&lt;BJ192,(BJ192-BJ197)/5+BJ194,(BJ197-BJ192)/5+BJ192)</f>
        <v>1.8749999999999999E-2</v>
      </c>
      <c r="BK193" s="270">
        <f t="shared" si="2273"/>
        <v>3.6805555555555557E-2</v>
      </c>
      <c r="BL193" s="270">
        <f t="shared" si="2273"/>
        <v>4.9999999999999992E-3</v>
      </c>
      <c r="BM193" s="270">
        <f t="shared" si="2273"/>
        <v>5.138888888888889E-3</v>
      </c>
      <c r="BN193" s="270">
        <f t="shared" si="2273"/>
        <v>5.2777777777777779E-3</v>
      </c>
      <c r="BO193" s="270">
        <f t="shared" si="2273"/>
        <v>5.4166666666666669E-3</v>
      </c>
      <c r="BP193" s="270">
        <f t="shared" si="2273"/>
        <v>2.638888888888889E-3</v>
      </c>
      <c r="BQ193" s="270">
        <f t="shared" si="2273"/>
        <v>6.2500000000000003E-3</v>
      </c>
      <c r="BR193" s="270">
        <f t="shared" si="2273"/>
        <v>6.5277777777777782E-3</v>
      </c>
      <c r="BS193" s="270">
        <f t="shared" si="2273"/>
        <v>6.8055555555555551E-3</v>
      </c>
      <c r="BT193" s="270">
        <f t="shared" si="2273"/>
        <v>7.4999999999999997E-3</v>
      </c>
      <c r="BU193" s="270">
        <f t="shared" si="2273"/>
        <v>7.6388888888888878E-3</v>
      </c>
      <c r="BV193" s="270">
        <f t="shared" si="2273"/>
        <v>7.7777777777777776E-3</v>
      </c>
      <c r="BW193" s="270">
        <f t="shared" si="2273"/>
        <v>8.1944444444444452E-3</v>
      </c>
      <c r="BX193" s="270">
        <f t="shared" si="2273"/>
        <v>8.3333333333333332E-3</v>
      </c>
      <c r="BY193" s="270">
        <f t="shared" si="2273"/>
        <v>0</v>
      </c>
      <c r="BZ193" s="270">
        <f t="shared" si="2273"/>
        <v>0</v>
      </c>
      <c r="CA193" s="270">
        <f t="shared" si="2273"/>
        <v>0</v>
      </c>
      <c r="CB193" s="270">
        <f t="shared" si="2273"/>
        <v>0</v>
      </c>
      <c r="CC193" s="270">
        <f t="shared" si="2273"/>
        <v>0</v>
      </c>
      <c r="CD193" s="270">
        <f t="shared" si="2273"/>
        <v>0</v>
      </c>
      <c r="CE193" s="270">
        <f t="shared" si="2273"/>
        <v>0</v>
      </c>
      <c r="CF193" s="270">
        <f t="shared" si="2273"/>
        <v>0</v>
      </c>
      <c r="CG193" s="270">
        <f t="shared" ref="CG193:DO193" si="2274">IF(CG197&lt;CG192,(CG192-CG197)/5+CG194,(CG197-CG192)/5+CG192)</f>
        <v>0</v>
      </c>
      <c r="CH193" s="270">
        <f t="shared" si="2274"/>
        <v>0</v>
      </c>
      <c r="CI193" s="270">
        <f t="shared" si="2274"/>
        <v>0</v>
      </c>
      <c r="CJ193" s="270">
        <f t="shared" si="2274"/>
        <v>0</v>
      </c>
      <c r="CK193" s="270">
        <f t="shared" si="2274"/>
        <v>0</v>
      </c>
      <c r="CL193" s="270">
        <f t="shared" si="2274"/>
        <v>0</v>
      </c>
      <c r="CM193" s="270">
        <f t="shared" si="2274"/>
        <v>0</v>
      </c>
      <c r="CN193" s="270">
        <f t="shared" si="2274"/>
        <v>0</v>
      </c>
      <c r="CO193" s="270">
        <f t="shared" si="2274"/>
        <v>0</v>
      </c>
      <c r="CP193" s="270">
        <f t="shared" si="2274"/>
        <v>0</v>
      </c>
      <c r="CQ193" s="270">
        <f t="shared" si="2274"/>
        <v>0</v>
      </c>
      <c r="CR193" s="270">
        <f t="shared" si="2274"/>
        <v>0</v>
      </c>
      <c r="CS193" s="270">
        <f t="shared" si="2274"/>
        <v>0</v>
      </c>
      <c r="CT193" s="270">
        <f t="shared" si="2274"/>
        <v>0</v>
      </c>
      <c r="CU193" s="270">
        <f t="shared" si="2274"/>
        <v>0</v>
      </c>
      <c r="CV193" s="270">
        <f t="shared" si="2274"/>
        <v>0</v>
      </c>
      <c r="CW193" s="270">
        <f t="shared" si="2274"/>
        <v>0</v>
      </c>
      <c r="CX193" s="270">
        <f t="shared" si="2274"/>
        <v>0</v>
      </c>
      <c r="CY193" s="270">
        <f t="shared" si="2274"/>
        <v>0</v>
      </c>
      <c r="CZ193" s="270">
        <f t="shared" si="2274"/>
        <v>0</v>
      </c>
      <c r="DA193" s="270">
        <f t="shared" si="2274"/>
        <v>0</v>
      </c>
      <c r="DB193" s="270">
        <f t="shared" si="2274"/>
        <v>0</v>
      </c>
      <c r="DC193" s="270">
        <f t="shared" si="2274"/>
        <v>0</v>
      </c>
      <c r="DD193" s="270">
        <f t="shared" si="2274"/>
        <v>0</v>
      </c>
      <c r="DE193" s="270">
        <f t="shared" si="2274"/>
        <v>0</v>
      </c>
      <c r="DF193" s="270">
        <f t="shared" si="2274"/>
        <v>0</v>
      </c>
      <c r="DG193" s="270">
        <f t="shared" si="2274"/>
        <v>0</v>
      </c>
      <c r="DH193" s="270">
        <f t="shared" si="2274"/>
        <v>0</v>
      </c>
      <c r="DI193" s="270">
        <f t="shared" si="2274"/>
        <v>0</v>
      </c>
      <c r="DJ193" s="270">
        <f t="shared" si="2274"/>
        <v>0</v>
      </c>
      <c r="DK193" s="270">
        <f t="shared" si="2274"/>
        <v>0</v>
      </c>
      <c r="DL193" s="270">
        <f t="shared" si="2274"/>
        <v>0</v>
      </c>
      <c r="DM193" s="270">
        <f t="shared" si="2274"/>
        <v>0</v>
      </c>
      <c r="DN193" s="270">
        <f t="shared" si="2274"/>
        <v>0</v>
      </c>
      <c r="DO193" s="270">
        <f t="shared" si="2274"/>
        <v>0</v>
      </c>
      <c r="DP193" s="270">
        <f t="shared" ref="DP193" si="2275">IF(DP197&lt;DP192,(DP192-DP197)/5+DP194,(DP197-DP192)/5+DP192)</f>
        <v>0</v>
      </c>
      <c r="DQ193" s="306">
        <f t="shared" ref="DQ193:DQ256" si="2276">BF193</f>
        <v>84</v>
      </c>
      <c r="DR193" s="270">
        <f t="shared" ref="DR193:DS193" si="2277">IF(DR197&lt;DR192,(DR192-DR197)/5+DR194,(DR197-DR192)/5+DR192)</f>
        <v>0</v>
      </c>
      <c r="DS193" s="270">
        <f t="shared" si="2277"/>
        <v>0</v>
      </c>
      <c r="DT193" s="270">
        <f t="shared" ref="DT193:FJ193" si="2278">IF(DT197&lt;DT192,(DT192-DT197)/5+DT194,(DT197-DT192)/5+DT192)</f>
        <v>0</v>
      </c>
      <c r="DU193" s="270">
        <f t="shared" si="2278"/>
        <v>0</v>
      </c>
      <c r="DV193" s="270">
        <f t="shared" si="2278"/>
        <v>0</v>
      </c>
      <c r="DW193" s="270">
        <f t="shared" si="2278"/>
        <v>0</v>
      </c>
      <c r="DX193" s="270">
        <f t="shared" si="2278"/>
        <v>0</v>
      </c>
      <c r="DY193" s="270">
        <f t="shared" si="2278"/>
        <v>0</v>
      </c>
      <c r="DZ193" s="270">
        <f t="shared" si="2278"/>
        <v>0</v>
      </c>
      <c r="EA193" s="270">
        <f t="shared" si="2278"/>
        <v>0</v>
      </c>
      <c r="EB193" s="270">
        <f t="shared" si="2278"/>
        <v>0</v>
      </c>
      <c r="EC193" s="270">
        <f t="shared" si="2278"/>
        <v>0</v>
      </c>
      <c r="ED193" s="270">
        <f t="shared" si="2278"/>
        <v>0</v>
      </c>
      <c r="EE193" s="270">
        <f t="shared" si="2278"/>
        <v>0</v>
      </c>
      <c r="EF193" s="270">
        <f t="shared" si="2278"/>
        <v>0</v>
      </c>
      <c r="EG193" s="270">
        <f t="shared" si="2278"/>
        <v>0</v>
      </c>
      <c r="EH193" s="270">
        <f t="shared" si="2278"/>
        <v>0</v>
      </c>
      <c r="EI193" s="270">
        <f t="shared" si="2278"/>
        <v>0</v>
      </c>
      <c r="EJ193" s="270">
        <f t="shared" si="2278"/>
        <v>0</v>
      </c>
      <c r="EK193" s="270">
        <f t="shared" si="2278"/>
        <v>0</v>
      </c>
      <c r="EL193" s="270">
        <f t="shared" si="2278"/>
        <v>0</v>
      </c>
      <c r="EM193" s="270">
        <f t="shared" si="2278"/>
        <v>0</v>
      </c>
      <c r="EN193" s="270">
        <f t="shared" si="2278"/>
        <v>0</v>
      </c>
      <c r="EO193" s="270">
        <f t="shared" si="2278"/>
        <v>0</v>
      </c>
      <c r="EP193" s="270">
        <f t="shared" si="2278"/>
        <v>0</v>
      </c>
      <c r="EQ193" s="270">
        <f t="shared" si="2278"/>
        <v>0</v>
      </c>
      <c r="ER193" s="270">
        <f t="shared" si="2278"/>
        <v>0</v>
      </c>
      <c r="ES193" s="270">
        <f t="shared" si="2278"/>
        <v>0</v>
      </c>
      <c r="ET193" s="270">
        <f t="shared" si="2278"/>
        <v>8.3333333333333328E-4</v>
      </c>
      <c r="EU193" s="270">
        <f t="shared" si="2278"/>
        <v>9.7222222222222219E-4</v>
      </c>
      <c r="EV193" s="270">
        <f t="shared" si="2278"/>
        <v>1.6666666666666666E-3</v>
      </c>
      <c r="EW193" s="270">
        <f t="shared" si="2278"/>
        <v>1.3888888888888887E-3</v>
      </c>
      <c r="EX193" s="270">
        <f t="shared" si="2278"/>
        <v>2.2222222222222222E-3</v>
      </c>
      <c r="EY193" s="270">
        <f t="shared" si="2278"/>
        <v>2.2222222222222222E-3</v>
      </c>
      <c r="EZ193" s="270">
        <f t="shared" si="2278"/>
        <v>3.125E-2</v>
      </c>
      <c r="FA193" s="270">
        <f t="shared" si="2278"/>
        <v>0</v>
      </c>
      <c r="FB193" s="270">
        <f t="shared" si="2278"/>
        <v>2.4305555555555556E-2</v>
      </c>
      <c r="FC193" s="270">
        <f t="shared" si="2278"/>
        <v>2.2222222222222223E-2</v>
      </c>
      <c r="FD193" s="270">
        <f t="shared" si="2278"/>
        <v>1.8749999999999999E-2</v>
      </c>
      <c r="FE193" s="270">
        <f t="shared" si="2278"/>
        <v>1.9444444444444445E-2</v>
      </c>
      <c r="FF193" s="270">
        <f t="shared" si="2278"/>
        <v>2.013888888888889E-2</v>
      </c>
      <c r="FG193" s="270">
        <f t="shared" si="2278"/>
        <v>4.6249999999999999E-2</v>
      </c>
      <c r="FH193" s="270">
        <f t="shared" si="2278"/>
        <v>4.0694444444444443E-2</v>
      </c>
      <c r="FI193" s="270">
        <f t="shared" si="2278"/>
        <v>3.6111111111111108E-2</v>
      </c>
      <c r="FJ193" s="270">
        <f t="shared" si="2278"/>
        <v>3.6249999999999998E-2</v>
      </c>
      <c r="FK193" s="274">
        <f t="shared" ref="FK193" si="2279">IF(FK197&lt;FK192,(FK192-FK197)/5+FK194,(FK197-FK192)/5+FK192)</f>
        <v>3.6111111111111108E-2</v>
      </c>
      <c r="FL193" s="214">
        <f t="shared" ref="FL193:FL256" si="2280">BF193</f>
        <v>84</v>
      </c>
      <c r="FM193" s="238" t="s">
        <v>72</v>
      </c>
      <c r="FN193" s="222">
        <f>FO191</f>
        <v>2.638888888888889E-3</v>
      </c>
      <c r="FO193" s="216"/>
      <c r="FP193" s="216"/>
      <c r="FQ193" s="218" t="e">
        <f>IF($O$164="","",VLOOKUP($O$164,$FM$192:$FN$299,2,FALSE))</f>
        <v>#N/A</v>
      </c>
      <c r="FR193" s="216"/>
      <c r="FS193" s="216"/>
      <c r="FT193" s="216"/>
      <c r="FU193" s="216"/>
      <c r="FV193" s="216"/>
      <c r="FW193" s="216"/>
      <c r="FX193" s="216"/>
      <c r="FY193" s="216"/>
      <c r="FZ193" s="216"/>
      <c r="GA193" s="216"/>
      <c r="GB193" s="216"/>
      <c r="GC193" s="216"/>
      <c r="GD193" s="216"/>
      <c r="GE193" s="216"/>
      <c r="GF193" s="216"/>
      <c r="GG193" s="216"/>
      <c r="GH193" s="216"/>
      <c r="GI193" s="216"/>
      <c r="GJ193" s="216"/>
      <c r="GK193" s="216"/>
      <c r="GL193" s="216"/>
      <c r="GM193" s="216"/>
      <c r="GN193" s="216"/>
      <c r="GO193" s="216"/>
      <c r="GP193" s="216"/>
      <c r="GQ193" s="216"/>
      <c r="GR193" s="216"/>
      <c r="GS193" s="216"/>
      <c r="GT193" s="216"/>
      <c r="GU193" s="216"/>
      <c r="GV193" s="216"/>
      <c r="GW193" s="216"/>
      <c r="GX193" s="216"/>
      <c r="GY193" s="216"/>
      <c r="GZ193" s="216"/>
      <c r="HA193" s="216"/>
      <c r="HB193" s="216"/>
      <c r="HC193" s="216"/>
      <c r="HD193" s="216"/>
      <c r="HE193" s="216"/>
      <c r="HF193" s="216"/>
      <c r="HG193" s="216"/>
      <c r="HH193" s="216"/>
      <c r="HI193" s="216"/>
      <c r="HJ193" s="216"/>
      <c r="HK193" s="216"/>
      <c r="HL193" s="216"/>
      <c r="HM193" s="216"/>
      <c r="HN193" s="216"/>
      <c r="HO193" s="216"/>
      <c r="HP193" s="216"/>
      <c r="HQ193" s="216"/>
      <c r="HR193" s="216"/>
      <c r="HS193" s="216"/>
      <c r="HT193" s="216"/>
      <c r="HU193" s="216"/>
      <c r="HV193" s="216"/>
      <c r="HW193" s="216"/>
      <c r="HX193" s="216"/>
      <c r="HY193" s="216"/>
      <c r="HZ193" s="216"/>
      <c r="IA193" s="216"/>
      <c r="IB193" s="216"/>
      <c r="IC193" s="216"/>
      <c r="ID193" s="216"/>
      <c r="IE193" s="216"/>
      <c r="IF193" s="216"/>
      <c r="IG193" s="216"/>
      <c r="IH193" s="216"/>
      <c r="II193" s="216"/>
      <c r="IJ193" s="216"/>
      <c r="IK193" s="216"/>
      <c r="IL193" s="216"/>
      <c r="IM193" s="216"/>
      <c r="IN193" s="216"/>
      <c r="IO193" s="216"/>
      <c r="IP193" s="216"/>
      <c r="IQ193" s="216"/>
      <c r="IR193" s="216"/>
      <c r="IS193" s="216"/>
      <c r="IT193" s="216"/>
      <c r="IU193" s="216"/>
      <c r="IV193" s="216"/>
      <c r="IW193" s="216"/>
      <c r="IX193" s="216"/>
      <c r="IY193" s="216"/>
      <c r="IZ193" s="216"/>
      <c r="JA193" s="216"/>
      <c r="JB193" s="216"/>
      <c r="JC193" s="216"/>
      <c r="JD193" s="216"/>
      <c r="JE193" s="216"/>
      <c r="JF193" s="216"/>
      <c r="JG193" s="216"/>
      <c r="JH193" s="216"/>
      <c r="JI193" s="216"/>
      <c r="JJ193" s="216"/>
      <c r="JK193" s="216"/>
      <c r="JL193" s="216"/>
      <c r="JM193" s="216"/>
      <c r="JN193" s="216"/>
      <c r="JO193" s="216"/>
      <c r="JP193" s="216"/>
      <c r="JQ193" s="216"/>
      <c r="JR193" s="216"/>
    </row>
    <row r="194" spans="58:278" hidden="1">
      <c r="BF194" s="215">
        <v>83</v>
      </c>
      <c r="BG194" s="214">
        <f t="shared" si="2271"/>
        <v>83</v>
      </c>
      <c r="BH194" s="257">
        <f t="shared" ref="BH194:BI194" si="2281">IF(BH197&lt;BH192,(BH192-BH197)/5+BH195,(BH197-BH192)/5+BH193)</f>
        <v>3.0138888888888885E-2</v>
      </c>
      <c r="BI194" s="254">
        <f t="shared" si="2281"/>
        <v>3.291666666666667E-2</v>
      </c>
      <c r="BJ194" s="254">
        <f t="shared" ref="BJ194:CF194" si="2282">IF(BJ197&lt;BJ192,(BJ192-BJ197)/5+BJ195,(BJ197-BJ192)/5+BJ193)</f>
        <v>1.8749999999999999E-2</v>
      </c>
      <c r="BK194" s="254">
        <f t="shared" si="2282"/>
        <v>3.6805555555555557E-2</v>
      </c>
      <c r="BL194" s="254">
        <f t="shared" si="2282"/>
        <v>9.9999999999999985E-3</v>
      </c>
      <c r="BM194" s="254">
        <f t="shared" si="2282"/>
        <v>1.0277777777777778E-2</v>
      </c>
      <c r="BN194" s="254">
        <f t="shared" si="2282"/>
        <v>1.0555555555555556E-2</v>
      </c>
      <c r="BO194" s="254">
        <f t="shared" si="2282"/>
        <v>1.0833333333333334E-2</v>
      </c>
      <c r="BP194" s="254">
        <f t="shared" si="2282"/>
        <v>5.2777777777777779E-3</v>
      </c>
      <c r="BQ194" s="254">
        <f t="shared" si="2282"/>
        <v>1.2500000000000001E-2</v>
      </c>
      <c r="BR194" s="254">
        <f t="shared" si="2282"/>
        <v>1.3055555555555556E-2</v>
      </c>
      <c r="BS194" s="254">
        <f t="shared" si="2282"/>
        <v>1.361111111111111E-2</v>
      </c>
      <c r="BT194" s="254">
        <f t="shared" si="2282"/>
        <v>1.4999999999999999E-2</v>
      </c>
      <c r="BU194" s="254">
        <f t="shared" si="2282"/>
        <v>1.5277777777777776E-2</v>
      </c>
      <c r="BV194" s="254">
        <f t="shared" si="2282"/>
        <v>1.5555555555555555E-2</v>
      </c>
      <c r="BW194" s="254">
        <f t="shared" si="2282"/>
        <v>1.638888888888889E-2</v>
      </c>
      <c r="BX194" s="254">
        <f t="shared" si="2282"/>
        <v>1.6666666666666666E-2</v>
      </c>
      <c r="BY194" s="254">
        <f t="shared" si="2282"/>
        <v>0</v>
      </c>
      <c r="BZ194" s="254">
        <f t="shared" si="2282"/>
        <v>0</v>
      </c>
      <c r="CA194" s="254">
        <f t="shared" si="2282"/>
        <v>0</v>
      </c>
      <c r="CB194" s="254">
        <f t="shared" si="2282"/>
        <v>0</v>
      </c>
      <c r="CC194" s="254">
        <f t="shared" si="2282"/>
        <v>0</v>
      </c>
      <c r="CD194" s="254">
        <f t="shared" si="2282"/>
        <v>0</v>
      </c>
      <c r="CE194" s="254">
        <f t="shared" si="2282"/>
        <v>0</v>
      </c>
      <c r="CF194" s="254">
        <f t="shared" si="2282"/>
        <v>0</v>
      </c>
      <c r="CG194" s="254">
        <f t="shared" ref="CG194:DO194" si="2283">IF(CG197&lt;CG192,(CG192-CG197)/5+CG195,(CG197-CG192)/5+CG193)</f>
        <v>0</v>
      </c>
      <c r="CH194" s="254">
        <f t="shared" si="2283"/>
        <v>0</v>
      </c>
      <c r="CI194" s="254">
        <f t="shared" si="2283"/>
        <v>0</v>
      </c>
      <c r="CJ194" s="254">
        <f t="shared" si="2283"/>
        <v>0</v>
      </c>
      <c r="CK194" s="254">
        <f t="shared" si="2283"/>
        <v>0</v>
      </c>
      <c r="CL194" s="254">
        <f t="shared" si="2283"/>
        <v>0</v>
      </c>
      <c r="CM194" s="254">
        <f t="shared" si="2283"/>
        <v>0</v>
      </c>
      <c r="CN194" s="254">
        <f t="shared" si="2283"/>
        <v>0</v>
      </c>
      <c r="CO194" s="254">
        <f t="shared" si="2283"/>
        <v>0</v>
      </c>
      <c r="CP194" s="254">
        <f t="shared" si="2283"/>
        <v>0</v>
      </c>
      <c r="CQ194" s="254">
        <f t="shared" si="2283"/>
        <v>0</v>
      </c>
      <c r="CR194" s="254">
        <f t="shared" si="2283"/>
        <v>0</v>
      </c>
      <c r="CS194" s="254">
        <f t="shared" si="2283"/>
        <v>0</v>
      </c>
      <c r="CT194" s="254">
        <f t="shared" si="2283"/>
        <v>0</v>
      </c>
      <c r="CU194" s="254">
        <f t="shared" si="2283"/>
        <v>0</v>
      </c>
      <c r="CV194" s="254">
        <f t="shared" si="2283"/>
        <v>0</v>
      </c>
      <c r="CW194" s="254">
        <f t="shared" si="2283"/>
        <v>0</v>
      </c>
      <c r="CX194" s="254">
        <f t="shared" si="2283"/>
        <v>0</v>
      </c>
      <c r="CY194" s="254">
        <f t="shared" si="2283"/>
        <v>0</v>
      </c>
      <c r="CZ194" s="254">
        <f t="shared" si="2283"/>
        <v>0</v>
      </c>
      <c r="DA194" s="254">
        <f t="shared" si="2283"/>
        <v>0</v>
      </c>
      <c r="DB194" s="254">
        <f t="shared" si="2283"/>
        <v>0</v>
      </c>
      <c r="DC194" s="254">
        <f t="shared" si="2283"/>
        <v>0</v>
      </c>
      <c r="DD194" s="254">
        <f t="shared" si="2283"/>
        <v>0</v>
      </c>
      <c r="DE194" s="254">
        <f t="shared" si="2283"/>
        <v>0</v>
      </c>
      <c r="DF194" s="254">
        <f t="shared" si="2283"/>
        <v>0</v>
      </c>
      <c r="DG194" s="254">
        <f t="shared" si="2283"/>
        <v>0</v>
      </c>
      <c r="DH194" s="254">
        <f t="shared" si="2283"/>
        <v>0</v>
      </c>
      <c r="DI194" s="254">
        <f t="shared" si="2283"/>
        <v>0</v>
      </c>
      <c r="DJ194" s="254">
        <f t="shared" si="2283"/>
        <v>0</v>
      </c>
      <c r="DK194" s="254">
        <f t="shared" si="2283"/>
        <v>0</v>
      </c>
      <c r="DL194" s="254">
        <f t="shared" si="2283"/>
        <v>0</v>
      </c>
      <c r="DM194" s="254">
        <f t="shared" si="2283"/>
        <v>0</v>
      </c>
      <c r="DN194" s="254">
        <f t="shared" si="2283"/>
        <v>0</v>
      </c>
      <c r="DO194" s="254">
        <f t="shared" si="2283"/>
        <v>0</v>
      </c>
      <c r="DP194" s="254">
        <f t="shared" ref="DP194" si="2284">IF(DP197&lt;DP192,(DP192-DP197)/5+DP195,(DP197-DP192)/5+DP193)</f>
        <v>0</v>
      </c>
      <c r="DQ194" s="306">
        <f t="shared" si="2276"/>
        <v>83</v>
      </c>
      <c r="DR194" s="254">
        <f t="shared" ref="DR194:DS194" si="2285">IF(DR197&lt;DR192,(DR192-DR197)/5+DR195,(DR197-DR192)/5+DR193)</f>
        <v>0</v>
      </c>
      <c r="DS194" s="254">
        <f t="shared" si="2285"/>
        <v>0</v>
      </c>
      <c r="DT194" s="254">
        <f t="shared" ref="DT194:FJ194" si="2286">IF(DT197&lt;DT192,(DT192-DT197)/5+DT195,(DT197-DT192)/5+DT193)</f>
        <v>0</v>
      </c>
      <c r="DU194" s="254">
        <f t="shared" si="2286"/>
        <v>0</v>
      </c>
      <c r="DV194" s="254">
        <f t="shared" si="2286"/>
        <v>0</v>
      </c>
      <c r="DW194" s="254">
        <f t="shared" si="2286"/>
        <v>0</v>
      </c>
      <c r="DX194" s="254">
        <f t="shared" si="2286"/>
        <v>0</v>
      </c>
      <c r="DY194" s="254">
        <f t="shared" si="2286"/>
        <v>0</v>
      </c>
      <c r="DZ194" s="254">
        <f t="shared" si="2286"/>
        <v>0</v>
      </c>
      <c r="EA194" s="254">
        <f t="shared" si="2286"/>
        <v>0</v>
      </c>
      <c r="EB194" s="254">
        <f t="shared" si="2286"/>
        <v>0</v>
      </c>
      <c r="EC194" s="254">
        <f t="shared" si="2286"/>
        <v>0</v>
      </c>
      <c r="ED194" s="254">
        <f t="shared" si="2286"/>
        <v>0</v>
      </c>
      <c r="EE194" s="254">
        <f t="shared" si="2286"/>
        <v>0</v>
      </c>
      <c r="EF194" s="254">
        <f t="shared" si="2286"/>
        <v>0</v>
      </c>
      <c r="EG194" s="254">
        <f t="shared" si="2286"/>
        <v>0</v>
      </c>
      <c r="EH194" s="254">
        <f t="shared" si="2286"/>
        <v>0</v>
      </c>
      <c r="EI194" s="254">
        <f t="shared" si="2286"/>
        <v>0</v>
      </c>
      <c r="EJ194" s="254">
        <f t="shared" si="2286"/>
        <v>0</v>
      </c>
      <c r="EK194" s="254">
        <f t="shared" si="2286"/>
        <v>0</v>
      </c>
      <c r="EL194" s="254">
        <f t="shared" si="2286"/>
        <v>0</v>
      </c>
      <c r="EM194" s="254">
        <f t="shared" si="2286"/>
        <v>0</v>
      </c>
      <c r="EN194" s="254">
        <f t="shared" si="2286"/>
        <v>0</v>
      </c>
      <c r="EO194" s="254">
        <f t="shared" si="2286"/>
        <v>0</v>
      </c>
      <c r="EP194" s="254">
        <f t="shared" si="2286"/>
        <v>0</v>
      </c>
      <c r="EQ194" s="254">
        <f t="shared" si="2286"/>
        <v>0</v>
      </c>
      <c r="ER194" s="254">
        <f t="shared" si="2286"/>
        <v>0</v>
      </c>
      <c r="ES194" s="254">
        <f t="shared" si="2286"/>
        <v>0</v>
      </c>
      <c r="ET194" s="254">
        <f t="shared" si="2286"/>
        <v>1.6666666666666666E-3</v>
      </c>
      <c r="EU194" s="254">
        <f t="shared" si="2286"/>
        <v>1.9444444444444444E-3</v>
      </c>
      <c r="EV194" s="254">
        <f t="shared" si="2286"/>
        <v>3.3333333333333331E-3</v>
      </c>
      <c r="EW194" s="254">
        <f t="shared" si="2286"/>
        <v>2.7777777777777775E-3</v>
      </c>
      <c r="EX194" s="254">
        <f t="shared" si="2286"/>
        <v>4.4444444444444444E-3</v>
      </c>
      <c r="EY194" s="254">
        <f t="shared" si="2286"/>
        <v>4.4444444444444444E-3</v>
      </c>
      <c r="EZ194" s="254">
        <f t="shared" si="2286"/>
        <v>3.125E-2</v>
      </c>
      <c r="FA194" s="254">
        <f t="shared" si="2286"/>
        <v>0</v>
      </c>
      <c r="FB194" s="254">
        <f t="shared" si="2286"/>
        <v>2.4305555555555556E-2</v>
      </c>
      <c r="FC194" s="254">
        <f t="shared" si="2286"/>
        <v>2.2222222222222223E-2</v>
      </c>
      <c r="FD194" s="254">
        <f t="shared" si="2286"/>
        <v>1.8749999999999999E-2</v>
      </c>
      <c r="FE194" s="254">
        <f t="shared" si="2286"/>
        <v>1.9444444444444445E-2</v>
      </c>
      <c r="FF194" s="254">
        <f t="shared" si="2286"/>
        <v>2.013888888888889E-2</v>
      </c>
      <c r="FG194" s="254">
        <f t="shared" si="2286"/>
        <v>3.9722222222222221E-2</v>
      </c>
      <c r="FH194" s="254">
        <f t="shared" si="2286"/>
        <v>3.5555555555555556E-2</v>
      </c>
      <c r="FI194" s="254">
        <f t="shared" si="2286"/>
        <v>3.1944444444444442E-2</v>
      </c>
      <c r="FJ194" s="254">
        <f t="shared" si="2286"/>
        <v>3.2222222222222222E-2</v>
      </c>
      <c r="FK194" s="255">
        <f t="shared" ref="FK194" si="2287">IF(FK197&lt;FK192,(FK192-FK197)/5+FK195,(FK197-FK192)/5+FK193)</f>
        <v>3.1944444444444442E-2</v>
      </c>
      <c r="FL194" s="214">
        <f t="shared" si="2280"/>
        <v>83</v>
      </c>
      <c r="FM194" s="238" t="s">
        <v>129</v>
      </c>
      <c r="FN194" s="222">
        <f>FP191</f>
        <v>2.638888888888889E-3</v>
      </c>
      <c r="FO194" s="216"/>
      <c r="FP194" s="216"/>
      <c r="FQ194" s="223">
        <f>O163</f>
        <v>49</v>
      </c>
      <c r="FR194" s="216"/>
      <c r="FS194" s="216"/>
      <c r="FT194" s="216"/>
      <c r="FU194" s="216"/>
      <c r="FV194" s="216"/>
      <c r="FW194" s="216"/>
      <c r="FX194" s="216"/>
      <c r="FY194" s="216"/>
      <c r="FZ194" s="216"/>
      <c r="GA194" s="216"/>
      <c r="GB194" s="216"/>
      <c r="GC194" s="216"/>
      <c r="GD194" s="216"/>
      <c r="GE194" s="216"/>
      <c r="GF194" s="216"/>
      <c r="GG194" s="216"/>
      <c r="GH194" s="216"/>
      <c r="GI194" s="216"/>
      <c r="GJ194" s="216"/>
      <c r="GK194" s="216"/>
      <c r="GL194" s="216"/>
      <c r="GM194" s="216"/>
      <c r="GN194" s="216"/>
      <c r="GO194" s="216"/>
      <c r="GP194" s="216"/>
      <c r="GQ194" s="216"/>
      <c r="GR194" s="216"/>
      <c r="GS194" s="216"/>
      <c r="GT194" s="216"/>
      <c r="GU194" s="216"/>
      <c r="GV194" s="216"/>
      <c r="GW194" s="216"/>
      <c r="GX194" s="216"/>
      <c r="GY194" s="216"/>
      <c r="GZ194" s="216"/>
      <c r="HA194" s="216"/>
      <c r="HB194" s="216"/>
      <c r="HC194" s="216"/>
      <c r="HD194" s="216"/>
      <c r="HE194" s="216"/>
      <c r="HF194" s="216"/>
      <c r="HG194" s="216"/>
      <c r="HH194" s="216"/>
      <c r="HI194" s="216"/>
      <c r="HJ194" s="216"/>
      <c r="HK194" s="216"/>
      <c r="HL194" s="216"/>
      <c r="HM194" s="216"/>
      <c r="HN194" s="216"/>
      <c r="HO194" s="216"/>
      <c r="HP194" s="216"/>
      <c r="HQ194" s="216"/>
      <c r="HR194" s="216"/>
      <c r="HS194" s="216"/>
      <c r="HT194" s="216"/>
      <c r="HU194" s="216"/>
      <c r="HV194" s="216"/>
      <c r="HW194" s="216"/>
      <c r="HX194" s="216"/>
      <c r="HY194" s="216"/>
      <c r="HZ194" s="216"/>
      <c r="IA194" s="216"/>
      <c r="IB194" s="216"/>
      <c r="IC194" s="216"/>
      <c r="ID194" s="216"/>
      <c r="IE194" s="216"/>
      <c r="IF194" s="216"/>
      <c r="IG194" s="216"/>
      <c r="IH194" s="216"/>
      <c r="II194" s="216"/>
      <c r="IJ194" s="216"/>
      <c r="IK194" s="216"/>
      <c r="IL194" s="216"/>
      <c r="IM194" s="216"/>
      <c r="IN194" s="216"/>
      <c r="IO194" s="216"/>
      <c r="IP194" s="216"/>
      <c r="IQ194" s="216"/>
      <c r="IR194" s="216"/>
      <c r="IS194" s="216"/>
      <c r="IT194" s="216"/>
      <c r="IU194" s="216"/>
      <c r="IV194" s="216"/>
      <c r="IW194" s="216"/>
      <c r="IX194" s="216"/>
      <c r="IY194" s="216"/>
      <c r="IZ194" s="216"/>
      <c r="JA194" s="216"/>
      <c r="JB194" s="216"/>
      <c r="JC194" s="216"/>
      <c r="JD194" s="216"/>
      <c r="JE194" s="216"/>
      <c r="JF194" s="216"/>
      <c r="JG194" s="216"/>
      <c r="JH194" s="216"/>
      <c r="JI194" s="216"/>
      <c r="JJ194" s="216"/>
      <c r="JK194" s="216"/>
      <c r="JL194" s="216"/>
      <c r="JM194" s="216"/>
      <c r="JN194" s="216"/>
      <c r="JO194" s="216"/>
      <c r="JP194" s="216"/>
      <c r="JQ194" s="216"/>
      <c r="JR194" s="216"/>
    </row>
    <row r="195" spans="58:278" hidden="1">
      <c r="BF195" s="215">
        <v>82</v>
      </c>
      <c r="BG195" s="214">
        <f t="shared" si="2271"/>
        <v>82</v>
      </c>
      <c r="BH195" s="257">
        <f t="shared" ref="BH195:BI195" si="2288">IF(BH197&lt;BH192,(BH192-BH197)/5+BH196,(BH197-BH192)/5+BH194)</f>
        <v>2.6111111111111109E-2</v>
      </c>
      <c r="BI195" s="254">
        <f t="shared" si="2288"/>
        <v>2.75E-2</v>
      </c>
      <c r="BJ195" s="254">
        <f t="shared" ref="BJ195:CF195" si="2289">IF(BJ197&lt;BJ192,(BJ192-BJ197)/5+BJ196,(BJ197-BJ192)/5+BJ194)</f>
        <v>1.8749999999999999E-2</v>
      </c>
      <c r="BK195" s="254">
        <f t="shared" si="2289"/>
        <v>3.6805555555555557E-2</v>
      </c>
      <c r="BL195" s="254">
        <f t="shared" si="2289"/>
        <v>1.4999999999999998E-2</v>
      </c>
      <c r="BM195" s="254">
        <f t="shared" si="2289"/>
        <v>1.5416666666666667E-2</v>
      </c>
      <c r="BN195" s="254">
        <f t="shared" si="2289"/>
        <v>1.5833333333333335E-2</v>
      </c>
      <c r="BO195" s="254">
        <f t="shared" si="2289"/>
        <v>1.6250000000000001E-2</v>
      </c>
      <c r="BP195" s="254">
        <f t="shared" si="2289"/>
        <v>7.9166666666666673E-3</v>
      </c>
      <c r="BQ195" s="254">
        <f t="shared" si="2289"/>
        <v>1.8750000000000003E-2</v>
      </c>
      <c r="BR195" s="254">
        <f t="shared" si="2289"/>
        <v>1.9583333333333335E-2</v>
      </c>
      <c r="BS195" s="254">
        <f t="shared" si="2289"/>
        <v>2.0416666666666666E-2</v>
      </c>
      <c r="BT195" s="254">
        <f t="shared" si="2289"/>
        <v>2.2499999999999999E-2</v>
      </c>
      <c r="BU195" s="254">
        <f t="shared" si="2289"/>
        <v>2.2916666666666662E-2</v>
      </c>
      <c r="BV195" s="254">
        <f t="shared" si="2289"/>
        <v>2.3333333333333331E-2</v>
      </c>
      <c r="BW195" s="254">
        <f t="shared" si="2289"/>
        <v>2.4583333333333336E-2</v>
      </c>
      <c r="BX195" s="254">
        <f t="shared" si="2289"/>
        <v>2.5000000000000001E-2</v>
      </c>
      <c r="BY195" s="254">
        <f t="shared" si="2289"/>
        <v>0</v>
      </c>
      <c r="BZ195" s="254">
        <f t="shared" si="2289"/>
        <v>0</v>
      </c>
      <c r="CA195" s="254">
        <f t="shared" si="2289"/>
        <v>0</v>
      </c>
      <c r="CB195" s="254">
        <f t="shared" si="2289"/>
        <v>0</v>
      </c>
      <c r="CC195" s="254">
        <f t="shared" si="2289"/>
        <v>0</v>
      </c>
      <c r="CD195" s="254">
        <f t="shared" si="2289"/>
        <v>0</v>
      </c>
      <c r="CE195" s="254">
        <f t="shared" si="2289"/>
        <v>0</v>
      </c>
      <c r="CF195" s="254">
        <f t="shared" si="2289"/>
        <v>0</v>
      </c>
      <c r="CG195" s="254">
        <f t="shared" ref="CG195:DO195" si="2290">IF(CG197&lt;CG192,(CG192-CG197)/5+CG196,(CG197-CG192)/5+CG194)</f>
        <v>0</v>
      </c>
      <c r="CH195" s="254">
        <f t="shared" si="2290"/>
        <v>0</v>
      </c>
      <c r="CI195" s="254">
        <f t="shared" si="2290"/>
        <v>0</v>
      </c>
      <c r="CJ195" s="254">
        <f t="shared" si="2290"/>
        <v>0</v>
      </c>
      <c r="CK195" s="254">
        <f t="shared" si="2290"/>
        <v>0</v>
      </c>
      <c r="CL195" s="254">
        <f t="shared" si="2290"/>
        <v>0</v>
      </c>
      <c r="CM195" s="254">
        <f t="shared" si="2290"/>
        <v>0</v>
      </c>
      <c r="CN195" s="254">
        <f t="shared" si="2290"/>
        <v>0</v>
      </c>
      <c r="CO195" s="254">
        <f t="shared" si="2290"/>
        <v>0</v>
      </c>
      <c r="CP195" s="254">
        <f t="shared" si="2290"/>
        <v>0</v>
      </c>
      <c r="CQ195" s="254">
        <f t="shared" si="2290"/>
        <v>0</v>
      </c>
      <c r="CR195" s="254">
        <f t="shared" si="2290"/>
        <v>0</v>
      </c>
      <c r="CS195" s="254">
        <f t="shared" si="2290"/>
        <v>0</v>
      </c>
      <c r="CT195" s="254">
        <f t="shared" si="2290"/>
        <v>0</v>
      </c>
      <c r="CU195" s="254">
        <f t="shared" si="2290"/>
        <v>0</v>
      </c>
      <c r="CV195" s="254">
        <f t="shared" si="2290"/>
        <v>0</v>
      </c>
      <c r="CW195" s="254">
        <f t="shared" si="2290"/>
        <v>0</v>
      </c>
      <c r="CX195" s="254">
        <f t="shared" si="2290"/>
        <v>0</v>
      </c>
      <c r="CY195" s="254">
        <f t="shared" si="2290"/>
        <v>0</v>
      </c>
      <c r="CZ195" s="254">
        <f t="shared" si="2290"/>
        <v>0</v>
      </c>
      <c r="DA195" s="254">
        <f t="shared" si="2290"/>
        <v>0</v>
      </c>
      <c r="DB195" s="254">
        <f t="shared" si="2290"/>
        <v>0</v>
      </c>
      <c r="DC195" s="254">
        <f t="shared" si="2290"/>
        <v>0</v>
      </c>
      <c r="DD195" s="254">
        <f t="shared" si="2290"/>
        <v>0</v>
      </c>
      <c r="DE195" s="254">
        <f t="shared" si="2290"/>
        <v>0</v>
      </c>
      <c r="DF195" s="254">
        <f t="shared" si="2290"/>
        <v>0</v>
      </c>
      <c r="DG195" s="254">
        <f t="shared" si="2290"/>
        <v>0</v>
      </c>
      <c r="DH195" s="254">
        <f t="shared" si="2290"/>
        <v>0</v>
      </c>
      <c r="DI195" s="254">
        <f t="shared" si="2290"/>
        <v>0</v>
      </c>
      <c r="DJ195" s="254">
        <f t="shared" si="2290"/>
        <v>0</v>
      </c>
      <c r="DK195" s="254">
        <f t="shared" si="2290"/>
        <v>0</v>
      </c>
      <c r="DL195" s="254">
        <f t="shared" si="2290"/>
        <v>0</v>
      </c>
      <c r="DM195" s="254">
        <f t="shared" si="2290"/>
        <v>0</v>
      </c>
      <c r="DN195" s="254">
        <f t="shared" si="2290"/>
        <v>0</v>
      </c>
      <c r="DO195" s="254">
        <f t="shared" si="2290"/>
        <v>0</v>
      </c>
      <c r="DP195" s="254">
        <f t="shared" ref="DP195" si="2291">IF(DP197&lt;DP192,(DP192-DP197)/5+DP196,(DP197-DP192)/5+DP194)</f>
        <v>0</v>
      </c>
      <c r="DQ195" s="306">
        <f t="shared" si="2276"/>
        <v>82</v>
      </c>
      <c r="DR195" s="254">
        <f t="shared" ref="DR195:DS195" si="2292">IF(DR197&lt;DR192,(DR192-DR197)/5+DR196,(DR197-DR192)/5+DR194)</f>
        <v>0</v>
      </c>
      <c r="DS195" s="254">
        <f t="shared" si="2292"/>
        <v>0</v>
      </c>
      <c r="DT195" s="254">
        <f t="shared" ref="DT195:FJ195" si="2293">IF(DT197&lt;DT192,(DT192-DT197)/5+DT196,(DT197-DT192)/5+DT194)</f>
        <v>0</v>
      </c>
      <c r="DU195" s="254">
        <f t="shared" si="2293"/>
        <v>0</v>
      </c>
      <c r="DV195" s="254">
        <f t="shared" si="2293"/>
        <v>0</v>
      </c>
      <c r="DW195" s="254">
        <f t="shared" si="2293"/>
        <v>0</v>
      </c>
      <c r="DX195" s="254">
        <f t="shared" si="2293"/>
        <v>0</v>
      </c>
      <c r="DY195" s="254">
        <f t="shared" si="2293"/>
        <v>0</v>
      </c>
      <c r="DZ195" s="254">
        <f t="shared" si="2293"/>
        <v>0</v>
      </c>
      <c r="EA195" s="254">
        <f t="shared" si="2293"/>
        <v>0</v>
      </c>
      <c r="EB195" s="254">
        <f t="shared" si="2293"/>
        <v>0</v>
      </c>
      <c r="EC195" s="254">
        <f t="shared" si="2293"/>
        <v>0</v>
      </c>
      <c r="ED195" s="254">
        <f t="shared" si="2293"/>
        <v>0</v>
      </c>
      <c r="EE195" s="254">
        <f t="shared" si="2293"/>
        <v>0</v>
      </c>
      <c r="EF195" s="254">
        <f t="shared" si="2293"/>
        <v>0</v>
      </c>
      <c r="EG195" s="254">
        <f t="shared" si="2293"/>
        <v>0</v>
      </c>
      <c r="EH195" s="254">
        <f t="shared" si="2293"/>
        <v>0</v>
      </c>
      <c r="EI195" s="254">
        <f t="shared" si="2293"/>
        <v>0</v>
      </c>
      <c r="EJ195" s="254">
        <f t="shared" si="2293"/>
        <v>0</v>
      </c>
      <c r="EK195" s="254">
        <f t="shared" si="2293"/>
        <v>0</v>
      </c>
      <c r="EL195" s="254">
        <f t="shared" si="2293"/>
        <v>0</v>
      </c>
      <c r="EM195" s="254">
        <f t="shared" si="2293"/>
        <v>0</v>
      </c>
      <c r="EN195" s="254">
        <f t="shared" si="2293"/>
        <v>0</v>
      </c>
      <c r="EO195" s="254">
        <f t="shared" si="2293"/>
        <v>0</v>
      </c>
      <c r="EP195" s="254">
        <f t="shared" si="2293"/>
        <v>0</v>
      </c>
      <c r="EQ195" s="254">
        <f t="shared" si="2293"/>
        <v>0</v>
      </c>
      <c r="ER195" s="254">
        <f t="shared" si="2293"/>
        <v>0</v>
      </c>
      <c r="ES195" s="254">
        <f t="shared" si="2293"/>
        <v>0</v>
      </c>
      <c r="ET195" s="254">
        <f t="shared" si="2293"/>
        <v>2.4999999999999996E-3</v>
      </c>
      <c r="EU195" s="254">
        <f t="shared" si="2293"/>
        <v>2.9166666666666664E-3</v>
      </c>
      <c r="EV195" s="254">
        <f t="shared" si="2293"/>
        <v>4.9999999999999992E-3</v>
      </c>
      <c r="EW195" s="254">
        <f t="shared" si="2293"/>
        <v>4.1666666666666657E-3</v>
      </c>
      <c r="EX195" s="254">
        <f t="shared" si="2293"/>
        <v>6.6666666666666662E-3</v>
      </c>
      <c r="EY195" s="254">
        <f t="shared" si="2293"/>
        <v>6.6666666666666662E-3</v>
      </c>
      <c r="EZ195" s="254">
        <f t="shared" si="2293"/>
        <v>3.125E-2</v>
      </c>
      <c r="FA195" s="254">
        <f t="shared" si="2293"/>
        <v>0</v>
      </c>
      <c r="FB195" s="254">
        <f t="shared" si="2293"/>
        <v>2.4305555555555556E-2</v>
      </c>
      <c r="FC195" s="254">
        <f t="shared" si="2293"/>
        <v>2.2222222222222223E-2</v>
      </c>
      <c r="FD195" s="254">
        <f t="shared" si="2293"/>
        <v>1.8749999999999999E-2</v>
      </c>
      <c r="FE195" s="254">
        <f t="shared" si="2293"/>
        <v>1.9444444444444445E-2</v>
      </c>
      <c r="FF195" s="254">
        <f t="shared" si="2293"/>
        <v>2.013888888888889E-2</v>
      </c>
      <c r="FG195" s="254">
        <f t="shared" si="2293"/>
        <v>3.3194444444444443E-2</v>
      </c>
      <c r="FH195" s="254">
        <f t="shared" si="2293"/>
        <v>3.0416666666666668E-2</v>
      </c>
      <c r="FI195" s="254">
        <f t="shared" si="2293"/>
        <v>2.7777777777777776E-2</v>
      </c>
      <c r="FJ195" s="254">
        <f t="shared" si="2293"/>
        <v>2.8194444444444446E-2</v>
      </c>
      <c r="FK195" s="255">
        <f t="shared" ref="FK195" si="2294">IF(FK197&lt;FK192,(FK192-FK197)/5+FK196,(FK197-FK192)/5+FK194)</f>
        <v>2.7777777777777776E-2</v>
      </c>
      <c r="FL195" s="214">
        <f t="shared" si="2280"/>
        <v>82</v>
      </c>
      <c r="FM195" s="238" t="s">
        <v>117</v>
      </c>
      <c r="FN195" s="222">
        <f>FQ191</f>
        <v>3.1944444444444446E-3</v>
      </c>
      <c r="FO195" s="216"/>
      <c r="FP195" s="216"/>
      <c r="FQ195" s="224" t="str">
        <f>O164</f>
        <v>63:55</v>
      </c>
      <c r="FR195" s="216"/>
      <c r="FS195" s="216"/>
      <c r="FT195" s="216"/>
      <c r="FU195" s="216"/>
      <c r="FV195" s="216"/>
      <c r="FW195" s="216"/>
      <c r="FX195" s="216"/>
      <c r="FY195" s="216"/>
      <c r="FZ195" s="216"/>
      <c r="GA195" s="216"/>
      <c r="GB195" s="216"/>
      <c r="GC195" s="216"/>
      <c r="GD195" s="216"/>
      <c r="GE195" s="216"/>
      <c r="GF195" s="216"/>
      <c r="GG195" s="216"/>
      <c r="GH195" s="216"/>
      <c r="GI195" s="216"/>
      <c r="GJ195" s="216"/>
      <c r="GK195" s="216"/>
      <c r="GL195" s="216"/>
      <c r="GM195" s="216"/>
      <c r="GN195" s="216"/>
      <c r="GO195" s="216"/>
      <c r="GP195" s="216"/>
      <c r="GQ195" s="216"/>
      <c r="GR195" s="216"/>
      <c r="GS195" s="216"/>
      <c r="GT195" s="216"/>
      <c r="GU195" s="216"/>
      <c r="GV195" s="216"/>
      <c r="GW195" s="216"/>
      <c r="GX195" s="216"/>
      <c r="GY195" s="216"/>
      <c r="GZ195" s="216"/>
      <c r="HA195" s="216"/>
      <c r="HB195" s="216"/>
      <c r="HC195" s="216"/>
      <c r="HD195" s="216"/>
      <c r="HE195" s="216"/>
      <c r="HF195" s="216"/>
      <c r="HG195" s="216"/>
      <c r="HH195" s="216"/>
      <c r="HI195" s="216"/>
      <c r="HJ195" s="216"/>
      <c r="HK195" s="216"/>
      <c r="HL195" s="216"/>
      <c r="HM195" s="216"/>
      <c r="HN195" s="216"/>
      <c r="HO195" s="216"/>
      <c r="HP195" s="216"/>
      <c r="HQ195" s="216"/>
      <c r="HR195" s="216"/>
      <c r="HS195" s="216"/>
      <c r="HT195" s="216"/>
      <c r="HU195" s="216"/>
      <c r="HV195" s="216"/>
      <c r="HW195" s="216"/>
      <c r="HX195" s="216"/>
      <c r="HY195" s="216"/>
      <c r="HZ195" s="216"/>
      <c r="IA195" s="216"/>
      <c r="IB195" s="216"/>
      <c r="IC195" s="216"/>
      <c r="ID195" s="216"/>
      <c r="IE195" s="216"/>
      <c r="IF195" s="216"/>
      <c r="IG195" s="216"/>
      <c r="IH195" s="216"/>
      <c r="II195" s="216"/>
      <c r="IJ195" s="216"/>
      <c r="IK195" s="216"/>
      <c r="IL195" s="216"/>
      <c r="IM195" s="216"/>
      <c r="IN195" s="216"/>
      <c r="IO195" s="216"/>
      <c r="IP195" s="216"/>
      <c r="IQ195" s="216"/>
      <c r="IR195" s="216"/>
      <c r="IS195" s="216"/>
      <c r="IT195" s="216"/>
      <c r="IU195" s="216"/>
      <c r="IV195" s="216"/>
      <c r="IW195" s="216"/>
      <c r="IX195" s="216"/>
      <c r="IY195" s="216"/>
      <c r="IZ195" s="216"/>
      <c r="JA195" s="216"/>
      <c r="JB195" s="216"/>
      <c r="JC195" s="216"/>
      <c r="JD195" s="216"/>
      <c r="JE195" s="216"/>
      <c r="JF195" s="216"/>
      <c r="JG195" s="216"/>
      <c r="JH195" s="216"/>
      <c r="JI195" s="216"/>
      <c r="JJ195" s="216"/>
      <c r="JK195" s="216"/>
      <c r="JL195" s="216"/>
      <c r="JM195" s="216"/>
      <c r="JN195" s="216"/>
      <c r="JO195" s="216"/>
      <c r="JP195" s="216"/>
      <c r="JQ195" s="216"/>
      <c r="JR195" s="216"/>
    </row>
    <row r="196" spans="58:278" ht="15.75" hidden="1" thickBot="1">
      <c r="BF196" s="215">
        <v>81</v>
      </c>
      <c r="BG196" s="214">
        <f t="shared" si="2271"/>
        <v>81</v>
      </c>
      <c r="BH196" s="286">
        <f>IF(BH197&lt;BH192,(BH192-BH197)/5+BH197,(BH197-BH192)/5+BH195)</f>
        <v>2.2083333333333333E-2</v>
      </c>
      <c r="BI196" s="283">
        <f>IF(BI197&lt;BI192,(BI192-BI197)/5+BI197,(BI197-BI192)/5+BI195)</f>
        <v>2.2083333333333333E-2</v>
      </c>
      <c r="BJ196" s="283">
        <f t="shared" ref="BJ196:CF196" si="2295">IF(BJ197&lt;BJ192,(BJ192-BJ197)/5+BJ197,(BJ197-BJ192)/5+BJ195)</f>
        <v>1.8749999999999999E-2</v>
      </c>
      <c r="BK196" s="283">
        <f t="shared" si="2295"/>
        <v>3.6805555555555557E-2</v>
      </c>
      <c r="BL196" s="283">
        <f t="shared" si="2295"/>
        <v>1.9999999999999997E-2</v>
      </c>
      <c r="BM196" s="283">
        <f t="shared" si="2295"/>
        <v>2.0555555555555556E-2</v>
      </c>
      <c r="BN196" s="283">
        <f t="shared" si="2295"/>
        <v>2.1111111111111112E-2</v>
      </c>
      <c r="BO196" s="283">
        <f t="shared" si="2295"/>
        <v>2.1666666666666667E-2</v>
      </c>
      <c r="BP196" s="283">
        <f t="shared" si="2295"/>
        <v>1.0555555555555556E-2</v>
      </c>
      <c r="BQ196" s="283">
        <f t="shared" si="2295"/>
        <v>2.5000000000000001E-2</v>
      </c>
      <c r="BR196" s="283">
        <f t="shared" si="2295"/>
        <v>2.6111111111111113E-2</v>
      </c>
      <c r="BS196" s="283">
        <f t="shared" si="2295"/>
        <v>2.7222222222222221E-2</v>
      </c>
      <c r="BT196" s="283">
        <f t="shared" si="2295"/>
        <v>0.03</v>
      </c>
      <c r="BU196" s="283">
        <f t="shared" si="2295"/>
        <v>3.0555555555555551E-2</v>
      </c>
      <c r="BV196" s="283">
        <f t="shared" si="2295"/>
        <v>3.111111111111111E-2</v>
      </c>
      <c r="BW196" s="283">
        <f t="shared" si="2295"/>
        <v>3.2777777777777781E-2</v>
      </c>
      <c r="BX196" s="283">
        <f t="shared" si="2295"/>
        <v>3.3333333333333333E-2</v>
      </c>
      <c r="BY196" s="283">
        <f t="shared" si="2295"/>
        <v>0</v>
      </c>
      <c r="BZ196" s="283">
        <f t="shared" si="2295"/>
        <v>0</v>
      </c>
      <c r="CA196" s="283">
        <f t="shared" si="2295"/>
        <v>0</v>
      </c>
      <c r="CB196" s="283">
        <f t="shared" si="2295"/>
        <v>0</v>
      </c>
      <c r="CC196" s="283">
        <f t="shared" si="2295"/>
        <v>0</v>
      </c>
      <c r="CD196" s="283">
        <f t="shared" si="2295"/>
        <v>0</v>
      </c>
      <c r="CE196" s="283">
        <f t="shared" si="2295"/>
        <v>0</v>
      </c>
      <c r="CF196" s="283">
        <f t="shared" si="2295"/>
        <v>0</v>
      </c>
      <c r="CG196" s="283">
        <f t="shared" ref="CG196" si="2296">IF(CG197&lt;CG192,(CG192-CG197)/5+CG197,(CG197-CG192)/5+CG195)</f>
        <v>0</v>
      </c>
      <c r="CH196" s="283">
        <f t="shared" ref="CH196" si="2297">IF(CH197&lt;CH192,(CH192-CH197)/5+CH197,(CH197-CH192)/5+CH195)</f>
        <v>0</v>
      </c>
      <c r="CI196" s="283">
        <f t="shared" ref="CI196" si="2298">IF(CI197&lt;CI192,(CI192-CI197)/5+CI197,(CI197-CI192)/5+CI195)</f>
        <v>0</v>
      </c>
      <c r="CJ196" s="283">
        <f t="shared" ref="CJ196" si="2299">IF(CJ197&lt;CJ192,(CJ192-CJ197)/5+CJ197,(CJ197-CJ192)/5+CJ195)</f>
        <v>0</v>
      </c>
      <c r="CK196" s="283">
        <f t="shared" ref="CK196" si="2300">IF(CK197&lt;CK192,(CK192-CK197)/5+CK197,(CK197-CK192)/5+CK195)</f>
        <v>0</v>
      </c>
      <c r="CL196" s="283">
        <f t="shared" ref="CL196" si="2301">IF(CL197&lt;CL192,(CL192-CL197)/5+CL197,(CL197-CL192)/5+CL195)</f>
        <v>0</v>
      </c>
      <c r="CM196" s="283">
        <f t="shared" ref="CM196" si="2302">IF(CM197&lt;CM192,(CM192-CM197)/5+CM197,(CM197-CM192)/5+CM195)</f>
        <v>0</v>
      </c>
      <c r="CN196" s="283">
        <f t="shared" ref="CN196" si="2303">IF(CN197&lt;CN192,(CN192-CN197)/5+CN197,(CN197-CN192)/5+CN195)</f>
        <v>0</v>
      </c>
      <c r="CO196" s="283">
        <f t="shared" ref="CO196" si="2304">IF(CO197&lt;CO192,(CO192-CO197)/5+CO197,(CO197-CO192)/5+CO195)</f>
        <v>0</v>
      </c>
      <c r="CP196" s="283">
        <f t="shared" ref="CP196" si="2305">IF(CP197&lt;CP192,(CP192-CP197)/5+CP197,(CP197-CP192)/5+CP195)</f>
        <v>0</v>
      </c>
      <c r="CQ196" s="283">
        <f t="shared" ref="CQ196" si="2306">IF(CQ197&lt;CQ192,(CQ192-CQ197)/5+CQ197,(CQ197-CQ192)/5+CQ195)</f>
        <v>0</v>
      </c>
      <c r="CR196" s="283">
        <f t="shared" ref="CR196" si="2307">IF(CR197&lt;CR192,(CR192-CR197)/5+CR197,(CR197-CR192)/5+CR195)</f>
        <v>0</v>
      </c>
      <c r="CS196" s="283">
        <f t="shared" ref="CS196" si="2308">IF(CS197&lt;CS192,(CS192-CS197)/5+CS197,(CS197-CS192)/5+CS195)</f>
        <v>0</v>
      </c>
      <c r="CT196" s="283">
        <f t="shared" ref="CT196" si="2309">IF(CT197&lt;CT192,(CT192-CT197)/5+CT197,(CT197-CT192)/5+CT195)</f>
        <v>0</v>
      </c>
      <c r="CU196" s="283">
        <f t="shared" ref="CU196" si="2310">IF(CU197&lt;CU192,(CU192-CU197)/5+CU197,(CU197-CU192)/5+CU195)</f>
        <v>0</v>
      </c>
      <c r="CV196" s="283">
        <f t="shared" ref="CV196" si="2311">IF(CV197&lt;CV192,(CV192-CV197)/5+CV197,(CV197-CV192)/5+CV195)</f>
        <v>0</v>
      </c>
      <c r="CW196" s="283">
        <f t="shared" ref="CW196" si="2312">IF(CW197&lt;CW192,(CW192-CW197)/5+CW197,(CW197-CW192)/5+CW195)</f>
        <v>0</v>
      </c>
      <c r="CX196" s="283">
        <f t="shared" ref="CX196" si="2313">IF(CX197&lt;CX192,(CX192-CX197)/5+CX197,(CX197-CX192)/5+CX195)</f>
        <v>0</v>
      </c>
      <c r="CY196" s="283">
        <f t="shared" ref="CY196" si="2314">IF(CY197&lt;CY192,(CY192-CY197)/5+CY197,(CY197-CY192)/5+CY195)</f>
        <v>0</v>
      </c>
      <c r="CZ196" s="283">
        <f t="shared" ref="CZ196" si="2315">IF(CZ197&lt;CZ192,(CZ192-CZ197)/5+CZ197,(CZ197-CZ192)/5+CZ195)</f>
        <v>0</v>
      </c>
      <c r="DA196" s="283">
        <f t="shared" ref="DA196" si="2316">IF(DA197&lt;DA192,(DA192-DA197)/5+DA197,(DA197-DA192)/5+DA195)</f>
        <v>0</v>
      </c>
      <c r="DB196" s="283">
        <f t="shared" ref="DB196" si="2317">IF(DB197&lt;DB192,(DB192-DB197)/5+DB197,(DB197-DB192)/5+DB195)</f>
        <v>0</v>
      </c>
      <c r="DC196" s="283">
        <f t="shared" ref="DC196" si="2318">IF(DC197&lt;DC192,(DC192-DC197)/5+DC197,(DC197-DC192)/5+DC195)</f>
        <v>0</v>
      </c>
      <c r="DD196" s="283">
        <f t="shared" ref="DD196" si="2319">IF(DD197&lt;DD192,(DD192-DD197)/5+DD197,(DD197-DD192)/5+DD195)</f>
        <v>0</v>
      </c>
      <c r="DE196" s="283">
        <f t="shared" ref="DE196" si="2320">IF(DE197&lt;DE192,(DE192-DE197)/5+DE197,(DE197-DE192)/5+DE195)</f>
        <v>0</v>
      </c>
      <c r="DF196" s="283">
        <f t="shared" ref="DF196" si="2321">IF(DF197&lt;DF192,(DF192-DF197)/5+DF197,(DF197-DF192)/5+DF195)</f>
        <v>0</v>
      </c>
      <c r="DG196" s="283">
        <f t="shared" ref="DG196" si="2322">IF(DG197&lt;DG192,(DG192-DG197)/5+DG197,(DG197-DG192)/5+DG195)</f>
        <v>0</v>
      </c>
      <c r="DH196" s="283">
        <f t="shared" ref="DH196" si="2323">IF(DH197&lt;DH192,(DH192-DH197)/5+DH197,(DH197-DH192)/5+DH195)</f>
        <v>0</v>
      </c>
      <c r="DI196" s="283">
        <f t="shared" ref="DI196" si="2324">IF(DI197&lt;DI192,(DI192-DI197)/5+DI197,(DI197-DI192)/5+DI195)</f>
        <v>0</v>
      </c>
      <c r="DJ196" s="283">
        <f t="shared" ref="DJ196" si="2325">IF(DJ197&lt;DJ192,(DJ192-DJ197)/5+DJ197,(DJ197-DJ192)/5+DJ195)</f>
        <v>0</v>
      </c>
      <c r="DK196" s="283">
        <f t="shared" ref="DK196" si="2326">IF(DK197&lt;DK192,(DK192-DK197)/5+DK197,(DK197-DK192)/5+DK195)</f>
        <v>0</v>
      </c>
      <c r="DL196" s="283">
        <f t="shared" ref="DL196" si="2327">IF(DL197&lt;DL192,(DL192-DL197)/5+DL197,(DL197-DL192)/5+DL195)</f>
        <v>0</v>
      </c>
      <c r="DM196" s="283">
        <f t="shared" ref="DM196" si="2328">IF(DM197&lt;DM192,(DM192-DM197)/5+DM197,(DM197-DM192)/5+DM195)</f>
        <v>0</v>
      </c>
      <c r="DN196" s="283">
        <f t="shared" ref="DN196" si="2329">IF(DN197&lt;DN192,(DN192-DN197)/5+DN197,(DN197-DN192)/5+DN195)</f>
        <v>0</v>
      </c>
      <c r="DO196" s="283">
        <f t="shared" ref="DO196" si="2330">IF(DO197&lt;DO192,(DO192-DO197)/5+DO197,(DO197-DO192)/5+DO195)</f>
        <v>0</v>
      </c>
      <c r="DP196" s="283">
        <f t="shared" ref="DP196" si="2331">IF(DP197&lt;DP192,(DP192-DP197)/5+DP197,(DP197-DP192)/5+DP195)</f>
        <v>0</v>
      </c>
      <c r="DQ196" s="306">
        <f t="shared" si="2276"/>
        <v>81</v>
      </c>
      <c r="DR196" s="272">
        <f t="shared" ref="DR196:DS196" si="2332">IF(DR197&lt;DR192,(DR192-DR197)/5+DR197,(DR197-DR192)/5+DR195)</f>
        <v>0</v>
      </c>
      <c r="DS196" s="272">
        <f t="shared" si="2332"/>
        <v>0</v>
      </c>
      <c r="DT196" s="272">
        <f t="shared" ref="DT196:FJ196" si="2333">IF(DT197&lt;DT192,(DT192-DT197)/5+DT197,(DT197-DT192)/5+DT195)</f>
        <v>0</v>
      </c>
      <c r="DU196" s="272">
        <f t="shared" si="2333"/>
        <v>0</v>
      </c>
      <c r="DV196" s="272">
        <f t="shared" si="2333"/>
        <v>0</v>
      </c>
      <c r="DW196" s="272">
        <f t="shared" si="2333"/>
        <v>0</v>
      </c>
      <c r="DX196" s="272">
        <f t="shared" si="2333"/>
        <v>0</v>
      </c>
      <c r="DY196" s="272">
        <f t="shared" si="2333"/>
        <v>0</v>
      </c>
      <c r="DZ196" s="272">
        <f t="shared" si="2333"/>
        <v>0</v>
      </c>
      <c r="EA196" s="272">
        <f t="shared" si="2333"/>
        <v>0</v>
      </c>
      <c r="EB196" s="272">
        <f t="shared" si="2333"/>
        <v>0</v>
      </c>
      <c r="EC196" s="272">
        <f t="shared" si="2333"/>
        <v>0</v>
      </c>
      <c r="ED196" s="272">
        <f t="shared" si="2333"/>
        <v>0</v>
      </c>
      <c r="EE196" s="272">
        <f t="shared" si="2333"/>
        <v>0</v>
      </c>
      <c r="EF196" s="272">
        <f t="shared" si="2333"/>
        <v>0</v>
      </c>
      <c r="EG196" s="272">
        <f t="shared" si="2333"/>
        <v>0</v>
      </c>
      <c r="EH196" s="272">
        <f t="shared" si="2333"/>
        <v>0</v>
      </c>
      <c r="EI196" s="272">
        <f t="shared" si="2333"/>
        <v>0</v>
      </c>
      <c r="EJ196" s="272">
        <f t="shared" si="2333"/>
        <v>0</v>
      </c>
      <c r="EK196" s="272">
        <f t="shared" si="2333"/>
        <v>0</v>
      </c>
      <c r="EL196" s="272">
        <f t="shared" si="2333"/>
        <v>0</v>
      </c>
      <c r="EM196" s="272">
        <f t="shared" si="2333"/>
        <v>0</v>
      </c>
      <c r="EN196" s="272">
        <f t="shared" si="2333"/>
        <v>0</v>
      </c>
      <c r="EO196" s="272">
        <f t="shared" si="2333"/>
        <v>0</v>
      </c>
      <c r="EP196" s="272">
        <f t="shared" si="2333"/>
        <v>0</v>
      </c>
      <c r="EQ196" s="272">
        <f t="shared" si="2333"/>
        <v>0</v>
      </c>
      <c r="ER196" s="272">
        <f t="shared" si="2333"/>
        <v>0</v>
      </c>
      <c r="ES196" s="272">
        <f t="shared" si="2333"/>
        <v>0</v>
      </c>
      <c r="ET196" s="272">
        <f t="shared" si="2333"/>
        <v>3.3333333333333331E-3</v>
      </c>
      <c r="EU196" s="272">
        <f t="shared" si="2333"/>
        <v>3.8888888888888888E-3</v>
      </c>
      <c r="EV196" s="272">
        <f t="shared" si="2333"/>
        <v>6.6666666666666662E-3</v>
      </c>
      <c r="EW196" s="272">
        <f t="shared" si="2333"/>
        <v>5.5555555555555549E-3</v>
      </c>
      <c r="EX196" s="272">
        <f t="shared" si="2333"/>
        <v>8.8888888888888889E-3</v>
      </c>
      <c r="EY196" s="272">
        <f t="shared" si="2333"/>
        <v>8.8888888888888889E-3</v>
      </c>
      <c r="EZ196" s="272">
        <f t="shared" si="2333"/>
        <v>3.125E-2</v>
      </c>
      <c r="FA196" s="272">
        <f t="shared" si="2333"/>
        <v>0</v>
      </c>
      <c r="FB196" s="272">
        <f t="shared" si="2333"/>
        <v>2.4305555555555556E-2</v>
      </c>
      <c r="FC196" s="272">
        <f t="shared" si="2333"/>
        <v>2.2222222222222223E-2</v>
      </c>
      <c r="FD196" s="272">
        <f t="shared" si="2333"/>
        <v>1.8749999999999999E-2</v>
      </c>
      <c r="FE196" s="272">
        <f t="shared" si="2333"/>
        <v>1.9444444444444445E-2</v>
      </c>
      <c r="FF196" s="272">
        <f t="shared" si="2333"/>
        <v>2.013888888888889E-2</v>
      </c>
      <c r="FG196" s="272">
        <f t="shared" si="2333"/>
        <v>2.6666666666666665E-2</v>
      </c>
      <c r="FH196" s="272">
        <f t="shared" si="2333"/>
        <v>2.5277777777777781E-2</v>
      </c>
      <c r="FI196" s="272">
        <f t="shared" si="2333"/>
        <v>2.361111111111111E-2</v>
      </c>
      <c r="FJ196" s="272">
        <f t="shared" si="2333"/>
        <v>2.416666666666667E-2</v>
      </c>
      <c r="FK196" s="275">
        <f t="shared" ref="FK196" si="2334">IF(FK197&lt;FK192,(FK192-FK197)/5+FK197,(FK197-FK192)/5+FK195)</f>
        <v>2.361111111111111E-2</v>
      </c>
      <c r="FL196" s="214">
        <f t="shared" si="2280"/>
        <v>81</v>
      </c>
      <c r="FM196" s="238" t="s">
        <v>128</v>
      </c>
      <c r="FN196" s="222">
        <f>FR191</f>
        <v>4.5833333333333334E-3</v>
      </c>
      <c r="FO196" s="216"/>
      <c r="FP196" s="216"/>
      <c r="FQ196" s="216"/>
      <c r="FR196" s="216"/>
      <c r="FS196" s="216"/>
      <c r="FT196" s="216"/>
      <c r="FU196" s="216"/>
      <c r="FV196" s="216"/>
      <c r="FW196" s="216"/>
      <c r="FX196" s="216"/>
      <c r="FY196" s="216"/>
      <c r="FZ196" s="216"/>
      <c r="GA196" s="216"/>
      <c r="GB196" s="216"/>
      <c r="GC196" s="216"/>
      <c r="GD196" s="216"/>
      <c r="GE196" s="216"/>
      <c r="GF196" s="216"/>
      <c r="GG196" s="216"/>
      <c r="GH196" s="216"/>
      <c r="GI196" s="216"/>
      <c r="GJ196" s="216"/>
      <c r="GK196" s="216"/>
      <c r="GL196" s="216"/>
      <c r="GM196" s="216"/>
      <c r="GN196" s="216"/>
      <c r="GO196" s="216"/>
      <c r="GP196" s="216"/>
      <c r="GQ196" s="216"/>
      <c r="GR196" s="216"/>
      <c r="GS196" s="216"/>
      <c r="GT196" s="216"/>
      <c r="GU196" s="216"/>
      <c r="GV196" s="216"/>
      <c r="GW196" s="216"/>
      <c r="GX196" s="216"/>
      <c r="GY196" s="216"/>
      <c r="GZ196" s="216"/>
      <c r="HA196" s="216"/>
      <c r="HB196" s="216"/>
      <c r="HC196" s="216"/>
      <c r="HD196" s="216"/>
      <c r="HE196" s="216"/>
      <c r="HF196" s="216"/>
      <c r="HG196" s="216"/>
      <c r="HH196" s="216"/>
      <c r="HI196" s="216"/>
      <c r="HJ196" s="216"/>
      <c r="HK196" s="216"/>
      <c r="HL196" s="216"/>
      <c r="HM196" s="216"/>
      <c r="HN196" s="216"/>
      <c r="HO196" s="216"/>
      <c r="HP196" s="216"/>
      <c r="HQ196" s="216"/>
      <c r="HR196" s="216"/>
      <c r="HS196" s="216"/>
      <c r="HT196" s="216"/>
      <c r="HU196" s="216"/>
      <c r="HV196" s="216"/>
      <c r="HW196" s="216"/>
      <c r="HX196" s="216"/>
      <c r="HY196" s="216"/>
      <c r="HZ196" s="216"/>
      <c r="IA196" s="216"/>
      <c r="IB196" s="216"/>
      <c r="IC196" s="216"/>
      <c r="ID196" s="216"/>
      <c r="IE196" s="216"/>
      <c r="IF196" s="216"/>
      <c r="IG196" s="216"/>
      <c r="IH196" s="216"/>
      <c r="II196" s="216"/>
      <c r="IJ196" s="216"/>
      <c r="IK196" s="216"/>
      <c r="IL196" s="216"/>
      <c r="IM196" s="216"/>
      <c r="IN196" s="216"/>
      <c r="IO196" s="216"/>
      <c r="IP196" s="216"/>
      <c r="IQ196" s="216"/>
      <c r="IR196" s="216"/>
      <c r="IS196" s="216"/>
      <c r="IT196" s="216"/>
      <c r="IU196" s="216"/>
      <c r="IV196" s="216"/>
      <c r="IW196" s="216"/>
      <c r="IX196" s="216"/>
      <c r="IY196" s="216"/>
      <c r="IZ196" s="216"/>
      <c r="JA196" s="216"/>
      <c r="JB196" s="216"/>
      <c r="JC196" s="216"/>
      <c r="JD196" s="216"/>
      <c r="JE196" s="216"/>
      <c r="JF196" s="216"/>
      <c r="JG196" s="216"/>
      <c r="JH196" s="216"/>
      <c r="JI196" s="216"/>
      <c r="JJ196" s="216"/>
      <c r="JK196" s="216"/>
      <c r="JL196" s="216"/>
      <c r="JM196" s="216"/>
      <c r="JN196" s="216"/>
      <c r="JO196" s="216"/>
      <c r="JP196" s="216"/>
      <c r="JQ196" s="216"/>
      <c r="JR196" s="216"/>
    </row>
    <row r="197" spans="58:278" ht="15.75" hidden="1" thickBot="1">
      <c r="BF197" s="215">
        <v>80</v>
      </c>
      <c r="BG197" s="214">
        <f t="shared" si="2271"/>
        <v>80</v>
      </c>
      <c r="BH197" s="258">
        <v>1.8055555555555557E-2</v>
      </c>
      <c r="BI197" s="259">
        <v>1.6666666666666666E-2</v>
      </c>
      <c r="BJ197" s="259">
        <v>1.8749999999999999E-2</v>
      </c>
      <c r="BK197" s="259">
        <v>3.6805555555555557E-2</v>
      </c>
      <c r="BL197" s="259">
        <v>2.4999999999999998E-2</v>
      </c>
      <c r="BM197" s="259">
        <v>2.5694444444444447E-2</v>
      </c>
      <c r="BN197" s="259">
        <v>2.6388888888888889E-2</v>
      </c>
      <c r="BO197" s="259">
        <v>2.7083333333333334E-2</v>
      </c>
      <c r="BP197" s="259">
        <v>1.3194444444444444E-2</v>
      </c>
      <c r="BQ197" s="259">
        <v>3.125E-2</v>
      </c>
      <c r="BR197" s="259">
        <v>3.2638888888888891E-2</v>
      </c>
      <c r="BS197" s="259">
        <v>3.4027777777777775E-2</v>
      </c>
      <c r="BT197" s="259">
        <v>3.7499999999999999E-2</v>
      </c>
      <c r="BU197" s="259">
        <v>3.8194444444444441E-2</v>
      </c>
      <c r="BV197" s="259">
        <v>3.888888888888889E-2</v>
      </c>
      <c r="BW197" s="259">
        <v>4.0972222222222222E-2</v>
      </c>
      <c r="BX197" s="259">
        <v>4.1666666666666664E-2</v>
      </c>
      <c r="BY197" s="259"/>
      <c r="BZ197" s="259"/>
      <c r="CA197" s="259"/>
      <c r="CB197" s="259"/>
      <c r="CC197" s="259"/>
      <c r="CD197" s="259"/>
      <c r="CE197" s="259"/>
      <c r="CF197" s="259"/>
      <c r="CG197" s="259"/>
      <c r="CH197" s="259"/>
      <c r="CI197" s="259"/>
      <c r="CJ197" s="259"/>
      <c r="CK197" s="259"/>
      <c r="CL197" s="259"/>
      <c r="CM197" s="259"/>
      <c r="CN197" s="259"/>
      <c r="CO197" s="259"/>
      <c r="CP197" s="259"/>
      <c r="CQ197" s="259"/>
      <c r="CR197" s="259"/>
      <c r="CS197" s="259"/>
      <c r="CT197" s="259"/>
      <c r="CU197" s="259"/>
      <c r="CV197" s="259"/>
      <c r="CW197" s="259"/>
      <c r="CX197" s="259"/>
      <c r="CY197" s="259"/>
      <c r="CZ197" s="259"/>
      <c r="DA197" s="259"/>
      <c r="DB197" s="259"/>
      <c r="DC197" s="259"/>
      <c r="DD197" s="259"/>
      <c r="DE197" s="259"/>
      <c r="DF197" s="259"/>
      <c r="DG197" s="259"/>
      <c r="DH197" s="259"/>
      <c r="DI197" s="259"/>
      <c r="DJ197" s="259"/>
      <c r="DK197" s="259"/>
      <c r="DL197" s="259"/>
      <c r="DM197" s="259"/>
      <c r="DN197" s="259"/>
      <c r="DO197" s="259"/>
      <c r="DP197" s="300"/>
      <c r="DQ197" s="306">
        <f t="shared" si="2276"/>
        <v>80</v>
      </c>
      <c r="DR197" s="295"/>
      <c r="DS197" s="259"/>
      <c r="DT197" s="259"/>
      <c r="DU197" s="259"/>
      <c r="DV197" s="259"/>
      <c r="DW197" s="259"/>
      <c r="DX197" s="259"/>
      <c r="DY197" s="259"/>
      <c r="DZ197" s="259"/>
      <c r="EA197" s="259"/>
      <c r="EB197" s="290"/>
      <c r="EC197" s="259"/>
      <c r="ED197" s="259"/>
      <c r="EE197" s="259"/>
      <c r="EF197" s="259"/>
      <c r="EG197" s="259"/>
      <c r="EH197" s="259"/>
      <c r="EI197" s="259"/>
      <c r="EJ197" s="259"/>
      <c r="EK197" s="259"/>
      <c r="EL197" s="259"/>
      <c r="EM197" s="259"/>
      <c r="EN197" s="259"/>
      <c r="EO197" s="259"/>
      <c r="EP197" s="259"/>
      <c r="EQ197" s="259"/>
      <c r="ER197" s="259"/>
      <c r="ES197" s="259"/>
      <c r="ET197" s="259">
        <v>4.1666666666666666E-3</v>
      </c>
      <c r="EU197" s="259">
        <v>4.8611111111111112E-3</v>
      </c>
      <c r="EV197" s="259">
        <v>8.3333333333333332E-3</v>
      </c>
      <c r="EW197" s="259">
        <v>6.9444444444444441E-3</v>
      </c>
      <c r="EX197" s="259">
        <v>1.1111111111111112E-2</v>
      </c>
      <c r="EY197" s="259">
        <v>1.1111111111111112E-2</v>
      </c>
      <c r="EZ197" s="259">
        <v>3.125E-2</v>
      </c>
      <c r="FA197" s="259"/>
      <c r="FB197" s="259">
        <v>2.4305555555555556E-2</v>
      </c>
      <c r="FC197" s="259">
        <v>2.2222222222222223E-2</v>
      </c>
      <c r="FD197" s="259">
        <v>1.8749999999999999E-2</v>
      </c>
      <c r="FE197" s="259">
        <v>1.9444444444444445E-2</v>
      </c>
      <c r="FF197" s="259">
        <v>2.013888888888889E-2</v>
      </c>
      <c r="FG197" s="259">
        <v>2.013888888888889E-2</v>
      </c>
      <c r="FH197" s="259">
        <v>2.013888888888889E-2</v>
      </c>
      <c r="FI197" s="259">
        <v>1.9444444444444445E-2</v>
      </c>
      <c r="FJ197" s="259">
        <v>2.013888888888889E-2</v>
      </c>
      <c r="FK197" s="273">
        <v>1.9444444444444445E-2</v>
      </c>
      <c r="FL197" s="214">
        <f t="shared" si="2280"/>
        <v>80</v>
      </c>
      <c r="FM197" s="238" t="s">
        <v>127</v>
      </c>
      <c r="FN197" s="222">
        <f>FS191</f>
        <v>4.5833333333333334E-3</v>
      </c>
      <c r="FO197" s="216"/>
      <c r="FP197" s="216"/>
      <c r="FQ197" s="216"/>
      <c r="FR197" s="216"/>
      <c r="FS197" s="216"/>
      <c r="FT197" s="216"/>
      <c r="FU197" s="216"/>
      <c r="FV197" s="216"/>
      <c r="FW197" s="216"/>
      <c r="FX197" s="216"/>
      <c r="FY197" s="216"/>
      <c r="FZ197" s="216"/>
      <c r="GA197" s="216"/>
      <c r="GB197" s="216"/>
      <c r="GC197" s="216"/>
      <c r="GD197" s="216"/>
      <c r="GE197" s="216"/>
      <c r="GF197" s="216"/>
      <c r="GG197" s="216"/>
      <c r="GH197" s="216"/>
      <c r="GI197" s="216"/>
      <c r="GJ197" s="216"/>
      <c r="GK197" s="216"/>
      <c r="GL197" s="216"/>
      <c r="GM197" s="216"/>
      <c r="GN197" s="216"/>
      <c r="GO197" s="216"/>
      <c r="GP197" s="216"/>
      <c r="GQ197" s="216"/>
      <c r="GR197" s="216"/>
      <c r="GS197" s="216"/>
      <c r="GT197" s="216"/>
      <c r="GU197" s="216"/>
      <c r="GV197" s="216"/>
      <c r="GW197" s="216"/>
      <c r="GX197" s="216"/>
      <c r="GY197" s="216"/>
      <c r="GZ197" s="216"/>
      <c r="HA197" s="216"/>
      <c r="HB197" s="216"/>
      <c r="HC197" s="216"/>
      <c r="HD197" s="216"/>
      <c r="HE197" s="216"/>
      <c r="HF197" s="216"/>
      <c r="HG197" s="216"/>
      <c r="HH197" s="216"/>
      <c r="HI197" s="216"/>
      <c r="HJ197" s="216"/>
      <c r="HK197" s="216"/>
      <c r="HL197" s="216"/>
      <c r="HM197" s="216"/>
      <c r="HN197" s="216"/>
      <c r="HO197" s="216"/>
      <c r="HP197" s="216"/>
      <c r="HQ197" s="216"/>
      <c r="HR197" s="216"/>
      <c r="HS197" s="216"/>
      <c r="HT197" s="216"/>
      <c r="HU197" s="216"/>
      <c r="HV197" s="216"/>
      <c r="HW197" s="216"/>
      <c r="HX197" s="216"/>
      <c r="HY197" s="216"/>
      <c r="HZ197" s="216"/>
      <c r="IA197" s="216"/>
      <c r="IB197" s="216"/>
      <c r="IC197" s="216"/>
      <c r="ID197" s="216"/>
      <c r="IE197" s="216"/>
      <c r="IF197" s="216"/>
      <c r="IG197" s="216"/>
      <c r="IH197" s="216"/>
      <c r="II197" s="216"/>
      <c r="IJ197" s="216"/>
      <c r="IK197" s="216"/>
      <c r="IL197" s="216"/>
      <c r="IM197" s="216"/>
      <c r="IN197" s="216"/>
      <c r="IO197" s="216"/>
      <c r="IP197" s="216"/>
      <c r="IQ197" s="216"/>
      <c r="IR197" s="216"/>
      <c r="IS197" s="216"/>
      <c r="IT197" s="216"/>
      <c r="IU197" s="216"/>
      <c r="IV197" s="216"/>
      <c r="IW197" s="216"/>
      <c r="IX197" s="216"/>
      <c r="IY197" s="216"/>
      <c r="IZ197" s="216"/>
      <c r="JA197" s="216"/>
      <c r="JB197" s="216"/>
      <c r="JC197" s="216"/>
      <c r="JD197" s="216"/>
      <c r="JE197" s="216"/>
      <c r="JF197" s="216"/>
      <c r="JG197" s="216"/>
      <c r="JH197" s="216"/>
      <c r="JI197" s="216"/>
      <c r="JJ197" s="216"/>
      <c r="JK197" s="216"/>
      <c r="JL197" s="216"/>
      <c r="JM197" s="216"/>
      <c r="JN197" s="216"/>
      <c r="JO197" s="216"/>
      <c r="JP197" s="216"/>
      <c r="JQ197" s="216"/>
      <c r="JR197" s="216"/>
    </row>
    <row r="198" spans="58:278" hidden="1">
      <c r="BF198" s="215">
        <v>79</v>
      </c>
      <c r="BG198" s="214">
        <f t="shared" si="2271"/>
        <v>79</v>
      </c>
      <c r="BH198" s="269">
        <f t="shared" ref="BH198:BI198" si="2335">IF(BH202&lt;BH197,(BH197-BH202)/5+BH199,(BH202-BH197)/5+BH197)</f>
        <v>1.680555555555556E-2</v>
      </c>
      <c r="BI198" s="270">
        <f t="shared" si="2335"/>
        <v>1.5277777777777779E-2</v>
      </c>
      <c r="BJ198" s="270">
        <f t="shared" ref="BJ198:DO198" si="2336">IF(BJ202&lt;BJ197,(BJ197-BJ202)/5+BJ199,(BJ202-BJ197)/5+BJ197)</f>
        <v>1.7222222222222222E-2</v>
      </c>
      <c r="BK198" s="270">
        <f t="shared" si="2336"/>
        <v>3.2222222222222228E-2</v>
      </c>
      <c r="BL198" s="270">
        <f t="shared" si="2336"/>
        <v>2.4999999999999998E-2</v>
      </c>
      <c r="BM198" s="270">
        <f t="shared" si="2336"/>
        <v>2.5694444444444447E-2</v>
      </c>
      <c r="BN198" s="270">
        <f t="shared" si="2336"/>
        <v>2.6388888888888889E-2</v>
      </c>
      <c r="BO198" s="270">
        <f t="shared" si="2336"/>
        <v>2.7083333333333334E-2</v>
      </c>
      <c r="BP198" s="270">
        <f t="shared" si="2336"/>
        <v>1.3194444444444444E-2</v>
      </c>
      <c r="BQ198" s="270">
        <f t="shared" si="2336"/>
        <v>3.125E-2</v>
      </c>
      <c r="BR198" s="270">
        <f t="shared" si="2336"/>
        <v>3.2638888888888891E-2</v>
      </c>
      <c r="BS198" s="270">
        <f t="shared" si="2336"/>
        <v>3.4027777777777775E-2</v>
      </c>
      <c r="BT198" s="270">
        <f t="shared" si="2336"/>
        <v>3.7499999999999999E-2</v>
      </c>
      <c r="BU198" s="270">
        <f t="shared" si="2336"/>
        <v>3.8194444444444441E-2</v>
      </c>
      <c r="BV198" s="270">
        <f t="shared" si="2336"/>
        <v>3.888888888888889E-2</v>
      </c>
      <c r="BW198" s="270">
        <f t="shared" si="2336"/>
        <v>4.0972222222222222E-2</v>
      </c>
      <c r="BX198" s="270">
        <f t="shared" si="2336"/>
        <v>4.1666666666666664E-2</v>
      </c>
      <c r="BY198" s="270">
        <f t="shared" si="2336"/>
        <v>4.0277777777777777E-3</v>
      </c>
      <c r="BZ198" s="270">
        <f t="shared" si="2336"/>
        <v>4.1666666666666666E-3</v>
      </c>
      <c r="CA198" s="270">
        <f t="shared" si="2336"/>
        <v>4.4444444444444444E-3</v>
      </c>
      <c r="CB198" s="270">
        <f t="shared" si="2336"/>
        <v>5.9722222222222225E-3</v>
      </c>
      <c r="CC198" s="270">
        <f t="shared" si="2336"/>
        <v>5.2777777777777779E-3</v>
      </c>
      <c r="CD198" s="270">
        <f t="shared" si="2336"/>
        <v>9.8611111111111104E-3</v>
      </c>
      <c r="CE198" s="270">
        <f t="shared" si="2336"/>
        <v>1.0416666666666668E-2</v>
      </c>
      <c r="CF198" s="270">
        <f t="shared" si="2336"/>
        <v>0</v>
      </c>
      <c r="CG198" s="270">
        <f t="shared" si="2336"/>
        <v>0</v>
      </c>
      <c r="CH198" s="270">
        <f t="shared" si="2336"/>
        <v>0</v>
      </c>
      <c r="CI198" s="270">
        <f t="shared" si="2336"/>
        <v>0</v>
      </c>
      <c r="CJ198" s="270">
        <f t="shared" si="2336"/>
        <v>0</v>
      </c>
      <c r="CK198" s="270">
        <f t="shared" si="2336"/>
        <v>0</v>
      </c>
      <c r="CL198" s="270">
        <f t="shared" si="2336"/>
        <v>0</v>
      </c>
      <c r="CM198" s="270">
        <f t="shared" si="2336"/>
        <v>0</v>
      </c>
      <c r="CN198" s="270">
        <f t="shared" si="2336"/>
        <v>0</v>
      </c>
      <c r="CO198" s="270">
        <f t="shared" si="2336"/>
        <v>0</v>
      </c>
      <c r="CP198" s="270">
        <f t="shared" si="2336"/>
        <v>0</v>
      </c>
      <c r="CQ198" s="270">
        <f t="shared" si="2336"/>
        <v>0</v>
      </c>
      <c r="CR198" s="270">
        <f t="shared" si="2336"/>
        <v>0</v>
      </c>
      <c r="CS198" s="270">
        <f t="shared" si="2336"/>
        <v>0</v>
      </c>
      <c r="CT198" s="270">
        <f t="shared" si="2336"/>
        <v>0</v>
      </c>
      <c r="CU198" s="270">
        <f t="shared" si="2336"/>
        <v>0</v>
      </c>
      <c r="CV198" s="270">
        <f t="shared" si="2336"/>
        <v>0</v>
      </c>
      <c r="CW198" s="270">
        <f t="shared" si="2336"/>
        <v>0</v>
      </c>
      <c r="CX198" s="270">
        <f t="shared" si="2336"/>
        <v>0</v>
      </c>
      <c r="CY198" s="270">
        <f t="shared" si="2336"/>
        <v>0</v>
      </c>
      <c r="CZ198" s="270">
        <f t="shared" si="2336"/>
        <v>0</v>
      </c>
      <c r="DA198" s="270">
        <f t="shared" si="2336"/>
        <v>0</v>
      </c>
      <c r="DB198" s="270">
        <f t="shared" si="2336"/>
        <v>0</v>
      </c>
      <c r="DC198" s="270">
        <f t="shared" si="2336"/>
        <v>0</v>
      </c>
      <c r="DD198" s="270">
        <f t="shared" si="2336"/>
        <v>0</v>
      </c>
      <c r="DE198" s="270">
        <f t="shared" si="2336"/>
        <v>0</v>
      </c>
      <c r="DF198" s="270">
        <f t="shared" si="2336"/>
        <v>0</v>
      </c>
      <c r="DG198" s="270">
        <f t="shared" si="2336"/>
        <v>0</v>
      </c>
      <c r="DH198" s="270">
        <f t="shared" si="2336"/>
        <v>0</v>
      </c>
      <c r="DI198" s="270">
        <f t="shared" si="2336"/>
        <v>0</v>
      </c>
      <c r="DJ198" s="270">
        <f t="shared" si="2336"/>
        <v>0</v>
      </c>
      <c r="DK198" s="270">
        <f t="shared" si="2336"/>
        <v>0</v>
      </c>
      <c r="DL198" s="270">
        <f t="shared" si="2336"/>
        <v>0</v>
      </c>
      <c r="DM198" s="270">
        <f t="shared" si="2336"/>
        <v>0</v>
      </c>
      <c r="DN198" s="270">
        <f t="shared" si="2336"/>
        <v>0</v>
      </c>
      <c r="DO198" s="270">
        <f t="shared" si="2336"/>
        <v>0</v>
      </c>
      <c r="DP198" s="270">
        <f t="shared" ref="DP198" si="2337">IF(DP202&lt;DP197,(DP197-DP202)/5+DP199,(DP202-DP197)/5+DP197)</f>
        <v>0</v>
      </c>
      <c r="DQ198" s="306">
        <f t="shared" si="2276"/>
        <v>79</v>
      </c>
      <c r="DR198" s="270">
        <f t="shared" ref="DR198:DS198" si="2338">IF(DR202&lt;DR197,(DR197-DR202)/5+DR199,(DR202-DR197)/5+DR197)</f>
        <v>0</v>
      </c>
      <c r="DS198" s="270">
        <f t="shared" si="2338"/>
        <v>0</v>
      </c>
      <c r="DT198" s="270">
        <f t="shared" ref="DT198:EO198" si="2339">IF(DT202&lt;DT197,(DT197-DT202)/5+DT199,(DT202-DT197)/5+DT197)</f>
        <v>0</v>
      </c>
      <c r="DU198" s="270">
        <f t="shared" si="2339"/>
        <v>0</v>
      </c>
      <c r="DV198" s="270">
        <f t="shared" si="2339"/>
        <v>0</v>
      </c>
      <c r="DW198" s="270">
        <f t="shared" si="2339"/>
        <v>0</v>
      </c>
      <c r="DX198" s="270">
        <f t="shared" si="2339"/>
        <v>0</v>
      </c>
      <c r="DY198" s="270">
        <f t="shared" si="2339"/>
        <v>0</v>
      </c>
      <c r="DZ198" s="270">
        <f t="shared" si="2339"/>
        <v>0</v>
      </c>
      <c r="EA198" s="270">
        <f t="shared" si="2339"/>
        <v>0</v>
      </c>
      <c r="EB198" s="270">
        <f t="shared" si="2339"/>
        <v>0</v>
      </c>
      <c r="EC198" s="270">
        <f t="shared" si="2339"/>
        <v>0</v>
      </c>
      <c r="ED198" s="270">
        <f t="shared" si="2339"/>
        <v>0</v>
      </c>
      <c r="EE198" s="270">
        <f t="shared" si="2339"/>
        <v>0</v>
      </c>
      <c r="EF198" s="270">
        <f t="shared" si="2339"/>
        <v>0</v>
      </c>
      <c r="EG198" s="270">
        <f t="shared" si="2339"/>
        <v>0</v>
      </c>
      <c r="EH198" s="270">
        <f t="shared" si="2339"/>
        <v>0</v>
      </c>
      <c r="EI198" s="270">
        <f t="shared" si="2339"/>
        <v>0</v>
      </c>
      <c r="EJ198" s="270">
        <f t="shared" si="2339"/>
        <v>0</v>
      </c>
      <c r="EK198" s="270">
        <f t="shared" si="2339"/>
        <v>0</v>
      </c>
      <c r="EL198" s="270">
        <f t="shared" si="2339"/>
        <v>0</v>
      </c>
      <c r="EM198" s="270">
        <f t="shared" si="2339"/>
        <v>0</v>
      </c>
      <c r="EN198" s="270">
        <f t="shared" si="2339"/>
        <v>0.19694444444444442</v>
      </c>
      <c r="EO198" s="270">
        <f t="shared" si="2339"/>
        <v>0.19708333333333333</v>
      </c>
      <c r="EP198" s="270">
        <f t="shared" ref="EP198:FJ198" si="2340">IF(EP202&lt;EP197,(EP197-EP202)/5+EP199,(EP202-EP197)/5+EP197)</f>
        <v>0.19777777777777777</v>
      </c>
      <c r="EQ198" s="270">
        <f t="shared" si="2340"/>
        <v>0.19791666666666669</v>
      </c>
      <c r="ER198" s="270">
        <f t="shared" si="2340"/>
        <v>0.19902777777777778</v>
      </c>
      <c r="ES198" s="270">
        <f t="shared" si="2340"/>
        <v>0.19958333333333333</v>
      </c>
      <c r="ET198" s="270">
        <f t="shared" si="2340"/>
        <v>4.1666666666666666E-3</v>
      </c>
      <c r="EU198" s="270">
        <f t="shared" si="2340"/>
        <v>4.8611111111111112E-3</v>
      </c>
      <c r="EV198" s="270">
        <f t="shared" si="2340"/>
        <v>8.3333333333333332E-3</v>
      </c>
      <c r="EW198" s="270">
        <f t="shared" si="2340"/>
        <v>6.9444444444444441E-3</v>
      </c>
      <c r="EX198" s="270">
        <f t="shared" si="2340"/>
        <v>1.1111111111111112E-2</v>
      </c>
      <c r="EY198" s="270">
        <f t="shared" si="2340"/>
        <v>1.1111111111111112E-2</v>
      </c>
      <c r="EZ198" s="270">
        <f t="shared" si="2340"/>
        <v>2.6666666666666672E-2</v>
      </c>
      <c r="FA198" s="270">
        <f t="shared" si="2340"/>
        <v>2.638888888888889E-3</v>
      </c>
      <c r="FB198" s="270">
        <f t="shared" si="2340"/>
        <v>2.1805555555555554E-2</v>
      </c>
      <c r="FC198" s="270">
        <f t="shared" si="2340"/>
        <v>2.041666666666667E-2</v>
      </c>
      <c r="FD198" s="270">
        <f t="shared" si="2340"/>
        <v>1.7638888888888888E-2</v>
      </c>
      <c r="FE198" s="270">
        <f t="shared" si="2340"/>
        <v>1.7916666666666664E-2</v>
      </c>
      <c r="FF198" s="270">
        <f t="shared" si="2340"/>
        <v>1.8472222222222223E-2</v>
      </c>
      <c r="FG198" s="270">
        <f t="shared" si="2340"/>
        <v>1.8611111111111113E-2</v>
      </c>
      <c r="FH198" s="270">
        <f t="shared" si="2340"/>
        <v>1.8750000000000003E-2</v>
      </c>
      <c r="FI198" s="270">
        <f t="shared" si="2340"/>
        <v>1.8194444444444447E-2</v>
      </c>
      <c r="FJ198" s="270">
        <f t="shared" si="2340"/>
        <v>1.8611111111111113E-2</v>
      </c>
      <c r="FK198" s="274">
        <f t="shared" ref="FK198" si="2341">IF(FK202&lt;FK197,(FK197-FK202)/5+FK199,(FK202-FK197)/5+FK197)</f>
        <v>1.8055555555555554E-2</v>
      </c>
      <c r="FL198" s="214">
        <f t="shared" si="2280"/>
        <v>79</v>
      </c>
      <c r="FM198" s="238" t="s">
        <v>161</v>
      </c>
      <c r="FN198" s="222">
        <f>FT191</f>
        <v>4.5833333333333334E-3</v>
      </c>
      <c r="FO198" s="216"/>
      <c r="FP198" s="216"/>
      <c r="FQ198" s="216"/>
      <c r="FR198" s="216"/>
      <c r="FS198" s="216"/>
      <c r="FT198" s="216"/>
      <c r="FU198" s="216"/>
      <c r="FV198" s="216"/>
      <c r="FW198" s="216"/>
      <c r="FX198" s="216"/>
      <c r="FY198" s="216"/>
      <c r="FZ198" s="216"/>
      <c r="GA198" s="216"/>
      <c r="GB198" s="216"/>
      <c r="GC198" s="216"/>
      <c r="GD198" s="216"/>
      <c r="GE198" s="216"/>
      <c r="GF198" s="216"/>
      <c r="GG198" s="216"/>
      <c r="GH198" s="216"/>
      <c r="GI198" s="216"/>
      <c r="GJ198" s="216"/>
      <c r="GK198" s="216"/>
      <c r="GL198" s="216"/>
      <c r="GM198" s="216"/>
      <c r="GN198" s="216"/>
      <c r="GO198" s="216"/>
      <c r="GP198" s="216"/>
      <c r="GQ198" s="216"/>
      <c r="GR198" s="216"/>
      <c r="GS198" s="216"/>
      <c r="GT198" s="216"/>
      <c r="GU198" s="216"/>
      <c r="GV198" s="216"/>
      <c r="GW198" s="216"/>
      <c r="GX198" s="216"/>
      <c r="GY198" s="216"/>
      <c r="GZ198" s="216"/>
      <c r="HA198" s="216"/>
      <c r="HB198" s="216"/>
      <c r="HC198" s="216"/>
      <c r="HD198" s="216"/>
      <c r="HE198" s="216"/>
      <c r="HF198" s="216"/>
      <c r="HG198" s="216"/>
      <c r="HH198" s="216"/>
      <c r="HI198" s="216"/>
      <c r="HJ198" s="216"/>
      <c r="HK198" s="216"/>
      <c r="HL198" s="216"/>
      <c r="HM198" s="216"/>
      <c r="HN198" s="216"/>
      <c r="HO198" s="216"/>
      <c r="HP198" s="216"/>
      <c r="HQ198" s="216"/>
      <c r="HR198" s="216"/>
      <c r="HS198" s="216"/>
      <c r="HT198" s="216"/>
      <c r="HU198" s="216"/>
      <c r="HV198" s="216"/>
      <c r="HW198" s="216"/>
      <c r="HX198" s="216"/>
      <c r="HY198" s="216"/>
      <c r="HZ198" s="216"/>
      <c r="IA198" s="216"/>
      <c r="IB198" s="216"/>
      <c r="IC198" s="216"/>
      <c r="ID198" s="216"/>
      <c r="IE198" s="216"/>
      <c r="IF198" s="216"/>
      <c r="IG198" s="216"/>
      <c r="IH198" s="216"/>
      <c r="II198" s="216"/>
      <c r="IJ198" s="216"/>
      <c r="IK198" s="216"/>
      <c r="IL198" s="216"/>
      <c r="IM198" s="216"/>
      <c r="IN198" s="216"/>
      <c r="IO198" s="216"/>
      <c r="IP198" s="216"/>
      <c r="IQ198" s="216"/>
      <c r="IR198" s="216"/>
      <c r="IS198" s="216"/>
      <c r="IT198" s="216"/>
      <c r="IU198" s="216"/>
      <c r="IV198" s="216"/>
      <c r="IW198" s="216"/>
      <c r="IX198" s="216"/>
      <c r="IY198" s="216"/>
      <c r="IZ198" s="216"/>
      <c r="JA198" s="216"/>
      <c r="JB198" s="216"/>
      <c r="JC198" s="216"/>
      <c r="JD198" s="216"/>
      <c r="JE198" s="216"/>
      <c r="JF198" s="216"/>
      <c r="JG198" s="216"/>
      <c r="JH198" s="216"/>
      <c r="JI198" s="216"/>
      <c r="JJ198" s="216"/>
      <c r="JK198" s="216"/>
      <c r="JL198" s="216"/>
      <c r="JM198" s="216"/>
      <c r="JN198" s="216"/>
      <c r="JO198" s="216"/>
      <c r="JP198" s="216"/>
      <c r="JQ198" s="216"/>
      <c r="JR198" s="216"/>
    </row>
    <row r="199" spans="58:278" hidden="1">
      <c r="BF199" s="215">
        <v>78</v>
      </c>
      <c r="BG199" s="214">
        <f t="shared" si="2271"/>
        <v>78</v>
      </c>
      <c r="BH199" s="257">
        <f t="shared" ref="BH199:BI199" si="2342">IF(BH202&lt;BH197,(BH197-BH202)/5+BH200,(BH202-BH197)/5+BH198)</f>
        <v>1.5555555555555559E-2</v>
      </c>
      <c r="BI199" s="254">
        <f t="shared" si="2342"/>
        <v>1.388888888888889E-2</v>
      </c>
      <c r="BJ199" s="254">
        <f t="shared" ref="BJ199:DO199" si="2343">IF(BJ202&lt;BJ197,(BJ197-BJ202)/5+BJ200,(BJ202-BJ197)/5+BJ198)</f>
        <v>1.5694444444444445E-2</v>
      </c>
      <c r="BK199" s="254">
        <f t="shared" si="2343"/>
        <v>2.7638888888888893E-2</v>
      </c>
      <c r="BL199" s="254">
        <f t="shared" si="2343"/>
        <v>2.4999999999999998E-2</v>
      </c>
      <c r="BM199" s="254">
        <f t="shared" si="2343"/>
        <v>2.5694444444444447E-2</v>
      </c>
      <c r="BN199" s="254">
        <f t="shared" si="2343"/>
        <v>2.6388888888888889E-2</v>
      </c>
      <c r="BO199" s="254">
        <f t="shared" si="2343"/>
        <v>2.7083333333333334E-2</v>
      </c>
      <c r="BP199" s="254">
        <f t="shared" si="2343"/>
        <v>1.3194444444444444E-2</v>
      </c>
      <c r="BQ199" s="254">
        <f t="shared" si="2343"/>
        <v>3.125E-2</v>
      </c>
      <c r="BR199" s="254">
        <f t="shared" si="2343"/>
        <v>3.2638888888888891E-2</v>
      </c>
      <c r="BS199" s="254">
        <f t="shared" si="2343"/>
        <v>3.4027777777777775E-2</v>
      </c>
      <c r="BT199" s="254">
        <f t="shared" si="2343"/>
        <v>3.7499999999999999E-2</v>
      </c>
      <c r="BU199" s="254">
        <f t="shared" si="2343"/>
        <v>3.8194444444444441E-2</v>
      </c>
      <c r="BV199" s="254">
        <f t="shared" si="2343"/>
        <v>3.888888888888889E-2</v>
      </c>
      <c r="BW199" s="254">
        <f t="shared" si="2343"/>
        <v>4.0972222222222222E-2</v>
      </c>
      <c r="BX199" s="254">
        <f t="shared" si="2343"/>
        <v>4.1666666666666664E-2</v>
      </c>
      <c r="BY199" s="254">
        <f t="shared" si="2343"/>
        <v>8.0555555555555554E-3</v>
      </c>
      <c r="BZ199" s="254">
        <f t="shared" si="2343"/>
        <v>8.3333333333333332E-3</v>
      </c>
      <c r="CA199" s="254">
        <f t="shared" si="2343"/>
        <v>8.8888888888888889E-3</v>
      </c>
      <c r="CB199" s="254">
        <f t="shared" si="2343"/>
        <v>1.1944444444444445E-2</v>
      </c>
      <c r="CC199" s="254">
        <f t="shared" si="2343"/>
        <v>1.0555555555555556E-2</v>
      </c>
      <c r="CD199" s="254">
        <f t="shared" si="2343"/>
        <v>1.9722222222222221E-2</v>
      </c>
      <c r="CE199" s="254">
        <f t="shared" si="2343"/>
        <v>2.0833333333333336E-2</v>
      </c>
      <c r="CF199" s="254">
        <f t="shared" si="2343"/>
        <v>0</v>
      </c>
      <c r="CG199" s="254">
        <f t="shared" si="2343"/>
        <v>0</v>
      </c>
      <c r="CH199" s="254">
        <f t="shared" si="2343"/>
        <v>0</v>
      </c>
      <c r="CI199" s="254">
        <f t="shared" si="2343"/>
        <v>0</v>
      </c>
      <c r="CJ199" s="254">
        <f t="shared" si="2343"/>
        <v>0</v>
      </c>
      <c r="CK199" s="254">
        <f t="shared" si="2343"/>
        <v>0</v>
      </c>
      <c r="CL199" s="254">
        <f t="shared" si="2343"/>
        <v>0</v>
      </c>
      <c r="CM199" s="254">
        <f t="shared" si="2343"/>
        <v>0</v>
      </c>
      <c r="CN199" s="254">
        <f t="shared" si="2343"/>
        <v>0</v>
      </c>
      <c r="CO199" s="254">
        <f t="shared" si="2343"/>
        <v>0</v>
      </c>
      <c r="CP199" s="254">
        <f t="shared" si="2343"/>
        <v>0</v>
      </c>
      <c r="CQ199" s="254">
        <f t="shared" si="2343"/>
        <v>0</v>
      </c>
      <c r="CR199" s="254">
        <f t="shared" si="2343"/>
        <v>0</v>
      </c>
      <c r="CS199" s="254">
        <f t="shared" si="2343"/>
        <v>0</v>
      </c>
      <c r="CT199" s="254">
        <f t="shared" si="2343"/>
        <v>0</v>
      </c>
      <c r="CU199" s="254">
        <f t="shared" si="2343"/>
        <v>0</v>
      </c>
      <c r="CV199" s="254">
        <f t="shared" si="2343"/>
        <v>0</v>
      </c>
      <c r="CW199" s="254">
        <f t="shared" si="2343"/>
        <v>0</v>
      </c>
      <c r="CX199" s="254">
        <f t="shared" si="2343"/>
        <v>0</v>
      </c>
      <c r="CY199" s="254">
        <f t="shared" si="2343"/>
        <v>0</v>
      </c>
      <c r="CZ199" s="254">
        <f t="shared" si="2343"/>
        <v>0</v>
      </c>
      <c r="DA199" s="254">
        <f t="shared" si="2343"/>
        <v>0</v>
      </c>
      <c r="DB199" s="254">
        <f t="shared" si="2343"/>
        <v>0</v>
      </c>
      <c r="DC199" s="254">
        <f t="shared" si="2343"/>
        <v>0</v>
      </c>
      <c r="DD199" s="254">
        <f t="shared" si="2343"/>
        <v>0</v>
      </c>
      <c r="DE199" s="254">
        <f t="shared" si="2343"/>
        <v>0</v>
      </c>
      <c r="DF199" s="254">
        <f t="shared" si="2343"/>
        <v>0</v>
      </c>
      <c r="DG199" s="254">
        <f t="shared" si="2343"/>
        <v>0</v>
      </c>
      <c r="DH199" s="254">
        <f t="shared" si="2343"/>
        <v>0</v>
      </c>
      <c r="DI199" s="254">
        <f t="shared" si="2343"/>
        <v>0</v>
      </c>
      <c r="DJ199" s="254">
        <f t="shared" si="2343"/>
        <v>0</v>
      </c>
      <c r="DK199" s="254">
        <f t="shared" si="2343"/>
        <v>0</v>
      </c>
      <c r="DL199" s="254">
        <f t="shared" si="2343"/>
        <v>0</v>
      </c>
      <c r="DM199" s="254">
        <f t="shared" si="2343"/>
        <v>0</v>
      </c>
      <c r="DN199" s="254">
        <f t="shared" si="2343"/>
        <v>0</v>
      </c>
      <c r="DO199" s="254">
        <f t="shared" si="2343"/>
        <v>0</v>
      </c>
      <c r="DP199" s="254">
        <f t="shared" ref="DP199" si="2344">IF(DP202&lt;DP197,(DP197-DP202)/5+DP200,(DP202-DP197)/5+DP198)</f>
        <v>0</v>
      </c>
      <c r="DQ199" s="306">
        <f t="shared" si="2276"/>
        <v>78</v>
      </c>
      <c r="DR199" s="254">
        <f t="shared" ref="DR199:DS199" si="2345">IF(DR202&lt;DR197,(DR197-DR202)/5+DR200,(DR202-DR197)/5+DR198)</f>
        <v>0</v>
      </c>
      <c r="DS199" s="254">
        <f t="shared" si="2345"/>
        <v>0</v>
      </c>
      <c r="DT199" s="254">
        <f t="shared" ref="DT199:EO199" si="2346">IF(DT202&lt;DT197,(DT197-DT202)/5+DT200,(DT202-DT197)/5+DT198)</f>
        <v>0</v>
      </c>
      <c r="DU199" s="254">
        <f t="shared" si="2346"/>
        <v>0</v>
      </c>
      <c r="DV199" s="254">
        <f t="shared" si="2346"/>
        <v>0</v>
      </c>
      <c r="DW199" s="254">
        <f t="shared" si="2346"/>
        <v>0</v>
      </c>
      <c r="DX199" s="254">
        <f t="shared" si="2346"/>
        <v>0</v>
      </c>
      <c r="DY199" s="254">
        <f t="shared" si="2346"/>
        <v>0</v>
      </c>
      <c r="DZ199" s="254">
        <f t="shared" si="2346"/>
        <v>0</v>
      </c>
      <c r="EA199" s="254">
        <f t="shared" si="2346"/>
        <v>0</v>
      </c>
      <c r="EB199" s="254">
        <f t="shared" si="2346"/>
        <v>0</v>
      </c>
      <c r="EC199" s="254">
        <f t="shared" si="2346"/>
        <v>0</v>
      </c>
      <c r="ED199" s="254">
        <f t="shared" si="2346"/>
        <v>0</v>
      </c>
      <c r="EE199" s="254">
        <f t="shared" si="2346"/>
        <v>0</v>
      </c>
      <c r="EF199" s="254">
        <f t="shared" si="2346"/>
        <v>0</v>
      </c>
      <c r="EG199" s="254">
        <f t="shared" si="2346"/>
        <v>0</v>
      </c>
      <c r="EH199" s="254">
        <f t="shared" si="2346"/>
        <v>0</v>
      </c>
      <c r="EI199" s="254">
        <f t="shared" si="2346"/>
        <v>0</v>
      </c>
      <c r="EJ199" s="254">
        <f t="shared" si="2346"/>
        <v>0</v>
      </c>
      <c r="EK199" s="254">
        <f t="shared" si="2346"/>
        <v>0</v>
      </c>
      <c r="EL199" s="254">
        <f t="shared" si="2346"/>
        <v>0</v>
      </c>
      <c r="EM199" s="254">
        <f t="shared" si="2346"/>
        <v>0</v>
      </c>
      <c r="EN199" s="254">
        <f t="shared" si="2346"/>
        <v>0.39388888888888884</v>
      </c>
      <c r="EO199" s="254">
        <f t="shared" si="2346"/>
        <v>0.39416666666666667</v>
      </c>
      <c r="EP199" s="254">
        <f t="shared" ref="EP199:FJ199" si="2347">IF(EP202&lt;EP197,(EP197-EP202)/5+EP200,(EP202-EP197)/5+EP198)</f>
        <v>0.39555555555555555</v>
      </c>
      <c r="EQ199" s="254">
        <f t="shared" si="2347"/>
        <v>0.39583333333333337</v>
      </c>
      <c r="ER199" s="254">
        <f t="shared" si="2347"/>
        <v>0.39805555555555555</v>
      </c>
      <c r="ES199" s="254">
        <f t="shared" si="2347"/>
        <v>0.39916666666666667</v>
      </c>
      <c r="ET199" s="254">
        <f t="shared" si="2347"/>
        <v>4.1666666666666666E-3</v>
      </c>
      <c r="EU199" s="254">
        <f t="shared" si="2347"/>
        <v>4.8611111111111112E-3</v>
      </c>
      <c r="EV199" s="254">
        <f t="shared" si="2347"/>
        <v>8.3333333333333332E-3</v>
      </c>
      <c r="EW199" s="254">
        <f t="shared" si="2347"/>
        <v>6.9444444444444441E-3</v>
      </c>
      <c r="EX199" s="254">
        <f t="shared" si="2347"/>
        <v>1.1111111111111112E-2</v>
      </c>
      <c r="EY199" s="254">
        <f t="shared" si="2347"/>
        <v>1.1111111111111112E-2</v>
      </c>
      <c r="EZ199" s="254">
        <f t="shared" si="2347"/>
        <v>2.2083333333333337E-2</v>
      </c>
      <c r="FA199" s="254">
        <f t="shared" si="2347"/>
        <v>5.2777777777777779E-3</v>
      </c>
      <c r="FB199" s="254">
        <f t="shared" si="2347"/>
        <v>1.9305555555555555E-2</v>
      </c>
      <c r="FC199" s="254">
        <f t="shared" si="2347"/>
        <v>1.8611111111111113E-2</v>
      </c>
      <c r="FD199" s="254">
        <f t="shared" si="2347"/>
        <v>1.6527777777777777E-2</v>
      </c>
      <c r="FE199" s="254">
        <f t="shared" si="2347"/>
        <v>1.6388888888888887E-2</v>
      </c>
      <c r="FF199" s="254">
        <f t="shared" si="2347"/>
        <v>1.6805555555555556E-2</v>
      </c>
      <c r="FG199" s="254">
        <f t="shared" si="2347"/>
        <v>1.7083333333333336E-2</v>
      </c>
      <c r="FH199" s="254">
        <f t="shared" si="2347"/>
        <v>1.7361111111111112E-2</v>
      </c>
      <c r="FI199" s="254">
        <f t="shared" si="2347"/>
        <v>1.6944444444444446E-2</v>
      </c>
      <c r="FJ199" s="254">
        <f t="shared" si="2347"/>
        <v>1.7083333333333336E-2</v>
      </c>
      <c r="FK199" s="255">
        <f t="shared" ref="FK199" si="2348">IF(FK202&lt;FK197,(FK197-FK202)/5+FK200,(FK202-FK197)/5+FK198)</f>
        <v>1.6666666666666666E-2</v>
      </c>
      <c r="FL199" s="214">
        <f t="shared" si="2280"/>
        <v>78</v>
      </c>
      <c r="FM199" s="238" t="s">
        <v>126</v>
      </c>
      <c r="FN199" s="222">
        <f>FU191</f>
        <v>4.5833333333333334E-3</v>
      </c>
      <c r="FO199" s="216"/>
      <c r="FP199" s="216"/>
      <c r="FQ199" s="216"/>
      <c r="FR199" s="216"/>
      <c r="FS199" s="216"/>
      <c r="FT199" s="216"/>
      <c r="FU199" s="216"/>
      <c r="FV199" s="216"/>
      <c r="FW199" s="216"/>
      <c r="FX199" s="216"/>
      <c r="FY199" s="216"/>
      <c r="FZ199" s="216"/>
      <c r="GA199" s="216"/>
      <c r="GB199" s="216"/>
      <c r="GC199" s="216"/>
      <c r="GD199" s="216"/>
      <c r="GE199" s="216"/>
      <c r="GF199" s="216"/>
      <c r="GG199" s="216"/>
      <c r="GH199" s="216"/>
      <c r="GI199" s="216"/>
      <c r="GJ199" s="216"/>
      <c r="GK199" s="216"/>
      <c r="GL199" s="216"/>
      <c r="GM199" s="216"/>
      <c r="GN199" s="216"/>
      <c r="GO199" s="216"/>
      <c r="GP199" s="216"/>
      <c r="GQ199" s="216"/>
      <c r="GR199" s="216"/>
      <c r="GS199" s="216"/>
      <c r="GT199" s="216"/>
      <c r="GU199" s="216"/>
      <c r="GV199" s="216"/>
      <c r="GW199" s="216"/>
      <c r="GX199" s="216"/>
      <c r="GY199" s="216"/>
      <c r="GZ199" s="216"/>
      <c r="HA199" s="216"/>
      <c r="HB199" s="216"/>
      <c r="HC199" s="216"/>
      <c r="HD199" s="216"/>
      <c r="HE199" s="216"/>
      <c r="HF199" s="216"/>
      <c r="HG199" s="216"/>
      <c r="HH199" s="216"/>
      <c r="HI199" s="216"/>
      <c r="HJ199" s="216"/>
      <c r="HK199" s="216"/>
      <c r="HL199" s="216"/>
      <c r="HM199" s="216"/>
      <c r="HN199" s="216"/>
      <c r="HO199" s="216"/>
      <c r="HP199" s="216"/>
      <c r="HQ199" s="216"/>
      <c r="HR199" s="216"/>
      <c r="HS199" s="216"/>
      <c r="HT199" s="216"/>
      <c r="HU199" s="216"/>
      <c r="HV199" s="216"/>
      <c r="HW199" s="216"/>
      <c r="HX199" s="216"/>
      <c r="HY199" s="216"/>
      <c r="HZ199" s="216"/>
      <c r="IA199" s="216"/>
      <c r="IB199" s="216"/>
      <c r="IC199" s="216"/>
      <c r="ID199" s="216"/>
      <c r="IE199" s="216"/>
      <c r="IF199" s="216"/>
      <c r="IG199" s="216"/>
      <c r="IH199" s="216"/>
      <c r="II199" s="216"/>
      <c r="IJ199" s="216"/>
      <c r="IK199" s="216"/>
      <c r="IL199" s="216"/>
      <c r="IM199" s="216"/>
      <c r="IN199" s="216"/>
      <c r="IO199" s="216"/>
      <c r="IP199" s="216"/>
      <c r="IQ199" s="216"/>
      <c r="IR199" s="216"/>
      <c r="IS199" s="216"/>
      <c r="IT199" s="216"/>
      <c r="IU199" s="216"/>
      <c r="IV199" s="216"/>
      <c r="IW199" s="216"/>
      <c r="IX199" s="216"/>
      <c r="IY199" s="216"/>
      <c r="IZ199" s="216"/>
      <c r="JA199" s="216"/>
      <c r="JB199" s="216"/>
      <c r="JC199" s="216"/>
      <c r="JD199" s="216"/>
      <c r="JE199" s="216"/>
      <c r="JF199" s="216"/>
      <c r="JG199" s="216"/>
      <c r="JH199" s="216"/>
      <c r="JI199" s="216"/>
      <c r="JJ199" s="216"/>
      <c r="JK199" s="216"/>
      <c r="JL199" s="216"/>
      <c r="JM199" s="216"/>
      <c r="JN199" s="216"/>
      <c r="JO199" s="216"/>
      <c r="JP199" s="216"/>
      <c r="JQ199" s="216"/>
      <c r="JR199" s="216"/>
    </row>
    <row r="200" spans="58:278" hidden="1">
      <c r="BF200" s="215">
        <v>77</v>
      </c>
      <c r="BG200" s="214">
        <f t="shared" si="2271"/>
        <v>77</v>
      </c>
      <c r="BH200" s="257">
        <f t="shared" ref="BH200:BI200" si="2349">IF(BH202&lt;BH197,(BH197-BH202)/5+BH201,(BH202-BH197)/5+BH199)</f>
        <v>1.4305555555555557E-2</v>
      </c>
      <c r="BI200" s="254">
        <f t="shared" si="2349"/>
        <v>1.2500000000000001E-2</v>
      </c>
      <c r="BJ200" s="254">
        <f t="shared" ref="BJ200:DO200" si="2350">IF(BJ202&lt;BJ197,(BJ197-BJ202)/5+BJ201,(BJ202-BJ197)/5+BJ199)</f>
        <v>1.4166666666666666E-2</v>
      </c>
      <c r="BK200" s="254">
        <f t="shared" si="2350"/>
        <v>2.3055555555555558E-2</v>
      </c>
      <c r="BL200" s="254">
        <f t="shared" si="2350"/>
        <v>2.4999999999999998E-2</v>
      </c>
      <c r="BM200" s="254">
        <f t="shared" si="2350"/>
        <v>2.5694444444444447E-2</v>
      </c>
      <c r="BN200" s="254">
        <f t="shared" si="2350"/>
        <v>2.6388888888888889E-2</v>
      </c>
      <c r="BO200" s="254">
        <f t="shared" si="2350"/>
        <v>2.7083333333333334E-2</v>
      </c>
      <c r="BP200" s="254">
        <f t="shared" si="2350"/>
        <v>1.3194444444444444E-2</v>
      </c>
      <c r="BQ200" s="254">
        <f t="shared" si="2350"/>
        <v>3.125E-2</v>
      </c>
      <c r="BR200" s="254">
        <f t="shared" si="2350"/>
        <v>3.2638888888888891E-2</v>
      </c>
      <c r="BS200" s="254">
        <f t="shared" si="2350"/>
        <v>3.4027777777777775E-2</v>
      </c>
      <c r="BT200" s="254">
        <f t="shared" si="2350"/>
        <v>3.7499999999999999E-2</v>
      </c>
      <c r="BU200" s="254">
        <f t="shared" si="2350"/>
        <v>3.8194444444444441E-2</v>
      </c>
      <c r="BV200" s="254">
        <f t="shared" si="2350"/>
        <v>3.888888888888889E-2</v>
      </c>
      <c r="BW200" s="254">
        <f t="shared" si="2350"/>
        <v>4.0972222222222222E-2</v>
      </c>
      <c r="BX200" s="254">
        <f t="shared" si="2350"/>
        <v>4.1666666666666664E-2</v>
      </c>
      <c r="BY200" s="254">
        <f t="shared" si="2350"/>
        <v>1.2083333333333333E-2</v>
      </c>
      <c r="BZ200" s="254">
        <f t="shared" si="2350"/>
        <v>1.2500000000000001E-2</v>
      </c>
      <c r="CA200" s="254">
        <f t="shared" si="2350"/>
        <v>1.3333333333333332E-2</v>
      </c>
      <c r="CB200" s="254">
        <f t="shared" si="2350"/>
        <v>1.7916666666666668E-2</v>
      </c>
      <c r="CC200" s="254">
        <f t="shared" si="2350"/>
        <v>1.5833333333333335E-2</v>
      </c>
      <c r="CD200" s="254">
        <f t="shared" si="2350"/>
        <v>2.958333333333333E-2</v>
      </c>
      <c r="CE200" s="254">
        <f t="shared" si="2350"/>
        <v>3.125E-2</v>
      </c>
      <c r="CF200" s="254">
        <f t="shared" si="2350"/>
        <v>0</v>
      </c>
      <c r="CG200" s="254">
        <f t="shared" si="2350"/>
        <v>0</v>
      </c>
      <c r="CH200" s="254">
        <f t="shared" si="2350"/>
        <v>0</v>
      </c>
      <c r="CI200" s="254">
        <f t="shared" si="2350"/>
        <v>0</v>
      </c>
      <c r="CJ200" s="254">
        <f t="shared" si="2350"/>
        <v>0</v>
      </c>
      <c r="CK200" s="254">
        <f t="shared" si="2350"/>
        <v>0</v>
      </c>
      <c r="CL200" s="254">
        <f t="shared" si="2350"/>
        <v>0</v>
      </c>
      <c r="CM200" s="254">
        <f t="shared" si="2350"/>
        <v>0</v>
      </c>
      <c r="CN200" s="254">
        <f t="shared" si="2350"/>
        <v>0</v>
      </c>
      <c r="CO200" s="254">
        <f t="shared" si="2350"/>
        <v>0</v>
      </c>
      <c r="CP200" s="254">
        <f t="shared" si="2350"/>
        <v>0</v>
      </c>
      <c r="CQ200" s="254">
        <f t="shared" si="2350"/>
        <v>0</v>
      </c>
      <c r="CR200" s="254">
        <f t="shared" si="2350"/>
        <v>0</v>
      </c>
      <c r="CS200" s="254">
        <f t="shared" si="2350"/>
        <v>0</v>
      </c>
      <c r="CT200" s="254">
        <f t="shared" si="2350"/>
        <v>0</v>
      </c>
      <c r="CU200" s="254">
        <f t="shared" si="2350"/>
        <v>0</v>
      </c>
      <c r="CV200" s="254">
        <f t="shared" si="2350"/>
        <v>0</v>
      </c>
      <c r="CW200" s="254">
        <f t="shared" si="2350"/>
        <v>0</v>
      </c>
      <c r="CX200" s="254">
        <f t="shared" si="2350"/>
        <v>0</v>
      </c>
      <c r="CY200" s="254">
        <f t="shared" si="2350"/>
        <v>0</v>
      </c>
      <c r="CZ200" s="254">
        <f t="shared" si="2350"/>
        <v>0</v>
      </c>
      <c r="DA200" s="254">
        <f t="shared" si="2350"/>
        <v>0</v>
      </c>
      <c r="DB200" s="254">
        <f t="shared" si="2350"/>
        <v>0</v>
      </c>
      <c r="DC200" s="254">
        <f t="shared" si="2350"/>
        <v>0</v>
      </c>
      <c r="DD200" s="254">
        <f t="shared" si="2350"/>
        <v>0</v>
      </c>
      <c r="DE200" s="254">
        <f t="shared" si="2350"/>
        <v>0</v>
      </c>
      <c r="DF200" s="254">
        <f t="shared" si="2350"/>
        <v>0</v>
      </c>
      <c r="DG200" s="254">
        <f t="shared" si="2350"/>
        <v>0</v>
      </c>
      <c r="DH200" s="254">
        <f t="shared" si="2350"/>
        <v>0</v>
      </c>
      <c r="DI200" s="254">
        <f t="shared" si="2350"/>
        <v>0</v>
      </c>
      <c r="DJ200" s="254">
        <f t="shared" si="2350"/>
        <v>0</v>
      </c>
      <c r="DK200" s="254">
        <f t="shared" si="2350"/>
        <v>0</v>
      </c>
      <c r="DL200" s="254">
        <f t="shared" si="2350"/>
        <v>0</v>
      </c>
      <c r="DM200" s="254">
        <f t="shared" si="2350"/>
        <v>0</v>
      </c>
      <c r="DN200" s="254">
        <f t="shared" si="2350"/>
        <v>0</v>
      </c>
      <c r="DO200" s="254">
        <f t="shared" si="2350"/>
        <v>0</v>
      </c>
      <c r="DP200" s="254">
        <f t="shared" ref="DP200" si="2351">IF(DP202&lt;DP197,(DP197-DP202)/5+DP201,(DP202-DP197)/5+DP199)</f>
        <v>0</v>
      </c>
      <c r="DQ200" s="306">
        <f t="shared" si="2276"/>
        <v>77</v>
      </c>
      <c r="DR200" s="254">
        <f t="shared" ref="DR200:DS200" si="2352">IF(DR202&lt;DR197,(DR197-DR202)/5+DR201,(DR202-DR197)/5+DR199)</f>
        <v>0</v>
      </c>
      <c r="DS200" s="254">
        <f t="shared" si="2352"/>
        <v>0</v>
      </c>
      <c r="DT200" s="254">
        <f t="shared" ref="DT200:EO200" si="2353">IF(DT202&lt;DT197,(DT197-DT202)/5+DT201,(DT202-DT197)/5+DT199)</f>
        <v>0</v>
      </c>
      <c r="DU200" s="254">
        <f t="shared" si="2353"/>
        <v>0</v>
      </c>
      <c r="DV200" s="254">
        <f t="shared" si="2353"/>
        <v>0</v>
      </c>
      <c r="DW200" s="254">
        <f t="shared" si="2353"/>
        <v>0</v>
      </c>
      <c r="DX200" s="254">
        <f t="shared" si="2353"/>
        <v>0</v>
      </c>
      <c r="DY200" s="254">
        <f t="shared" si="2353"/>
        <v>0</v>
      </c>
      <c r="DZ200" s="254">
        <f t="shared" si="2353"/>
        <v>0</v>
      </c>
      <c r="EA200" s="254">
        <f t="shared" si="2353"/>
        <v>0</v>
      </c>
      <c r="EB200" s="254">
        <f t="shared" si="2353"/>
        <v>0</v>
      </c>
      <c r="EC200" s="254">
        <f t="shared" si="2353"/>
        <v>0</v>
      </c>
      <c r="ED200" s="254">
        <f t="shared" si="2353"/>
        <v>0</v>
      </c>
      <c r="EE200" s="254">
        <f t="shared" si="2353"/>
        <v>0</v>
      </c>
      <c r="EF200" s="254">
        <f t="shared" si="2353"/>
        <v>0</v>
      </c>
      <c r="EG200" s="254">
        <f t="shared" si="2353"/>
        <v>0</v>
      </c>
      <c r="EH200" s="254">
        <f t="shared" si="2353"/>
        <v>0</v>
      </c>
      <c r="EI200" s="254">
        <f t="shared" si="2353"/>
        <v>0</v>
      </c>
      <c r="EJ200" s="254">
        <f t="shared" si="2353"/>
        <v>0</v>
      </c>
      <c r="EK200" s="254">
        <f t="shared" si="2353"/>
        <v>0</v>
      </c>
      <c r="EL200" s="254">
        <f t="shared" si="2353"/>
        <v>0</v>
      </c>
      <c r="EM200" s="254">
        <f t="shared" si="2353"/>
        <v>0</v>
      </c>
      <c r="EN200" s="254">
        <f t="shared" si="2353"/>
        <v>0.59083333333333332</v>
      </c>
      <c r="EO200" s="254">
        <f t="shared" si="2353"/>
        <v>0.59125000000000005</v>
      </c>
      <c r="EP200" s="254">
        <f t="shared" ref="EP200:FJ200" si="2354">IF(EP202&lt;EP197,(EP197-EP202)/5+EP201,(EP202-EP197)/5+EP199)</f>
        <v>0.59333333333333327</v>
      </c>
      <c r="EQ200" s="254">
        <f t="shared" si="2354"/>
        <v>0.59375</v>
      </c>
      <c r="ER200" s="254">
        <f t="shared" si="2354"/>
        <v>0.5970833333333333</v>
      </c>
      <c r="ES200" s="254">
        <f t="shared" si="2354"/>
        <v>0.59875</v>
      </c>
      <c r="ET200" s="254">
        <f t="shared" si="2354"/>
        <v>4.1666666666666666E-3</v>
      </c>
      <c r="EU200" s="254">
        <f t="shared" si="2354"/>
        <v>4.8611111111111112E-3</v>
      </c>
      <c r="EV200" s="254">
        <f t="shared" si="2354"/>
        <v>8.3333333333333332E-3</v>
      </c>
      <c r="EW200" s="254">
        <f t="shared" si="2354"/>
        <v>6.9444444444444441E-3</v>
      </c>
      <c r="EX200" s="254">
        <f t="shared" si="2354"/>
        <v>1.1111111111111112E-2</v>
      </c>
      <c r="EY200" s="254">
        <f t="shared" si="2354"/>
        <v>1.1111111111111112E-2</v>
      </c>
      <c r="EZ200" s="254">
        <f t="shared" si="2354"/>
        <v>1.7500000000000002E-2</v>
      </c>
      <c r="FA200" s="254">
        <f t="shared" si="2354"/>
        <v>7.9166666666666673E-3</v>
      </c>
      <c r="FB200" s="254">
        <f t="shared" si="2354"/>
        <v>1.6805555555555556E-2</v>
      </c>
      <c r="FC200" s="254">
        <f t="shared" si="2354"/>
        <v>1.6805555555555556E-2</v>
      </c>
      <c r="FD200" s="254">
        <f t="shared" si="2354"/>
        <v>1.5416666666666667E-2</v>
      </c>
      <c r="FE200" s="254">
        <f t="shared" si="2354"/>
        <v>1.486111111111111E-2</v>
      </c>
      <c r="FF200" s="254">
        <f t="shared" si="2354"/>
        <v>1.5138888888888889E-2</v>
      </c>
      <c r="FG200" s="254">
        <f t="shared" si="2354"/>
        <v>1.5555555555555557E-2</v>
      </c>
      <c r="FH200" s="254">
        <f t="shared" si="2354"/>
        <v>1.5972222222222221E-2</v>
      </c>
      <c r="FI200" s="254">
        <f t="shared" si="2354"/>
        <v>1.5694444444444445E-2</v>
      </c>
      <c r="FJ200" s="254">
        <f t="shared" si="2354"/>
        <v>1.5555555555555557E-2</v>
      </c>
      <c r="FK200" s="255">
        <f t="shared" ref="FK200" si="2355">IF(FK202&lt;FK197,(FK197-FK202)/5+FK201,(FK202-FK197)/5+FK199)</f>
        <v>1.5277777777777777E-2</v>
      </c>
      <c r="FL200" s="214">
        <f t="shared" si="2280"/>
        <v>77</v>
      </c>
      <c r="FM200" s="238" t="s">
        <v>82</v>
      </c>
      <c r="FN200" s="222">
        <f>FV191</f>
        <v>6.6666666666666671E-3</v>
      </c>
      <c r="FO200" s="216"/>
      <c r="FP200" s="216"/>
      <c r="FQ200" s="216"/>
      <c r="FR200" s="216"/>
      <c r="FS200" s="216"/>
      <c r="FT200" s="216"/>
      <c r="FU200" s="216"/>
      <c r="FV200" s="216"/>
      <c r="FW200" s="216"/>
      <c r="FX200" s="216"/>
      <c r="FY200" s="216"/>
      <c r="FZ200" s="216"/>
      <c r="GA200" s="216"/>
      <c r="GB200" s="216"/>
      <c r="GC200" s="216"/>
      <c r="GD200" s="216"/>
      <c r="GE200" s="216"/>
      <c r="GF200" s="216"/>
      <c r="GG200" s="216"/>
      <c r="GH200" s="216"/>
      <c r="GI200" s="216"/>
      <c r="GJ200" s="216"/>
      <c r="GK200" s="216"/>
      <c r="GL200" s="216"/>
      <c r="GM200" s="216"/>
      <c r="GN200" s="216"/>
      <c r="GO200" s="216"/>
      <c r="GP200" s="216"/>
      <c r="GQ200" s="216"/>
      <c r="GR200" s="216"/>
      <c r="GS200" s="216"/>
      <c r="GT200" s="216"/>
      <c r="GU200" s="216"/>
      <c r="GV200" s="216"/>
      <c r="GW200" s="216"/>
      <c r="GX200" s="216"/>
      <c r="GY200" s="216"/>
      <c r="GZ200" s="216"/>
      <c r="HA200" s="216"/>
      <c r="HB200" s="216"/>
      <c r="HC200" s="216"/>
      <c r="HD200" s="216"/>
      <c r="HE200" s="216"/>
      <c r="HF200" s="216"/>
      <c r="HG200" s="216"/>
      <c r="HH200" s="216"/>
      <c r="HI200" s="216"/>
      <c r="HJ200" s="216"/>
      <c r="HK200" s="216"/>
      <c r="HL200" s="216"/>
      <c r="HM200" s="216"/>
      <c r="HN200" s="216"/>
      <c r="HO200" s="216"/>
      <c r="HP200" s="216"/>
      <c r="HQ200" s="216"/>
      <c r="HR200" s="216"/>
      <c r="HS200" s="216"/>
      <c r="HT200" s="216"/>
      <c r="HU200" s="216"/>
      <c r="HV200" s="216"/>
      <c r="HW200" s="216"/>
      <c r="HX200" s="216"/>
      <c r="HY200" s="216"/>
      <c r="HZ200" s="216"/>
      <c r="IA200" s="216"/>
      <c r="IB200" s="216"/>
      <c r="IC200" s="216"/>
      <c r="ID200" s="216"/>
      <c r="IE200" s="216"/>
      <c r="IF200" s="216"/>
      <c r="IG200" s="216"/>
      <c r="IH200" s="216"/>
      <c r="II200" s="216"/>
      <c r="IJ200" s="216"/>
      <c r="IK200" s="216"/>
      <c r="IL200" s="216"/>
      <c r="IM200" s="216"/>
      <c r="IN200" s="216"/>
      <c r="IO200" s="216"/>
      <c r="IP200" s="216"/>
      <c r="IQ200" s="216"/>
      <c r="IR200" s="216"/>
      <c r="IS200" s="216"/>
      <c r="IT200" s="216"/>
      <c r="IU200" s="216"/>
      <c r="IV200" s="216"/>
      <c r="IW200" s="216"/>
      <c r="IX200" s="216"/>
      <c r="IY200" s="216"/>
      <c r="IZ200" s="216"/>
      <c r="JA200" s="216"/>
      <c r="JB200" s="216"/>
      <c r="JC200" s="216"/>
      <c r="JD200" s="216"/>
      <c r="JE200" s="216"/>
      <c r="JF200" s="216"/>
      <c r="JG200" s="216"/>
      <c r="JH200" s="216"/>
      <c r="JI200" s="216"/>
      <c r="JJ200" s="216"/>
      <c r="JK200" s="216"/>
      <c r="JL200" s="216"/>
      <c r="JM200" s="216"/>
      <c r="JN200" s="216"/>
      <c r="JO200" s="216"/>
      <c r="JP200" s="216"/>
      <c r="JQ200" s="216"/>
      <c r="JR200" s="216"/>
    </row>
    <row r="201" spans="58:278" ht="15.75" hidden="1" thickBot="1">
      <c r="BF201" s="215">
        <v>76</v>
      </c>
      <c r="BG201" s="214">
        <f t="shared" si="2271"/>
        <v>76</v>
      </c>
      <c r="BH201" s="286">
        <f>IF(BH202&lt;BH197,(BH197-BH202)/5+BH202,(BH202-BH197)/5+BH200)</f>
        <v>1.3055555555555556E-2</v>
      </c>
      <c r="BI201" s="283">
        <f>IF(BI202&lt;BI197,(BI197-BI202)/5+BI202,(BI202-BI197)/5+BI200)</f>
        <v>1.1111111111111112E-2</v>
      </c>
      <c r="BJ201" s="283">
        <f t="shared" ref="BJ201:DO201" si="2356">IF(BJ202&lt;BJ197,(BJ197-BJ202)/5+BJ202,(BJ202-BJ197)/5+BJ200)</f>
        <v>1.2638888888888889E-2</v>
      </c>
      <c r="BK201" s="283">
        <f t="shared" si="2356"/>
        <v>1.8472222222222223E-2</v>
      </c>
      <c r="BL201" s="283">
        <f t="shared" si="2356"/>
        <v>2.4999999999999998E-2</v>
      </c>
      <c r="BM201" s="283">
        <f t="shared" si="2356"/>
        <v>2.5694444444444447E-2</v>
      </c>
      <c r="BN201" s="283">
        <f t="shared" si="2356"/>
        <v>2.6388888888888889E-2</v>
      </c>
      <c r="BO201" s="283">
        <f t="shared" si="2356"/>
        <v>2.7083333333333334E-2</v>
      </c>
      <c r="BP201" s="283">
        <f t="shared" si="2356"/>
        <v>1.3194444444444444E-2</v>
      </c>
      <c r="BQ201" s="283">
        <f t="shared" si="2356"/>
        <v>3.125E-2</v>
      </c>
      <c r="BR201" s="283">
        <f t="shared" si="2356"/>
        <v>3.2638888888888891E-2</v>
      </c>
      <c r="BS201" s="283">
        <f t="shared" si="2356"/>
        <v>3.4027777777777775E-2</v>
      </c>
      <c r="BT201" s="283">
        <f t="shared" si="2356"/>
        <v>3.7499999999999999E-2</v>
      </c>
      <c r="BU201" s="283">
        <f t="shared" si="2356"/>
        <v>3.8194444444444441E-2</v>
      </c>
      <c r="BV201" s="283">
        <f t="shared" si="2356"/>
        <v>3.888888888888889E-2</v>
      </c>
      <c r="BW201" s="283">
        <f t="shared" si="2356"/>
        <v>4.0972222222222222E-2</v>
      </c>
      <c r="BX201" s="283">
        <f t="shared" si="2356"/>
        <v>4.1666666666666664E-2</v>
      </c>
      <c r="BY201" s="283">
        <f t="shared" si="2356"/>
        <v>1.6111111111111111E-2</v>
      </c>
      <c r="BZ201" s="283">
        <f t="shared" si="2356"/>
        <v>1.6666666666666666E-2</v>
      </c>
      <c r="CA201" s="283">
        <f t="shared" si="2356"/>
        <v>1.7777777777777778E-2</v>
      </c>
      <c r="CB201" s="283">
        <f t="shared" si="2356"/>
        <v>2.388888888888889E-2</v>
      </c>
      <c r="CC201" s="283">
        <f t="shared" si="2356"/>
        <v>2.1111111111111112E-2</v>
      </c>
      <c r="CD201" s="283">
        <f t="shared" si="2356"/>
        <v>3.9444444444444442E-2</v>
      </c>
      <c r="CE201" s="283">
        <f t="shared" si="2356"/>
        <v>4.1666666666666671E-2</v>
      </c>
      <c r="CF201" s="283">
        <f t="shared" si="2356"/>
        <v>0</v>
      </c>
      <c r="CG201" s="283">
        <f t="shared" si="2356"/>
        <v>0</v>
      </c>
      <c r="CH201" s="283">
        <f t="shared" si="2356"/>
        <v>0</v>
      </c>
      <c r="CI201" s="283">
        <f t="shared" si="2356"/>
        <v>0</v>
      </c>
      <c r="CJ201" s="283">
        <f t="shared" si="2356"/>
        <v>0</v>
      </c>
      <c r="CK201" s="283">
        <f t="shared" si="2356"/>
        <v>0</v>
      </c>
      <c r="CL201" s="283">
        <f t="shared" si="2356"/>
        <v>0</v>
      </c>
      <c r="CM201" s="283">
        <f t="shared" si="2356"/>
        <v>0</v>
      </c>
      <c r="CN201" s="283">
        <f t="shared" si="2356"/>
        <v>0</v>
      </c>
      <c r="CO201" s="283">
        <f t="shared" si="2356"/>
        <v>0</v>
      </c>
      <c r="CP201" s="283">
        <f t="shared" si="2356"/>
        <v>0</v>
      </c>
      <c r="CQ201" s="283">
        <f t="shared" si="2356"/>
        <v>0</v>
      </c>
      <c r="CR201" s="283">
        <f t="shared" si="2356"/>
        <v>0</v>
      </c>
      <c r="CS201" s="283">
        <f t="shared" si="2356"/>
        <v>0</v>
      </c>
      <c r="CT201" s="283">
        <f t="shared" si="2356"/>
        <v>0</v>
      </c>
      <c r="CU201" s="283">
        <f t="shared" si="2356"/>
        <v>0</v>
      </c>
      <c r="CV201" s="283">
        <f t="shared" si="2356"/>
        <v>0</v>
      </c>
      <c r="CW201" s="283">
        <f t="shared" si="2356"/>
        <v>0</v>
      </c>
      <c r="CX201" s="283">
        <f t="shared" si="2356"/>
        <v>0</v>
      </c>
      <c r="CY201" s="283">
        <f t="shared" si="2356"/>
        <v>0</v>
      </c>
      <c r="CZ201" s="283">
        <f t="shared" si="2356"/>
        <v>0</v>
      </c>
      <c r="DA201" s="283">
        <f t="shared" si="2356"/>
        <v>0</v>
      </c>
      <c r="DB201" s="283">
        <f t="shared" si="2356"/>
        <v>0</v>
      </c>
      <c r="DC201" s="283">
        <f t="shared" si="2356"/>
        <v>0</v>
      </c>
      <c r="DD201" s="283">
        <f t="shared" si="2356"/>
        <v>0</v>
      </c>
      <c r="DE201" s="283">
        <f t="shared" si="2356"/>
        <v>0</v>
      </c>
      <c r="DF201" s="283">
        <f t="shared" si="2356"/>
        <v>0</v>
      </c>
      <c r="DG201" s="283">
        <f t="shared" si="2356"/>
        <v>0</v>
      </c>
      <c r="DH201" s="283">
        <f t="shared" si="2356"/>
        <v>0</v>
      </c>
      <c r="DI201" s="283">
        <f t="shared" si="2356"/>
        <v>0</v>
      </c>
      <c r="DJ201" s="283">
        <f t="shared" si="2356"/>
        <v>0</v>
      </c>
      <c r="DK201" s="283">
        <f t="shared" si="2356"/>
        <v>0</v>
      </c>
      <c r="DL201" s="283">
        <f t="shared" si="2356"/>
        <v>0</v>
      </c>
      <c r="DM201" s="283">
        <f t="shared" si="2356"/>
        <v>0</v>
      </c>
      <c r="DN201" s="283">
        <f t="shared" si="2356"/>
        <v>0</v>
      </c>
      <c r="DO201" s="283">
        <f t="shared" si="2356"/>
        <v>0</v>
      </c>
      <c r="DP201" s="283">
        <f t="shared" ref="DP201" si="2357">IF(DP202&lt;DP197,(DP197-DP202)/5+DP202,(DP202-DP197)/5+DP200)</f>
        <v>0</v>
      </c>
      <c r="DQ201" s="306">
        <f t="shared" si="2276"/>
        <v>76</v>
      </c>
      <c r="DR201" s="272">
        <f t="shared" ref="DR201:DS201" si="2358">IF(DR202&lt;DR197,(DR197-DR202)/5+DR202,(DR202-DR197)/5+DR200)</f>
        <v>0</v>
      </c>
      <c r="DS201" s="272">
        <f t="shared" si="2358"/>
        <v>0</v>
      </c>
      <c r="DT201" s="272">
        <f t="shared" ref="DT201:EO201" si="2359">IF(DT202&lt;DT197,(DT197-DT202)/5+DT202,(DT202-DT197)/5+DT200)</f>
        <v>0</v>
      </c>
      <c r="DU201" s="272">
        <f t="shared" si="2359"/>
        <v>0</v>
      </c>
      <c r="DV201" s="272">
        <f t="shared" si="2359"/>
        <v>0</v>
      </c>
      <c r="DW201" s="272">
        <f t="shared" si="2359"/>
        <v>0</v>
      </c>
      <c r="DX201" s="272">
        <f t="shared" si="2359"/>
        <v>0</v>
      </c>
      <c r="DY201" s="272">
        <f t="shared" si="2359"/>
        <v>0</v>
      </c>
      <c r="DZ201" s="272">
        <f t="shared" si="2359"/>
        <v>0</v>
      </c>
      <c r="EA201" s="272">
        <f t="shared" si="2359"/>
        <v>0</v>
      </c>
      <c r="EB201" s="272">
        <f t="shared" si="2359"/>
        <v>0</v>
      </c>
      <c r="EC201" s="272">
        <f t="shared" si="2359"/>
        <v>0</v>
      </c>
      <c r="ED201" s="272">
        <f t="shared" si="2359"/>
        <v>0</v>
      </c>
      <c r="EE201" s="272">
        <f t="shared" si="2359"/>
        <v>0</v>
      </c>
      <c r="EF201" s="272">
        <f t="shared" si="2359"/>
        <v>0</v>
      </c>
      <c r="EG201" s="272">
        <f t="shared" si="2359"/>
        <v>0</v>
      </c>
      <c r="EH201" s="272">
        <f t="shared" si="2359"/>
        <v>0</v>
      </c>
      <c r="EI201" s="272">
        <f t="shared" si="2359"/>
        <v>0</v>
      </c>
      <c r="EJ201" s="272">
        <f t="shared" si="2359"/>
        <v>0</v>
      </c>
      <c r="EK201" s="272">
        <f t="shared" si="2359"/>
        <v>0</v>
      </c>
      <c r="EL201" s="272">
        <f t="shared" si="2359"/>
        <v>0</v>
      </c>
      <c r="EM201" s="272">
        <f t="shared" si="2359"/>
        <v>0</v>
      </c>
      <c r="EN201" s="272">
        <f t="shared" si="2359"/>
        <v>0.78777777777777769</v>
      </c>
      <c r="EO201" s="272">
        <f t="shared" si="2359"/>
        <v>0.78833333333333333</v>
      </c>
      <c r="EP201" s="272">
        <f t="shared" ref="EP201:FJ201" si="2360">IF(EP202&lt;EP197,(EP197-EP202)/5+EP202,(EP202-EP197)/5+EP200)</f>
        <v>0.7911111111111111</v>
      </c>
      <c r="EQ201" s="272">
        <f t="shared" si="2360"/>
        <v>0.79166666666666674</v>
      </c>
      <c r="ER201" s="272">
        <f t="shared" si="2360"/>
        <v>0.7961111111111111</v>
      </c>
      <c r="ES201" s="272">
        <f t="shared" si="2360"/>
        <v>0.79833333333333334</v>
      </c>
      <c r="ET201" s="272">
        <f t="shared" si="2360"/>
        <v>4.1666666666666666E-3</v>
      </c>
      <c r="EU201" s="272">
        <f t="shared" si="2360"/>
        <v>4.8611111111111112E-3</v>
      </c>
      <c r="EV201" s="272">
        <f t="shared" si="2360"/>
        <v>8.3333333333333332E-3</v>
      </c>
      <c r="EW201" s="272">
        <f t="shared" si="2360"/>
        <v>6.9444444444444441E-3</v>
      </c>
      <c r="EX201" s="272">
        <f t="shared" si="2360"/>
        <v>1.1111111111111112E-2</v>
      </c>
      <c r="EY201" s="272">
        <f t="shared" si="2360"/>
        <v>1.1111111111111112E-2</v>
      </c>
      <c r="EZ201" s="272">
        <f t="shared" si="2360"/>
        <v>1.2916666666666667E-2</v>
      </c>
      <c r="FA201" s="272">
        <f t="shared" si="2360"/>
        <v>1.0555555555555556E-2</v>
      </c>
      <c r="FB201" s="272">
        <f t="shared" si="2360"/>
        <v>1.4305555555555556E-2</v>
      </c>
      <c r="FC201" s="272">
        <f t="shared" si="2360"/>
        <v>1.4999999999999999E-2</v>
      </c>
      <c r="FD201" s="272">
        <f t="shared" si="2360"/>
        <v>1.4305555555555556E-2</v>
      </c>
      <c r="FE201" s="272">
        <f t="shared" si="2360"/>
        <v>1.3333333333333332E-2</v>
      </c>
      <c r="FF201" s="272">
        <f t="shared" si="2360"/>
        <v>1.3472222222222222E-2</v>
      </c>
      <c r="FG201" s="272">
        <f t="shared" si="2360"/>
        <v>1.4027777777777778E-2</v>
      </c>
      <c r="FH201" s="272">
        <f t="shared" si="2360"/>
        <v>1.4583333333333334E-2</v>
      </c>
      <c r="FI201" s="272">
        <f t="shared" si="2360"/>
        <v>1.4444444444444444E-2</v>
      </c>
      <c r="FJ201" s="272">
        <f t="shared" si="2360"/>
        <v>1.4027777777777778E-2</v>
      </c>
      <c r="FK201" s="275">
        <f t="shared" ref="FK201" si="2361">IF(FK202&lt;FK197,(FK197-FK202)/5+FK202,(FK202-FK197)/5+FK200)</f>
        <v>1.3888888888888888E-2</v>
      </c>
      <c r="FL201" s="214">
        <f t="shared" si="2280"/>
        <v>76</v>
      </c>
      <c r="FM201" s="238" t="s">
        <v>153</v>
      </c>
      <c r="FN201" s="222">
        <f>FW191</f>
        <v>4.5833333333333334E-3</v>
      </c>
      <c r="FO201" s="216"/>
      <c r="FP201" s="216"/>
      <c r="FQ201" s="216"/>
      <c r="FR201" s="216"/>
      <c r="FS201" s="216"/>
      <c r="FT201" s="216"/>
      <c r="FU201" s="216"/>
      <c r="FV201" s="216"/>
      <c r="FW201" s="216"/>
      <c r="FX201" s="216"/>
      <c r="FY201" s="216"/>
      <c r="FZ201" s="216"/>
      <c r="GA201" s="216"/>
      <c r="GB201" s="216"/>
      <c r="GC201" s="216"/>
      <c r="GD201" s="216"/>
      <c r="GE201" s="216"/>
      <c r="GF201" s="216"/>
      <c r="GG201" s="216"/>
      <c r="GH201" s="216"/>
      <c r="GI201" s="216"/>
      <c r="GJ201" s="216"/>
      <c r="GK201" s="216"/>
      <c r="GL201" s="216"/>
      <c r="GM201" s="216"/>
      <c r="GN201" s="216"/>
      <c r="GO201" s="216"/>
      <c r="GP201" s="216"/>
      <c r="GQ201" s="216"/>
      <c r="GR201" s="216"/>
      <c r="GS201" s="216"/>
      <c r="GT201" s="216"/>
      <c r="GU201" s="216"/>
      <c r="GV201" s="216"/>
      <c r="GW201" s="216"/>
      <c r="GX201" s="216"/>
      <c r="GY201" s="216"/>
      <c r="GZ201" s="216"/>
      <c r="HA201" s="216"/>
      <c r="HB201" s="216"/>
      <c r="HC201" s="216"/>
      <c r="HD201" s="216"/>
      <c r="HE201" s="216"/>
      <c r="HF201" s="216"/>
      <c r="HG201" s="216"/>
      <c r="HH201" s="216"/>
      <c r="HI201" s="216"/>
      <c r="HJ201" s="216"/>
      <c r="HK201" s="216"/>
      <c r="HL201" s="216"/>
      <c r="HM201" s="216"/>
      <c r="HN201" s="216"/>
      <c r="HO201" s="216"/>
      <c r="HP201" s="216"/>
      <c r="HQ201" s="216"/>
      <c r="HR201" s="216"/>
      <c r="HS201" s="216"/>
      <c r="HT201" s="216"/>
      <c r="HU201" s="216"/>
      <c r="HV201" s="216"/>
      <c r="HW201" s="216"/>
      <c r="HX201" s="216"/>
      <c r="HY201" s="216"/>
      <c r="HZ201" s="216"/>
      <c r="IA201" s="216"/>
      <c r="IB201" s="216"/>
      <c r="IC201" s="216"/>
      <c r="ID201" s="216"/>
      <c r="IE201" s="216"/>
      <c r="IF201" s="216"/>
      <c r="IG201" s="216"/>
      <c r="IH201" s="216"/>
      <c r="II201" s="216"/>
      <c r="IJ201" s="216"/>
      <c r="IK201" s="216"/>
      <c r="IL201" s="216"/>
      <c r="IM201" s="216"/>
      <c r="IN201" s="216"/>
      <c r="IO201" s="216"/>
      <c r="IP201" s="216"/>
      <c r="IQ201" s="216"/>
      <c r="IR201" s="216"/>
      <c r="IS201" s="216"/>
      <c r="IT201" s="216"/>
      <c r="IU201" s="216"/>
      <c r="IV201" s="216"/>
      <c r="IW201" s="216"/>
      <c r="IX201" s="216"/>
      <c r="IY201" s="216"/>
      <c r="IZ201" s="216"/>
      <c r="JA201" s="216"/>
      <c r="JB201" s="216"/>
      <c r="JC201" s="216"/>
      <c r="JD201" s="216"/>
      <c r="JE201" s="216"/>
      <c r="JF201" s="216"/>
      <c r="JG201" s="216"/>
      <c r="JH201" s="216"/>
      <c r="JI201" s="216"/>
      <c r="JJ201" s="216"/>
      <c r="JK201" s="216"/>
      <c r="JL201" s="216"/>
      <c r="JM201" s="216"/>
      <c r="JN201" s="216"/>
      <c r="JO201" s="216"/>
      <c r="JP201" s="216"/>
      <c r="JQ201" s="216"/>
      <c r="JR201" s="216"/>
    </row>
    <row r="202" spans="58:278" ht="15.75" hidden="1" thickBot="1">
      <c r="BF202" s="215">
        <v>75</v>
      </c>
      <c r="BG202" s="214">
        <f t="shared" si="2271"/>
        <v>75</v>
      </c>
      <c r="BH202" s="258">
        <v>1.1805555555555555E-2</v>
      </c>
      <c r="BI202" s="259">
        <v>9.7222222222222224E-3</v>
      </c>
      <c r="BJ202" s="259">
        <v>1.1111111111111112E-2</v>
      </c>
      <c r="BK202" s="259">
        <v>1.3888888888888888E-2</v>
      </c>
      <c r="BL202" s="259">
        <v>2.4999999999999998E-2</v>
      </c>
      <c r="BM202" s="259">
        <v>2.5694444444444447E-2</v>
      </c>
      <c r="BN202" s="259">
        <v>2.6388888888888889E-2</v>
      </c>
      <c r="BO202" s="259">
        <v>2.7083333333333334E-2</v>
      </c>
      <c r="BP202" s="259">
        <v>1.3194444444444444E-2</v>
      </c>
      <c r="BQ202" s="259">
        <v>3.125E-2</v>
      </c>
      <c r="BR202" s="259">
        <v>3.2638888888888891E-2</v>
      </c>
      <c r="BS202" s="259">
        <v>3.4027777777777775E-2</v>
      </c>
      <c r="BT202" s="259">
        <v>3.7499999999999999E-2</v>
      </c>
      <c r="BU202" s="259">
        <v>3.8194444444444441E-2</v>
      </c>
      <c r="BV202" s="259">
        <v>3.888888888888889E-2</v>
      </c>
      <c r="BW202" s="259">
        <v>4.0972222222222222E-2</v>
      </c>
      <c r="BX202" s="259">
        <v>4.1666666666666664E-2</v>
      </c>
      <c r="BY202" s="259">
        <v>2.013888888888889E-2</v>
      </c>
      <c r="BZ202" s="259">
        <v>2.0833333333333332E-2</v>
      </c>
      <c r="CA202" s="259">
        <v>2.2222222222222223E-2</v>
      </c>
      <c r="CB202" s="259">
        <v>2.9861111111111113E-2</v>
      </c>
      <c r="CC202" s="259">
        <v>2.6388888888888889E-2</v>
      </c>
      <c r="CD202" s="259">
        <v>4.9305555555555554E-2</v>
      </c>
      <c r="CE202" s="259">
        <v>5.2083333333333336E-2</v>
      </c>
      <c r="CF202" s="259"/>
      <c r="CG202" s="259"/>
      <c r="CH202" s="259"/>
      <c r="CI202" s="259"/>
      <c r="CJ202" s="259"/>
      <c r="CK202" s="259"/>
      <c r="CL202" s="259"/>
      <c r="CM202" s="259"/>
      <c r="CN202" s="259"/>
      <c r="CO202" s="259"/>
      <c r="CP202" s="259"/>
      <c r="CQ202" s="259"/>
      <c r="CR202" s="259"/>
      <c r="CS202" s="259"/>
      <c r="CT202" s="259"/>
      <c r="CU202" s="259"/>
      <c r="CV202" s="259"/>
      <c r="CW202" s="259"/>
      <c r="CX202" s="259"/>
      <c r="CY202" s="259"/>
      <c r="CZ202" s="259"/>
      <c r="DA202" s="259"/>
      <c r="DB202" s="259"/>
      <c r="DC202" s="259"/>
      <c r="DD202" s="259"/>
      <c r="DE202" s="259"/>
      <c r="DF202" s="259"/>
      <c r="DG202" s="259"/>
      <c r="DH202" s="259"/>
      <c r="DI202" s="259"/>
      <c r="DJ202" s="259"/>
      <c r="DK202" s="259"/>
      <c r="DL202" s="259"/>
      <c r="DM202" s="259"/>
      <c r="DN202" s="259"/>
      <c r="DO202" s="259"/>
      <c r="DP202" s="300"/>
      <c r="DQ202" s="306">
        <f t="shared" si="2276"/>
        <v>75</v>
      </c>
      <c r="DR202" s="295"/>
      <c r="DS202" s="259"/>
      <c r="DT202" s="259"/>
      <c r="DU202" s="259"/>
      <c r="DV202" s="259"/>
      <c r="DW202" s="259"/>
      <c r="DX202" s="259"/>
      <c r="DY202" s="259"/>
      <c r="DZ202" s="259"/>
      <c r="EA202" s="259"/>
      <c r="EB202" s="290"/>
      <c r="EC202" s="259"/>
      <c r="ED202" s="259"/>
      <c r="EE202" s="259"/>
      <c r="EF202" s="259"/>
      <c r="EG202" s="259"/>
      <c r="EH202" s="259"/>
      <c r="EI202" s="259"/>
      <c r="EJ202" s="259"/>
      <c r="EK202" s="259"/>
      <c r="EL202" s="259"/>
      <c r="EM202" s="259"/>
      <c r="EN202" s="259">
        <v>0.98472222222222217</v>
      </c>
      <c r="EO202" s="259">
        <v>0.98541666666666661</v>
      </c>
      <c r="EP202" s="259">
        <v>0.98888888888888893</v>
      </c>
      <c r="EQ202" s="259">
        <v>0.98958333333333337</v>
      </c>
      <c r="ER202" s="259">
        <v>0.99513888888888891</v>
      </c>
      <c r="ES202" s="259">
        <v>0.99791666666666667</v>
      </c>
      <c r="ET202" s="259">
        <v>4.1666666666666666E-3</v>
      </c>
      <c r="EU202" s="259">
        <v>4.8611111111111112E-3</v>
      </c>
      <c r="EV202" s="259">
        <v>8.3333333333333332E-3</v>
      </c>
      <c r="EW202" s="259">
        <v>6.9444444444444441E-3</v>
      </c>
      <c r="EX202" s="259">
        <v>1.1111111111111112E-2</v>
      </c>
      <c r="EY202" s="259">
        <v>1.1111111111111112E-2</v>
      </c>
      <c r="EZ202" s="259">
        <v>8.3333333333333332E-3</v>
      </c>
      <c r="FA202" s="259">
        <v>1.3194444444444444E-2</v>
      </c>
      <c r="FB202" s="259">
        <v>1.1805555555555555E-2</v>
      </c>
      <c r="FC202" s="259">
        <v>1.3194444444444444E-2</v>
      </c>
      <c r="FD202" s="259">
        <v>1.3194444444444444E-2</v>
      </c>
      <c r="FE202" s="259">
        <v>1.1805555555555555E-2</v>
      </c>
      <c r="FF202" s="259">
        <v>1.1805555555555555E-2</v>
      </c>
      <c r="FG202" s="259">
        <v>1.2499999999999999E-2</v>
      </c>
      <c r="FH202" s="259">
        <v>1.3194444444444444E-2</v>
      </c>
      <c r="FI202" s="259">
        <v>1.3194444444444444E-2</v>
      </c>
      <c r="FJ202" s="259">
        <v>1.2499999999999999E-2</v>
      </c>
      <c r="FK202" s="273">
        <v>1.2499999999999999E-2</v>
      </c>
      <c r="FL202" s="214">
        <f t="shared" si="2280"/>
        <v>75</v>
      </c>
      <c r="FM202" s="238" t="s">
        <v>155</v>
      </c>
      <c r="FN202" s="222">
        <f>FX191</f>
        <v>4.1666666666666666E-3</v>
      </c>
      <c r="FO202" s="216"/>
      <c r="FP202" s="216"/>
      <c r="FQ202" s="216"/>
      <c r="FR202" s="216"/>
      <c r="FS202" s="216"/>
      <c r="FT202" s="216"/>
      <c r="FU202" s="216"/>
      <c r="FV202" s="216"/>
      <c r="FW202" s="216"/>
      <c r="FX202" s="216"/>
      <c r="FY202" s="216"/>
      <c r="FZ202" s="216"/>
      <c r="GA202" s="216"/>
      <c r="GB202" s="216"/>
      <c r="GC202" s="216"/>
      <c r="GD202" s="216"/>
      <c r="GE202" s="216"/>
      <c r="GF202" s="216"/>
      <c r="GG202" s="216"/>
      <c r="GH202" s="216"/>
      <c r="GI202" s="216"/>
      <c r="GJ202" s="216"/>
      <c r="GK202" s="216"/>
      <c r="GL202" s="216"/>
      <c r="GM202" s="216"/>
      <c r="GN202" s="216"/>
      <c r="GO202" s="216"/>
      <c r="GP202" s="216"/>
      <c r="GQ202" s="216"/>
      <c r="GR202" s="216"/>
      <c r="GS202" s="216"/>
      <c r="GT202" s="216"/>
      <c r="GU202" s="216"/>
      <c r="GV202" s="216"/>
      <c r="GW202" s="216"/>
      <c r="GX202" s="216"/>
      <c r="GY202" s="216"/>
      <c r="GZ202" s="216"/>
      <c r="HA202" s="216"/>
      <c r="HB202" s="216"/>
      <c r="HC202" s="216"/>
      <c r="HD202" s="216"/>
      <c r="HE202" s="216"/>
      <c r="HF202" s="216"/>
      <c r="HG202" s="216"/>
      <c r="HH202" s="216"/>
      <c r="HI202" s="216"/>
      <c r="HJ202" s="216"/>
      <c r="HK202" s="216"/>
      <c r="HL202" s="216"/>
      <c r="HM202" s="216"/>
      <c r="HN202" s="216"/>
      <c r="HO202" s="216"/>
      <c r="HP202" s="216"/>
      <c r="HQ202" s="216"/>
      <c r="HR202" s="216"/>
      <c r="HS202" s="216"/>
      <c r="HT202" s="216"/>
      <c r="HU202" s="216"/>
      <c r="HV202" s="216"/>
      <c r="HW202" s="216"/>
      <c r="HX202" s="216"/>
      <c r="HY202" s="216"/>
      <c r="HZ202" s="216"/>
      <c r="IA202" s="216"/>
      <c r="IB202" s="216"/>
      <c r="IC202" s="216"/>
      <c r="ID202" s="216"/>
      <c r="IE202" s="216"/>
      <c r="IF202" s="216"/>
      <c r="IG202" s="216"/>
      <c r="IH202" s="216"/>
      <c r="II202" s="216"/>
      <c r="IJ202" s="216"/>
      <c r="IK202" s="216"/>
      <c r="IL202" s="216"/>
      <c r="IM202" s="216"/>
      <c r="IN202" s="216"/>
      <c r="IO202" s="216"/>
      <c r="IP202" s="216"/>
      <c r="IQ202" s="216"/>
      <c r="IR202" s="216"/>
      <c r="IS202" s="216"/>
      <c r="IT202" s="216"/>
      <c r="IU202" s="216"/>
      <c r="IV202" s="216"/>
      <c r="IW202" s="216"/>
      <c r="IX202" s="216"/>
      <c r="IY202" s="216"/>
      <c r="IZ202" s="216"/>
      <c r="JA202" s="216"/>
      <c r="JB202" s="216"/>
      <c r="JC202" s="216"/>
      <c r="JD202" s="216"/>
      <c r="JE202" s="216"/>
      <c r="JF202" s="216"/>
      <c r="JG202" s="216"/>
      <c r="JH202" s="216"/>
      <c r="JI202" s="216"/>
      <c r="JJ202" s="216"/>
      <c r="JK202" s="216"/>
      <c r="JL202" s="216"/>
      <c r="JM202" s="216"/>
      <c r="JN202" s="216"/>
      <c r="JO202" s="216"/>
      <c r="JP202" s="216"/>
      <c r="JQ202" s="216"/>
      <c r="JR202" s="216"/>
    </row>
    <row r="203" spans="58:278" hidden="1">
      <c r="BF203" s="215">
        <v>74</v>
      </c>
      <c r="BG203" s="214">
        <f t="shared" si="2271"/>
        <v>74</v>
      </c>
      <c r="BH203" s="269">
        <f t="shared" ref="BH203:BI203" si="2362">IF(BH207&lt;BH202,(BH202-BH207)/5+BH204,(BH207-BH202)/5+BH202)</f>
        <v>1.1111111111111108E-2</v>
      </c>
      <c r="BI203" s="270">
        <f t="shared" si="2362"/>
        <v>9.1666666666666667E-3</v>
      </c>
      <c r="BJ203" s="270">
        <f t="shared" ref="BJ203:BW203" si="2363">IF(BJ207&lt;BJ202,(BJ202-BJ207)/5+BJ204,(BJ207-BJ202)/5+BJ202)</f>
        <v>1.0416666666666668E-2</v>
      </c>
      <c r="BK203" s="270">
        <f t="shared" si="2363"/>
        <v>1.2916666666666665E-2</v>
      </c>
      <c r="BL203" s="270">
        <f t="shared" si="2363"/>
        <v>2.2777777777777779E-2</v>
      </c>
      <c r="BM203" s="270">
        <f t="shared" si="2363"/>
        <v>2.3194444444444448E-2</v>
      </c>
      <c r="BN203" s="270">
        <f t="shared" si="2363"/>
        <v>2.375E-2</v>
      </c>
      <c r="BO203" s="270">
        <f t="shared" si="2363"/>
        <v>2.4444444444444442E-2</v>
      </c>
      <c r="BP203" s="270">
        <f t="shared" si="2363"/>
        <v>1.4166666666666668E-2</v>
      </c>
      <c r="BQ203" s="270">
        <f t="shared" si="2363"/>
        <v>2.7916666666666666E-2</v>
      </c>
      <c r="BR203" s="270">
        <f t="shared" si="2363"/>
        <v>2.9166666666666671E-2</v>
      </c>
      <c r="BS203" s="270">
        <f t="shared" si="2363"/>
        <v>3.0277777777777775E-2</v>
      </c>
      <c r="BT203" s="270">
        <f t="shared" si="2363"/>
        <v>3.3055555555555553E-2</v>
      </c>
      <c r="BU203" s="270">
        <f t="shared" si="2363"/>
        <v>3.3750000000000002E-2</v>
      </c>
      <c r="BV203" s="270">
        <f t="shared" si="2363"/>
        <v>3.4583333333333334E-2</v>
      </c>
      <c r="BW203" s="270">
        <f t="shared" si="2363"/>
        <v>3.6111111111111108E-2</v>
      </c>
      <c r="BX203" s="270">
        <f t="shared" ref="BX203:DO203" si="2364">IF(BX207&lt;BX202,(BX202-BX207)/5+BX204,(BX207-BX202)/5+BX202)</f>
        <v>3.666666666666666E-2</v>
      </c>
      <c r="BY203" s="270">
        <f t="shared" si="2364"/>
        <v>2.013888888888889E-2</v>
      </c>
      <c r="BZ203" s="270">
        <f t="shared" si="2364"/>
        <v>2.0833333333333332E-2</v>
      </c>
      <c r="CA203" s="270">
        <f t="shared" si="2364"/>
        <v>2.2222222222222223E-2</v>
      </c>
      <c r="CB203" s="270">
        <f t="shared" si="2364"/>
        <v>2.9861111111111113E-2</v>
      </c>
      <c r="CC203" s="270">
        <f t="shared" si="2364"/>
        <v>2.6388888888888889E-2</v>
      </c>
      <c r="CD203" s="270">
        <f t="shared" si="2364"/>
        <v>4.9305555555555554E-2</v>
      </c>
      <c r="CE203" s="270">
        <f t="shared" si="2364"/>
        <v>5.2083333333333336E-2</v>
      </c>
      <c r="CF203" s="270">
        <f t="shared" si="2364"/>
        <v>5.6944444444444447E-3</v>
      </c>
      <c r="CG203" s="270">
        <f t="shared" si="2364"/>
        <v>6.2500000000000003E-3</v>
      </c>
      <c r="CH203" s="270">
        <f t="shared" si="2364"/>
        <v>8.7500000000000008E-3</v>
      </c>
      <c r="CI203" s="270">
        <f t="shared" si="2364"/>
        <v>9.9999999999999985E-3</v>
      </c>
      <c r="CJ203" s="270">
        <f t="shared" si="2364"/>
        <v>1.2361111111111111E-2</v>
      </c>
      <c r="CK203" s="270">
        <f t="shared" si="2364"/>
        <v>0</v>
      </c>
      <c r="CL203" s="270">
        <f t="shared" si="2364"/>
        <v>0</v>
      </c>
      <c r="CM203" s="270">
        <f t="shared" si="2364"/>
        <v>0</v>
      </c>
      <c r="CN203" s="270">
        <f t="shared" si="2364"/>
        <v>0</v>
      </c>
      <c r="CO203" s="270">
        <f t="shared" si="2364"/>
        <v>0</v>
      </c>
      <c r="CP203" s="270">
        <f t="shared" si="2364"/>
        <v>0</v>
      </c>
      <c r="CQ203" s="270">
        <f t="shared" si="2364"/>
        <v>0</v>
      </c>
      <c r="CR203" s="270">
        <f t="shared" si="2364"/>
        <v>0</v>
      </c>
      <c r="CS203" s="270">
        <f t="shared" si="2364"/>
        <v>0</v>
      </c>
      <c r="CT203" s="270">
        <f t="shared" si="2364"/>
        <v>0</v>
      </c>
      <c r="CU203" s="270">
        <f t="shared" si="2364"/>
        <v>0</v>
      </c>
      <c r="CV203" s="270">
        <f t="shared" si="2364"/>
        <v>0</v>
      </c>
      <c r="CW203" s="270">
        <f t="shared" si="2364"/>
        <v>0</v>
      </c>
      <c r="CX203" s="270">
        <f t="shared" si="2364"/>
        <v>0</v>
      </c>
      <c r="CY203" s="270">
        <f t="shared" si="2364"/>
        <v>0</v>
      </c>
      <c r="CZ203" s="270">
        <f t="shared" si="2364"/>
        <v>0</v>
      </c>
      <c r="DA203" s="270">
        <f t="shared" si="2364"/>
        <v>0</v>
      </c>
      <c r="DB203" s="270">
        <f t="shared" si="2364"/>
        <v>0</v>
      </c>
      <c r="DC203" s="270">
        <f t="shared" si="2364"/>
        <v>0</v>
      </c>
      <c r="DD203" s="270">
        <f t="shared" si="2364"/>
        <v>0</v>
      </c>
      <c r="DE203" s="270">
        <f t="shared" si="2364"/>
        <v>0</v>
      </c>
      <c r="DF203" s="270">
        <f t="shared" si="2364"/>
        <v>0</v>
      </c>
      <c r="DG203" s="270">
        <f t="shared" si="2364"/>
        <v>0</v>
      </c>
      <c r="DH203" s="270">
        <f t="shared" si="2364"/>
        <v>0</v>
      </c>
      <c r="DI203" s="270">
        <f t="shared" si="2364"/>
        <v>0</v>
      </c>
      <c r="DJ203" s="270">
        <f t="shared" si="2364"/>
        <v>0</v>
      </c>
      <c r="DK203" s="270">
        <f t="shared" si="2364"/>
        <v>0</v>
      </c>
      <c r="DL203" s="270">
        <f t="shared" si="2364"/>
        <v>0</v>
      </c>
      <c r="DM203" s="270">
        <f t="shared" si="2364"/>
        <v>0</v>
      </c>
      <c r="DN203" s="270">
        <f t="shared" si="2364"/>
        <v>0</v>
      </c>
      <c r="DO203" s="270">
        <f t="shared" si="2364"/>
        <v>0</v>
      </c>
      <c r="DP203" s="270">
        <f t="shared" ref="DP203" si="2365">IF(DP207&lt;DP202,(DP202-DP207)/5+DP204,(DP207-DP202)/5+DP202)</f>
        <v>0</v>
      </c>
      <c r="DQ203" s="306">
        <f t="shared" si="2276"/>
        <v>74</v>
      </c>
      <c r="DR203" s="270">
        <f t="shared" ref="DR203:DS203" si="2366">IF(DR207&lt;DR202,(DR202-DR207)/5+DR204,(DR207-DR202)/5+DR202)</f>
        <v>0</v>
      </c>
      <c r="DS203" s="270">
        <f t="shared" si="2366"/>
        <v>0</v>
      </c>
      <c r="DT203" s="270">
        <f t="shared" ref="DT203:EB203" si="2367">IF(DT207&lt;DT202,(DT202-DT207)/5+DT204,(DT207-DT202)/5+DT202)</f>
        <v>0</v>
      </c>
      <c r="DU203" s="270">
        <f t="shared" si="2367"/>
        <v>0</v>
      </c>
      <c r="DV203" s="270">
        <f t="shared" si="2367"/>
        <v>0</v>
      </c>
      <c r="DW203" s="270">
        <f t="shared" si="2367"/>
        <v>0</v>
      </c>
      <c r="DX203" s="270">
        <f t="shared" si="2367"/>
        <v>0</v>
      </c>
      <c r="DY203" s="270">
        <f t="shared" si="2367"/>
        <v>0</v>
      </c>
      <c r="DZ203" s="270">
        <f t="shared" si="2367"/>
        <v>0</v>
      </c>
      <c r="EA203" s="270">
        <f t="shared" si="2367"/>
        <v>0</v>
      </c>
      <c r="EB203" s="270">
        <f t="shared" si="2367"/>
        <v>0</v>
      </c>
      <c r="EC203" s="270">
        <f t="shared" ref="EC203:FJ203" si="2368">IF(EC207&lt;EC202,(EC202-EC207)/5+EC204,(EC207-EC202)/5+EC202)</f>
        <v>0.1915277777777778</v>
      </c>
      <c r="ED203" s="270">
        <f t="shared" si="2368"/>
        <v>0.19236111111111109</v>
      </c>
      <c r="EE203" s="270">
        <f t="shared" si="2368"/>
        <v>0.19291666666666665</v>
      </c>
      <c r="EF203" s="270">
        <f t="shared" si="2368"/>
        <v>0.19375000000000001</v>
      </c>
      <c r="EG203" s="270">
        <f t="shared" si="2368"/>
        <v>0.19375000000000001</v>
      </c>
      <c r="EH203" s="270">
        <f t="shared" si="2368"/>
        <v>0.19513888888888892</v>
      </c>
      <c r="EI203" s="270">
        <f t="shared" si="2368"/>
        <v>0.19500000000000001</v>
      </c>
      <c r="EJ203" s="270">
        <f t="shared" si="2368"/>
        <v>0.19541666666666666</v>
      </c>
      <c r="EK203" s="270">
        <f t="shared" si="2368"/>
        <v>0.19597222222222221</v>
      </c>
      <c r="EL203" s="270">
        <f t="shared" si="2368"/>
        <v>0.19652777777777777</v>
      </c>
      <c r="EM203" s="270">
        <f t="shared" si="2368"/>
        <v>0.19722222222222224</v>
      </c>
      <c r="EN203" s="270">
        <f t="shared" si="2368"/>
        <v>0.98472222222222217</v>
      </c>
      <c r="EO203" s="270">
        <f t="shared" si="2368"/>
        <v>0.98541666666666661</v>
      </c>
      <c r="EP203" s="270">
        <f t="shared" si="2368"/>
        <v>0.98888888888888893</v>
      </c>
      <c r="EQ203" s="270">
        <f t="shared" si="2368"/>
        <v>0.98958333333333337</v>
      </c>
      <c r="ER203" s="270">
        <f t="shared" si="2368"/>
        <v>0.99513888888888891</v>
      </c>
      <c r="ES203" s="270">
        <f t="shared" si="2368"/>
        <v>0.99791666666666667</v>
      </c>
      <c r="ET203" s="270">
        <f t="shared" si="2368"/>
        <v>3.6111111111111109E-3</v>
      </c>
      <c r="EU203" s="270">
        <f t="shared" si="2368"/>
        <v>4.3055555555555555E-3</v>
      </c>
      <c r="EV203" s="270">
        <f t="shared" si="2368"/>
        <v>7.0833333333333338E-3</v>
      </c>
      <c r="EW203" s="270">
        <f t="shared" si="2368"/>
        <v>6.6666666666666671E-3</v>
      </c>
      <c r="EX203" s="270">
        <f t="shared" si="2368"/>
        <v>1.0138888888888888E-2</v>
      </c>
      <c r="EY203" s="270">
        <f t="shared" si="2368"/>
        <v>1.0138888888888888E-2</v>
      </c>
      <c r="EZ203" s="270">
        <f t="shared" si="2368"/>
        <v>7.6388888888888895E-3</v>
      </c>
      <c r="FA203" s="270">
        <f t="shared" si="2368"/>
        <v>1.1805555555555555E-2</v>
      </c>
      <c r="FB203" s="270">
        <f t="shared" si="2368"/>
        <v>1.0972222222222222E-2</v>
      </c>
      <c r="FC203" s="270">
        <f t="shared" si="2368"/>
        <v>1.2499999999999997E-2</v>
      </c>
      <c r="FD203" s="270">
        <f t="shared" si="2368"/>
        <v>1.2083333333333333E-2</v>
      </c>
      <c r="FE203" s="270">
        <f t="shared" si="2368"/>
        <v>1.1111111111111108E-2</v>
      </c>
      <c r="FF203" s="270">
        <f t="shared" si="2368"/>
        <v>1.1111111111111108E-2</v>
      </c>
      <c r="FG203" s="270">
        <f t="shared" si="2368"/>
        <v>1.1388888888888889E-2</v>
      </c>
      <c r="FH203" s="270">
        <f t="shared" si="2368"/>
        <v>1.1944444444444442E-2</v>
      </c>
      <c r="FI203" s="270">
        <f t="shared" si="2368"/>
        <v>1.1944444444444442E-2</v>
      </c>
      <c r="FJ203" s="270">
        <f t="shared" si="2368"/>
        <v>1.1944444444444445E-2</v>
      </c>
      <c r="FK203" s="274">
        <f t="shared" ref="FK203" si="2369">IF(FK207&lt;FK202,(FK202-FK207)/5+FK204,(FK207-FK202)/5+FK202)</f>
        <v>1.1805555555555554E-2</v>
      </c>
      <c r="FL203" s="214">
        <f t="shared" si="2280"/>
        <v>74</v>
      </c>
      <c r="FM203" s="238" t="s">
        <v>169</v>
      </c>
      <c r="FN203" s="222">
        <f>FY191</f>
        <v>4.5833333333333334E-3</v>
      </c>
      <c r="FO203" s="216"/>
      <c r="FP203" s="216"/>
      <c r="FQ203" s="216"/>
      <c r="FR203" s="216"/>
      <c r="FS203" s="216"/>
      <c r="FT203" s="216"/>
      <c r="FU203" s="216"/>
      <c r="FV203" s="216"/>
      <c r="FW203" s="216"/>
      <c r="FX203" s="216"/>
      <c r="FY203" s="216"/>
      <c r="FZ203" s="216"/>
      <c r="GA203" s="216"/>
      <c r="GB203" s="216"/>
      <c r="GC203" s="216"/>
      <c r="GD203" s="216"/>
      <c r="GE203" s="216"/>
      <c r="GF203" s="216"/>
      <c r="GG203" s="216"/>
      <c r="GH203" s="216"/>
      <c r="GI203" s="216"/>
      <c r="GJ203" s="216"/>
      <c r="GK203" s="216"/>
      <c r="GL203" s="216"/>
      <c r="GM203" s="216"/>
      <c r="GN203" s="216"/>
      <c r="GO203" s="216"/>
      <c r="GP203" s="216"/>
      <c r="GQ203" s="216"/>
      <c r="GR203" s="216"/>
      <c r="GS203" s="216"/>
      <c r="GT203" s="216"/>
      <c r="GU203" s="216"/>
      <c r="GV203" s="216"/>
      <c r="GW203" s="216"/>
      <c r="GX203" s="216"/>
      <c r="GY203" s="216"/>
      <c r="GZ203" s="216"/>
      <c r="HA203" s="216"/>
      <c r="HB203" s="216"/>
      <c r="HC203" s="216"/>
      <c r="HD203" s="216"/>
      <c r="HE203" s="216"/>
      <c r="HF203" s="216"/>
      <c r="HG203" s="216"/>
      <c r="HH203" s="216"/>
      <c r="HI203" s="216"/>
      <c r="HJ203" s="216"/>
      <c r="HK203" s="216"/>
      <c r="HL203" s="216"/>
      <c r="HM203" s="216"/>
      <c r="HN203" s="216"/>
      <c r="HO203" s="216"/>
      <c r="HP203" s="216"/>
      <c r="HQ203" s="216"/>
      <c r="HR203" s="216"/>
      <c r="HS203" s="216"/>
      <c r="HT203" s="216"/>
      <c r="HU203" s="216"/>
      <c r="HV203" s="216"/>
      <c r="HW203" s="216"/>
      <c r="HX203" s="216"/>
      <c r="HY203" s="216"/>
      <c r="HZ203" s="216"/>
      <c r="IA203" s="216"/>
      <c r="IB203" s="216"/>
      <c r="IC203" s="216"/>
      <c r="ID203" s="216"/>
      <c r="IE203" s="216"/>
      <c r="IF203" s="216"/>
      <c r="IG203" s="216"/>
      <c r="IH203" s="216"/>
      <c r="II203" s="216"/>
      <c r="IJ203" s="216"/>
      <c r="IK203" s="216"/>
      <c r="IL203" s="216"/>
      <c r="IM203" s="216"/>
      <c r="IN203" s="216"/>
      <c r="IO203" s="216"/>
      <c r="IP203" s="216"/>
      <c r="IQ203" s="216"/>
      <c r="IR203" s="216"/>
      <c r="IS203" s="216"/>
      <c r="IT203" s="216"/>
      <c r="IU203" s="216"/>
      <c r="IV203" s="216"/>
      <c r="IW203" s="216"/>
      <c r="IX203" s="216"/>
      <c r="IY203" s="216"/>
      <c r="IZ203" s="216"/>
      <c r="JA203" s="216"/>
      <c r="JB203" s="216"/>
      <c r="JC203" s="216"/>
      <c r="JD203" s="216"/>
      <c r="JE203" s="216"/>
      <c r="JF203" s="216"/>
      <c r="JG203" s="216"/>
      <c r="JH203" s="216"/>
      <c r="JI203" s="216"/>
      <c r="JJ203" s="216"/>
      <c r="JK203" s="216"/>
      <c r="JL203" s="216"/>
      <c r="JM203" s="216"/>
      <c r="JN203" s="216"/>
      <c r="JO203" s="216"/>
      <c r="JP203" s="216"/>
      <c r="JQ203" s="216"/>
      <c r="JR203" s="216"/>
    </row>
    <row r="204" spans="58:278" hidden="1">
      <c r="BF204" s="215">
        <v>73</v>
      </c>
      <c r="BG204" s="214">
        <f t="shared" si="2271"/>
        <v>73</v>
      </c>
      <c r="BH204" s="257">
        <f t="shared" ref="BH204:BI204" si="2370">IF(BH207&lt;BH202,(BH202-BH207)/5+BH205,(BH207-BH202)/5+BH203)</f>
        <v>1.0416666666666664E-2</v>
      </c>
      <c r="BI204" s="254">
        <f t="shared" si="2370"/>
        <v>8.611111111111111E-3</v>
      </c>
      <c r="BJ204" s="254">
        <f t="shared" ref="BJ204:BW204" si="2371">IF(BJ207&lt;BJ202,(BJ202-BJ207)/5+BJ205,(BJ207-BJ202)/5+BJ203)</f>
        <v>9.7222222222222224E-3</v>
      </c>
      <c r="BK204" s="254">
        <f t="shared" si="2371"/>
        <v>1.1944444444444443E-2</v>
      </c>
      <c r="BL204" s="254">
        <f t="shared" si="2371"/>
        <v>2.0555555555555556E-2</v>
      </c>
      <c r="BM204" s="254">
        <f t="shared" si="2371"/>
        <v>2.0694444444444446E-2</v>
      </c>
      <c r="BN204" s="254">
        <f t="shared" si="2371"/>
        <v>2.1111111111111112E-2</v>
      </c>
      <c r="BO204" s="254">
        <f t="shared" si="2371"/>
        <v>2.1805555555555554E-2</v>
      </c>
      <c r="BP204" s="254">
        <f t="shared" si="2371"/>
        <v>1.5138888888888891E-2</v>
      </c>
      <c r="BQ204" s="254">
        <f t="shared" si="2371"/>
        <v>2.4583333333333332E-2</v>
      </c>
      <c r="BR204" s="254">
        <f t="shared" si="2371"/>
        <v>2.5694444444444447E-2</v>
      </c>
      <c r="BS204" s="254">
        <f t="shared" si="2371"/>
        <v>2.6527777777777775E-2</v>
      </c>
      <c r="BT204" s="254">
        <f t="shared" si="2371"/>
        <v>2.8611111111111108E-2</v>
      </c>
      <c r="BU204" s="254">
        <f t="shared" si="2371"/>
        <v>2.9305555555555557E-2</v>
      </c>
      <c r="BV204" s="254">
        <f t="shared" si="2371"/>
        <v>3.0277777777777778E-2</v>
      </c>
      <c r="BW204" s="254">
        <f t="shared" si="2371"/>
        <v>3.125E-2</v>
      </c>
      <c r="BX204" s="254">
        <f t="shared" ref="BX204:DO204" si="2372">IF(BX207&lt;BX202,(BX202-BX207)/5+BX205,(BX207-BX202)/5+BX203)</f>
        <v>3.1666666666666662E-2</v>
      </c>
      <c r="BY204" s="254">
        <f t="shared" si="2372"/>
        <v>2.013888888888889E-2</v>
      </c>
      <c r="BZ204" s="254">
        <f t="shared" si="2372"/>
        <v>2.0833333333333332E-2</v>
      </c>
      <c r="CA204" s="254">
        <f t="shared" si="2372"/>
        <v>2.2222222222222223E-2</v>
      </c>
      <c r="CB204" s="254">
        <f t="shared" si="2372"/>
        <v>2.9861111111111113E-2</v>
      </c>
      <c r="CC204" s="254">
        <f t="shared" si="2372"/>
        <v>2.6388888888888889E-2</v>
      </c>
      <c r="CD204" s="254">
        <f t="shared" si="2372"/>
        <v>4.9305555555555554E-2</v>
      </c>
      <c r="CE204" s="254">
        <f t="shared" si="2372"/>
        <v>5.2083333333333336E-2</v>
      </c>
      <c r="CF204" s="254">
        <f t="shared" si="2372"/>
        <v>1.1388888888888889E-2</v>
      </c>
      <c r="CG204" s="254">
        <f t="shared" si="2372"/>
        <v>1.2500000000000001E-2</v>
      </c>
      <c r="CH204" s="254">
        <f t="shared" si="2372"/>
        <v>1.7500000000000002E-2</v>
      </c>
      <c r="CI204" s="254">
        <f t="shared" si="2372"/>
        <v>1.9999999999999997E-2</v>
      </c>
      <c r="CJ204" s="254">
        <f t="shared" si="2372"/>
        <v>2.4722222222222222E-2</v>
      </c>
      <c r="CK204" s="254">
        <f t="shared" si="2372"/>
        <v>0</v>
      </c>
      <c r="CL204" s="254">
        <f t="shared" si="2372"/>
        <v>0</v>
      </c>
      <c r="CM204" s="254">
        <f t="shared" si="2372"/>
        <v>0</v>
      </c>
      <c r="CN204" s="254">
        <f t="shared" si="2372"/>
        <v>0</v>
      </c>
      <c r="CO204" s="254">
        <f t="shared" si="2372"/>
        <v>0</v>
      </c>
      <c r="CP204" s="254">
        <f t="shared" si="2372"/>
        <v>0</v>
      </c>
      <c r="CQ204" s="254">
        <f t="shared" si="2372"/>
        <v>0</v>
      </c>
      <c r="CR204" s="254">
        <f t="shared" si="2372"/>
        <v>0</v>
      </c>
      <c r="CS204" s="254">
        <f t="shared" si="2372"/>
        <v>0</v>
      </c>
      <c r="CT204" s="254">
        <f t="shared" si="2372"/>
        <v>0</v>
      </c>
      <c r="CU204" s="254">
        <f t="shared" si="2372"/>
        <v>0</v>
      </c>
      <c r="CV204" s="254">
        <f t="shared" si="2372"/>
        <v>0</v>
      </c>
      <c r="CW204" s="254">
        <f t="shared" si="2372"/>
        <v>0</v>
      </c>
      <c r="CX204" s="254">
        <f t="shared" si="2372"/>
        <v>0</v>
      </c>
      <c r="CY204" s="254">
        <f t="shared" si="2372"/>
        <v>0</v>
      </c>
      <c r="CZ204" s="254">
        <f t="shared" si="2372"/>
        <v>0</v>
      </c>
      <c r="DA204" s="254">
        <f t="shared" si="2372"/>
        <v>0</v>
      </c>
      <c r="DB204" s="254">
        <f t="shared" si="2372"/>
        <v>0</v>
      </c>
      <c r="DC204" s="254">
        <f t="shared" si="2372"/>
        <v>0</v>
      </c>
      <c r="DD204" s="254">
        <f t="shared" si="2372"/>
        <v>0</v>
      </c>
      <c r="DE204" s="254">
        <f t="shared" si="2372"/>
        <v>0</v>
      </c>
      <c r="DF204" s="254">
        <f t="shared" si="2372"/>
        <v>0</v>
      </c>
      <c r="DG204" s="254">
        <f t="shared" si="2372"/>
        <v>0</v>
      </c>
      <c r="DH204" s="254">
        <f t="shared" si="2372"/>
        <v>0</v>
      </c>
      <c r="DI204" s="254">
        <f t="shared" si="2372"/>
        <v>0</v>
      </c>
      <c r="DJ204" s="254">
        <f t="shared" si="2372"/>
        <v>0</v>
      </c>
      <c r="DK204" s="254">
        <f t="shared" si="2372"/>
        <v>0</v>
      </c>
      <c r="DL204" s="254">
        <f t="shared" si="2372"/>
        <v>0</v>
      </c>
      <c r="DM204" s="254">
        <f t="shared" si="2372"/>
        <v>0</v>
      </c>
      <c r="DN204" s="254">
        <f t="shared" si="2372"/>
        <v>0</v>
      </c>
      <c r="DO204" s="254">
        <f t="shared" si="2372"/>
        <v>0</v>
      </c>
      <c r="DP204" s="254">
        <f t="shared" ref="DP204" si="2373">IF(DP207&lt;DP202,(DP202-DP207)/5+DP205,(DP207-DP202)/5+DP203)</f>
        <v>0</v>
      </c>
      <c r="DQ204" s="306">
        <f t="shared" si="2276"/>
        <v>73</v>
      </c>
      <c r="DR204" s="254">
        <f t="shared" ref="DR204:DS204" si="2374">IF(DR207&lt;DR202,(DR202-DR207)/5+DR205,(DR207-DR202)/5+DR203)</f>
        <v>0</v>
      </c>
      <c r="DS204" s="254">
        <f t="shared" si="2374"/>
        <v>0</v>
      </c>
      <c r="DT204" s="254">
        <f t="shared" ref="DT204:EB204" si="2375">IF(DT207&lt;DT202,(DT202-DT207)/5+DT205,(DT207-DT202)/5+DT203)</f>
        <v>0</v>
      </c>
      <c r="DU204" s="254">
        <f t="shared" si="2375"/>
        <v>0</v>
      </c>
      <c r="DV204" s="254">
        <f t="shared" si="2375"/>
        <v>0</v>
      </c>
      <c r="DW204" s="254">
        <f t="shared" si="2375"/>
        <v>0</v>
      </c>
      <c r="DX204" s="254">
        <f t="shared" si="2375"/>
        <v>0</v>
      </c>
      <c r="DY204" s="254">
        <f t="shared" si="2375"/>
        <v>0</v>
      </c>
      <c r="DZ204" s="254">
        <f t="shared" si="2375"/>
        <v>0</v>
      </c>
      <c r="EA204" s="254">
        <f t="shared" si="2375"/>
        <v>0</v>
      </c>
      <c r="EB204" s="254">
        <f t="shared" si="2375"/>
        <v>0</v>
      </c>
      <c r="EC204" s="254">
        <f t="shared" ref="EC204:FJ204" si="2376">IF(EC207&lt;EC202,(EC202-EC207)/5+EC205,(EC207-EC202)/5+EC203)</f>
        <v>0.38305555555555559</v>
      </c>
      <c r="ED204" s="254">
        <f t="shared" si="2376"/>
        <v>0.38472222222222219</v>
      </c>
      <c r="EE204" s="254">
        <f t="shared" si="2376"/>
        <v>0.38583333333333331</v>
      </c>
      <c r="EF204" s="254">
        <f t="shared" si="2376"/>
        <v>0.38750000000000001</v>
      </c>
      <c r="EG204" s="254">
        <f t="shared" si="2376"/>
        <v>0.38750000000000001</v>
      </c>
      <c r="EH204" s="254">
        <f t="shared" si="2376"/>
        <v>0.39027777777777783</v>
      </c>
      <c r="EI204" s="254">
        <f t="shared" si="2376"/>
        <v>0.39</v>
      </c>
      <c r="EJ204" s="254">
        <f t="shared" si="2376"/>
        <v>0.39083333333333331</v>
      </c>
      <c r="EK204" s="254">
        <f t="shared" si="2376"/>
        <v>0.39194444444444443</v>
      </c>
      <c r="EL204" s="254">
        <f t="shared" si="2376"/>
        <v>0.39305555555555555</v>
      </c>
      <c r="EM204" s="254">
        <f t="shared" si="2376"/>
        <v>0.39444444444444449</v>
      </c>
      <c r="EN204" s="254">
        <f t="shared" si="2376"/>
        <v>0.98472222222222217</v>
      </c>
      <c r="EO204" s="254">
        <f t="shared" si="2376"/>
        <v>0.98541666666666661</v>
      </c>
      <c r="EP204" s="254">
        <f t="shared" si="2376"/>
        <v>0.98888888888888893</v>
      </c>
      <c r="EQ204" s="254">
        <f t="shared" si="2376"/>
        <v>0.98958333333333337</v>
      </c>
      <c r="ER204" s="254">
        <f t="shared" si="2376"/>
        <v>0.99513888888888891</v>
      </c>
      <c r="ES204" s="254">
        <f t="shared" si="2376"/>
        <v>0.99791666666666667</v>
      </c>
      <c r="ET204" s="254">
        <f t="shared" si="2376"/>
        <v>3.0555555555555553E-3</v>
      </c>
      <c r="EU204" s="254">
        <f t="shared" si="2376"/>
        <v>3.7500000000000003E-3</v>
      </c>
      <c r="EV204" s="254">
        <f t="shared" si="2376"/>
        <v>5.8333333333333336E-3</v>
      </c>
      <c r="EW204" s="254">
        <f t="shared" si="2376"/>
        <v>6.3888888888888893E-3</v>
      </c>
      <c r="EX204" s="254">
        <f t="shared" si="2376"/>
        <v>9.1666666666666667E-3</v>
      </c>
      <c r="EY204" s="254">
        <f t="shared" si="2376"/>
        <v>9.1666666666666667E-3</v>
      </c>
      <c r="EZ204" s="254">
        <f t="shared" si="2376"/>
        <v>6.9444444444444449E-3</v>
      </c>
      <c r="FA204" s="254">
        <f t="shared" si="2376"/>
        <v>1.0416666666666666E-2</v>
      </c>
      <c r="FB204" s="254">
        <f t="shared" si="2376"/>
        <v>1.0138888888888888E-2</v>
      </c>
      <c r="FC204" s="254">
        <f t="shared" si="2376"/>
        <v>1.1805555555555554E-2</v>
      </c>
      <c r="FD204" s="254">
        <f t="shared" si="2376"/>
        <v>1.0972222222222222E-2</v>
      </c>
      <c r="FE204" s="254">
        <f t="shared" si="2376"/>
        <v>1.0416666666666664E-2</v>
      </c>
      <c r="FF204" s="254">
        <f t="shared" si="2376"/>
        <v>1.0416666666666664E-2</v>
      </c>
      <c r="FG204" s="254">
        <f t="shared" si="2376"/>
        <v>1.0277777777777778E-2</v>
      </c>
      <c r="FH204" s="254">
        <f t="shared" si="2376"/>
        <v>1.0694444444444442E-2</v>
      </c>
      <c r="FI204" s="254">
        <f t="shared" si="2376"/>
        <v>1.0694444444444442E-2</v>
      </c>
      <c r="FJ204" s="254">
        <f t="shared" si="2376"/>
        <v>1.1388888888888889E-2</v>
      </c>
      <c r="FK204" s="255">
        <f t="shared" ref="FK204" si="2377">IF(FK207&lt;FK202,(FK202-FK207)/5+FK205,(FK207-FK202)/5+FK203)</f>
        <v>1.111111111111111E-2</v>
      </c>
      <c r="FL204" s="214">
        <f t="shared" si="2280"/>
        <v>73</v>
      </c>
      <c r="FM204" s="238" t="s">
        <v>150</v>
      </c>
      <c r="FN204" s="222">
        <f>FZ191</f>
        <v>4.7222222222222223E-3</v>
      </c>
      <c r="FO204" s="216"/>
      <c r="FP204" s="216"/>
      <c r="FQ204" s="216"/>
      <c r="FR204" s="216"/>
      <c r="FS204" s="216"/>
      <c r="FT204" s="216"/>
      <c r="FU204" s="216"/>
      <c r="FV204" s="216"/>
      <c r="FW204" s="216"/>
      <c r="FX204" s="216"/>
      <c r="FY204" s="216"/>
      <c r="FZ204" s="216"/>
      <c r="GA204" s="216"/>
      <c r="GB204" s="216"/>
      <c r="GC204" s="216"/>
      <c r="GD204" s="216"/>
      <c r="GE204" s="216"/>
      <c r="GF204" s="216"/>
      <c r="GG204" s="216"/>
      <c r="GH204" s="216"/>
      <c r="GI204" s="216"/>
      <c r="GJ204" s="216"/>
      <c r="GK204" s="216"/>
      <c r="GL204" s="216"/>
      <c r="GM204" s="216"/>
      <c r="GN204" s="216"/>
      <c r="GO204" s="216"/>
      <c r="GP204" s="216"/>
      <c r="GQ204" s="216"/>
      <c r="GR204" s="216"/>
      <c r="GS204" s="216"/>
      <c r="GT204" s="216"/>
      <c r="GU204" s="216"/>
      <c r="GV204" s="216"/>
      <c r="GW204" s="216"/>
      <c r="GX204" s="216"/>
      <c r="GY204" s="216"/>
      <c r="GZ204" s="216"/>
      <c r="HA204" s="216"/>
      <c r="HB204" s="216"/>
      <c r="HC204" s="216"/>
      <c r="HD204" s="216"/>
      <c r="HE204" s="216"/>
      <c r="HF204" s="216"/>
      <c r="HG204" s="216"/>
      <c r="HH204" s="216"/>
      <c r="HI204" s="216"/>
      <c r="HJ204" s="216"/>
      <c r="HK204" s="216"/>
      <c r="HL204" s="216"/>
      <c r="HM204" s="216"/>
      <c r="HN204" s="216"/>
      <c r="HO204" s="216"/>
      <c r="HP204" s="216"/>
      <c r="HQ204" s="216"/>
      <c r="HR204" s="216"/>
      <c r="HS204" s="216"/>
      <c r="HT204" s="216"/>
      <c r="HU204" s="216"/>
      <c r="HV204" s="216"/>
      <c r="HW204" s="216"/>
      <c r="HX204" s="216"/>
      <c r="HY204" s="216"/>
      <c r="HZ204" s="216"/>
      <c r="IA204" s="216"/>
      <c r="IB204" s="216"/>
      <c r="IC204" s="216"/>
      <c r="ID204" s="216"/>
      <c r="IE204" s="216"/>
      <c r="IF204" s="216"/>
      <c r="IG204" s="216"/>
      <c r="IH204" s="216"/>
      <c r="II204" s="216"/>
      <c r="IJ204" s="216"/>
      <c r="IK204" s="216"/>
      <c r="IL204" s="216"/>
      <c r="IM204" s="216"/>
      <c r="IN204" s="216"/>
      <c r="IO204" s="216"/>
      <c r="IP204" s="216"/>
      <c r="IQ204" s="216"/>
      <c r="IR204" s="216"/>
      <c r="IS204" s="216"/>
      <c r="IT204" s="216"/>
      <c r="IU204" s="216"/>
      <c r="IV204" s="216"/>
      <c r="IW204" s="216"/>
      <c r="IX204" s="216"/>
      <c r="IY204" s="216"/>
      <c r="IZ204" s="216"/>
      <c r="JA204" s="216"/>
      <c r="JB204" s="216"/>
      <c r="JC204" s="216"/>
      <c r="JD204" s="216"/>
      <c r="JE204" s="216"/>
      <c r="JF204" s="216"/>
      <c r="JG204" s="216"/>
      <c r="JH204" s="216"/>
      <c r="JI204" s="216"/>
      <c r="JJ204" s="216"/>
      <c r="JK204" s="216"/>
      <c r="JL204" s="216"/>
      <c r="JM204" s="216"/>
      <c r="JN204" s="216"/>
      <c r="JO204" s="216"/>
      <c r="JP204" s="216"/>
      <c r="JQ204" s="216"/>
      <c r="JR204" s="216"/>
    </row>
    <row r="205" spans="58:278" hidden="1">
      <c r="BF205" s="215">
        <v>72</v>
      </c>
      <c r="BG205" s="214">
        <f t="shared" si="2271"/>
        <v>72</v>
      </c>
      <c r="BH205" s="257">
        <f t="shared" ref="BH205:BI205" si="2378">IF(BH207&lt;BH202,(BH202-BH207)/5+BH206,(BH207-BH202)/5+BH204)</f>
        <v>9.7222222222222206E-3</v>
      </c>
      <c r="BI205" s="254">
        <f t="shared" si="2378"/>
        <v>8.0555555555555554E-3</v>
      </c>
      <c r="BJ205" s="254">
        <f t="shared" ref="BJ205:BW205" si="2379">IF(BJ207&lt;BJ202,(BJ202-BJ207)/5+BJ206,(BJ207-BJ202)/5+BJ204)</f>
        <v>9.0277777777777769E-3</v>
      </c>
      <c r="BK205" s="254">
        <f t="shared" si="2379"/>
        <v>1.0972222222222222E-2</v>
      </c>
      <c r="BL205" s="254">
        <f t="shared" si="2379"/>
        <v>1.8333333333333333E-2</v>
      </c>
      <c r="BM205" s="254">
        <f t="shared" si="2379"/>
        <v>1.8194444444444444E-2</v>
      </c>
      <c r="BN205" s="254">
        <f t="shared" si="2379"/>
        <v>1.8472222222222223E-2</v>
      </c>
      <c r="BO205" s="254">
        <f t="shared" si="2379"/>
        <v>1.9166666666666665E-2</v>
      </c>
      <c r="BP205" s="254">
        <f t="shared" si="2379"/>
        <v>1.6111111111111114E-2</v>
      </c>
      <c r="BQ205" s="254">
        <f t="shared" si="2379"/>
        <v>2.1249999999999998E-2</v>
      </c>
      <c r="BR205" s="254">
        <f t="shared" si="2379"/>
        <v>2.2222222222222223E-2</v>
      </c>
      <c r="BS205" s="254">
        <f t="shared" si="2379"/>
        <v>2.2777777777777775E-2</v>
      </c>
      <c r="BT205" s="254">
        <f t="shared" si="2379"/>
        <v>2.4166666666666663E-2</v>
      </c>
      <c r="BU205" s="254">
        <f t="shared" si="2379"/>
        <v>2.4861111111111112E-2</v>
      </c>
      <c r="BV205" s="254">
        <f t="shared" si="2379"/>
        <v>2.5972222222222223E-2</v>
      </c>
      <c r="BW205" s="254">
        <f t="shared" si="2379"/>
        <v>2.6388888888888889E-2</v>
      </c>
      <c r="BX205" s="254">
        <f t="shared" ref="BX205:DO205" si="2380">IF(BX207&lt;BX202,(BX202-BX207)/5+BX206,(BX207-BX202)/5+BX204)</f>
        <v>2.6666666666666665E-2</v>
      </c>
      <c r="BY205" s="254">
        <f t="shared" si="2380"/>
        <v>2.013888888888889E-2</v>
      </c>
      <c r="BZ205" s="254">
        <f t="shared" si="2380"/>
        <v>2.0833333333333332E-2</v>
      </c>
      <c r="CA205" s="254">
        <f t="shared" si="2380"/>
        <v>2.2222222222222223E-2</v>
      </c>
      <c r="CB205" s="254">
        <f t="shared" si="2380"/>
        <v>2.9861111111111113E-2</v>
      </c>
      <c r="CC205" s="254">
        <f t="shared" si="2380"/>
        <v>2.6388888888888889E-2</v>
      </c>
      <c r="CD205" s="254">
        <f t="shared" si="2380"/>
        <v>4.9305555555555554E-2</v>
      </c>
      <c r="CE205" s="254">
        <f t="shared" si="2380"/>
        <v>5.2083333333333336E-2</v>
      </c>
      <c r="CF205" s="254">
        <f t="shared" si="2380"/>
        <v>1.7083333333333332E-2</v>
      </c>
      <c r="CG205" s="254">
        <f t="shared" si="2380"/>
        <v>1.8750000000000003E-2</v>
      </c>
      <c r="CH205" s="254">
        <f t="shared" si="2380"/>
        <v>2.6250000000000002E-2</v>
      </c>
      <c r="CI205" s="254">
        <f t="shared" si="2380"/>
        <v>2.9999999999999995E-2</v>
      </c>
      <c r="CJ205" s="254">
        <f t="shared" si="2380"/>
        <v>3.7083333333333329E-2</v>
      </c>
      <c r="CK205" s="254">
        <f t="shared" si="2380"/>
        <v>0</v>
      </c>
      <c r="CL205" s="254">
        <f t="shared" si="2380"/>
        <v>0</v>
      </c>
      <c r="CM205" s="254">
        <f t="shared" si="2380"/>
        <v>0</v>
      </c>
      <c r="CN205" s="254">
        <f t="shared" si="2380"/>
        <v>0</v>
      </c>
      <c r="CO205" s="254">
        <f t="shared" si="2380"/>
        <v>0</v>
      </c>
      <c r="CP205" s="254">
        <f t="shared" si="2380"/>
        <v>0</v>
      </c>
      <c r="CQ205" s="254">
        <f t="shared" si="2380"/>
        <v>0</v>
      </c>
      <c r="CR205" s="254">
        <f t="shared" si="2380"/>
        <v>0</v>
      </c>
      <c r="CS205" s="254">
        <f t="shared" si="2380"/>
        <v>0</v>
      </c>
      <c r="CT205" s="254">
        <f t="shared" si="2380"/>
        <v>0</v>
      </c>
      <c r="CU205" s="254">
        <f t="shared" si="2380"/>
        <v>0</v>
      </c>
      <c r="CV205" s="254">
        <f t="shared" si="2380"/>
        <v>0</v>
      </c>
      <c r="CW205" s="254">
        <f t="shared" si="2380"/>
        <v>0</v>
      </c>
      <c r="CX205" s="254">
        <f t="shared" si="2380"/>
        <v>0</v>
      </c>
      <c r="CY205" s="254">
        <f t="shared" si="2380"/>
        <v>0</v>
      </c>
      <c r="CZ205" s="254">
        <f t="shared" si="2380"/>
        <v>0</v>
      </c>
      <c r="DA205" s="254">
        <f t="shared" si="2380"/>
        <v>0</v>
      </c>
      <c r="DB205" s="254">
        <f t="shared" si="2380"/>
        <v>0</v>
      </c>
      <c r="DC205" s="254">
        <f t="shared" si="2380"/>
        <v>0</v>
      </c>
      <c r="DD205" s="254">
        <f t="shared" si="2380"/>
        <v>0</v>
      </c>
      <c r="DE205" s="254">
        <f t="shared" si="2380"/>
        <v>0</v>
      </c>
      <c r="DF205" s="254">
        <f t="shared" si="2380"/>
        <v>0</v>
      </c>
      <c r="DG205" s="254">
        <f t="shared" si="2380"/>
        <v>0</v>
      </c>
      <c r="DH205" s="254">
        <f t="shared" si="2380"/>
        <v>0</v>
      </c>
      <c r="DI205" s="254">
        <f t="shared" si="2380"/>
        <v>0</v>
      </c>
      <c r="DJ205" s="254">
        <f t="shared" si="2380"/>
        <v>0</v>
      </c>
      <c r="DK205" s="254">
        <f t="shared" si="2380"/>
        <v>0</v>
      </c>
      <c r="DL205" s="254">
        <f t="shared" si="2380"/>
        <v>0</v>
      </c>
      <c r="DM205" s="254">
        <f t="shared" si="2380"/>
        <v>0</v>
      </c>
      <c r="DN205" s="254">
        <f t="shared" si="2380"/>
        <v>0</v>
      </c>
      <c r="DO205" s="254">
        <f t="shared" si="2380"/>
        <v>0</v>
      </c>
      <c r="DP205" s="254">
        <f t="shared" ref="DP205" si="2381">IF(DP207&lt;DP202,(DP202-DP207)/5+DP206,(DP207-DP202)/5+DP204)</f>
        <v>0</v>
      </c>
      <c r="DQ205" s="306">
        <f t="shared" si="2276"/>
        <v>72</v>
      </c>
      <c r="DR205" s="254">
        <f t="shared" ref="DR205:DS205" si="2382">IF(DR207&lt;DR202,(DR202-DR207)/5+DR206,(DR207-DR202)/5+DR204)</f>
        <v>0</v>
      </c>
      <c r="DS205" s="254">
        <f t="shared" si="2382"/>
        <v>0</v>
      </c>
      <c r="DT205" s="254">
        <f t="shared" ref="DT205:EB205" si="2383">IF(DT207&lt;DT202,(DT202-DT207)/5+DT206,(DT207-DT202)/5+DT204)</f>
        <v>0</v>
      </c>
      <c r="DU205" s="254">
        <f t="shared" si="2383"/>
        <v>0</v>
      </c>
      <c r="DV205" s="254">
        <f t="shared" si="2383"/>
        <v>0</v>
      </c>
      <c r="DW205" s="254">
        <f t="shared" si="2383"/>
        <v>0</v>
      </c>
      <c r="DX205" s="254">
        <f t="shared" si="2383"/>
        <v>0</v>
      </c>
      <c r="DY205" s="254">
        <f t="shared" si="2383"/>
        <v>0</v>
      </c>
      <c r="DZ205" s="254">
        <f t="shared" si="2383"/>
        <v>0</v>
      </c>
      <c r="EA205" s="254">
        <f t="shared" si="2383"/>
        <v>0</v>
      </c>
      <c r="EB205" s="254">
        <f t="shared" si="2383"/>
        <v>0</v>
      </c>
      <c r="EC205" s="254">
        <f t="shared" ref="EC205:FJ205" si="2384">IF(EC207&lt;EC202,(EC202-EC207)/5+EC206,(EC207-EC202)/5+EC204)</f>
        <v>0.57458333333333345</v>
      </c>
      <c r="ED205" s="254">
        <f t="shared" si="2384"/>
        <v>0.57708333333333328</v>
      </c>
      <c r="EE205" s="254">
        <f t="shared" si="2384"/>
        <v>0.57874999999999999</v>
      </c>
      <c r="EF205" s="254">
        <f t="shared" si="2384"/>
        <v>0.58125000000000004</v>
      </c>
      <c r="EG205" s="254">
        <f t="shared" si="2384"/>
        <v>0.58125000000000004</v>
      </c>
      <c r="EH205" s="254">
        <f t="shared" si="2384"/>
        <v>0.5854166666666667</v>
      </c>
      <c r="EI205" s="254">
        <f t="shared" si="2384"/>
        <v>0.58499999999999996</v>
      </c>
      <c r="EJ205" s="254">
        <f t="shared" si="2384"/>
        <v>0.58624999999999994</v>
      </c>
      <c r="EK205" s="254">
        <f t="shared" si="2384"/>
        <v>0.58791666666666664</v>
      </c>
      <c r="EL205" s="254">
        <f t="shared" si="2384"/>
        <v>0.58958333333333335</v>
      </c>
      <c r="EM205" s="254">
        <f t="shared" si="2384"/>
        <v>0.59166666666666679</v>
      </c>
      <c r="EN205" s="254">
        <f t="shared" si="2384"/>
        <v>0.98472222222222217</v>
      </c>
      <c r="EO205" s="254">
        <f t="shared" si="2384"/>
        <v>0.98541666666666661</v>
      </c>
      <c r="EP205" s="254">
        <f t="shared" si="2384"/>
        <v>0.98888888888888893</v>
      </c>
      <c r="EQ205" s="254">
        <f t="shared" si="2384"/>
        <v>0.98958333333333337</v>
      </c>
      <c r="ER205" s="254">
        <f t="shared" si="2384"/>
        <v>0.99513888888888891</v>
      </c>
      <c r="ES205" s="254">
        <f t="shared" si="2384"/>
        <v>0.99791666666666667</v>
      </c>
      <c r="ET205" s="254">
        <f t="shared" si="2384"/>
        <v>2.4999999999999996E-3</v>
      </c>
      <c r="EU205" s="254">
        <f t="shared" si="2384"/>
        <v>3.1944444444444446E-3</v>
      </c>
      <c r="EV205" s="254">
        <f t="shared" si="2384"/>
        <v>4.5833333333333334E-3</v>
      </c>
      <c r="EW205" s="254">
        <f t="shared" si="2384"/>
        <v>6.1111111111111114E-3</v>
      </c>
      <c r="EX205" s="254">
        <f t="shared" si="2384"/>
        <v>8.1944444444444452E-3</v>
      </c>
      <c r="EY205" s="254">
        <f t="shared" si="2384"/>
        <v>8.1944444444444452E-3</v>
      </c>
      <c r="EZ205" s="254">
        <f t="shared" si="2384"/>
        <v>6.2500000000000003E-3</v>
      </c>
      <c r="FA205" s="254">
        <f t="shared" si="2384"/>
        <v>9.0277777777777769E-3</v>
      </c>
      <c r="FB205" s="254">
        <f t="shared" si="2384"/>
        <v>9.3055555555555548E-3</v>
      </c>
      <c r="FC205" s="254">
        <f t="shared" si="2384"/>
        <v>1.111111111111111E-2</v>
      </c>
      <c r="FD205" s="254">
        <f t="shared" si="2384"/>
        <v>9.8611111111111104E-3</v>
      </c>
      <c r="FE205" s="254">
        <f t="shared" si="2384"/>
        <v>9.7222222222222206E-3</v>
      </c>
      <c r="FF205" s="254">
        <f t="shared" si="2384"/>
        <v>9.7222222222222206E-3</v>
      </c>
      <c r="FG205" s="254">
        <f t="shared" si="2384"/>
        <v>9.1666666666666667E-3</v>
      </c>
      <c r="FH205" s="254">
        <f t="shared" si="2384"/>
        <v>9.4444444444444428E-3</v>
      </c>
      <c r="FI205" s="254">
        <f t="shared" si="2384"/>
        <v>9.4444444444444428E-3</v>
      </c>
      <c r="FJ205" s="254">
        <f t="shared" si="2384"/>
        <v>1.0833333333333334E-2</v>
      </c>
      <c r="FK205" s="255">
        <f t="shared" ref="FK205" si="2385">IF(FK207&lt;FK202,(FK202-FK207)/5+FK206,(FK207-FK202)/5+FK204)</f>
        <v>1.0416666666666666E-2</v>
      </c>
      <c r="FL205" s="214">
        <f t="shared" si="2280"/>
        <v>72</v>
      </c>
      <c r="FM205" s="238" t="s">
        <v>152</v>
      </c>
      <c r="FN205" s="222">
        <f>GA191</f>
        <v>4.7222222222222223E-3</v>
      </c>
      <c r="FO205" s="216"/>
      <c r="FP205" s="216"/>
      <c r="FQ205" s="216"/>
      <c r="FR205" s="216"/>
      <c r="FS205" s="216"/>
      <c r="FT205" s="216"/>
      <c r="FU205" s="216"/>
      <c r="FV205" s="216"/>
      <c r="FW205" s="216"/>
      <c r="FX205" s="216"/>
      <c r="FY205" s="216"/>
      <c r="FZ205" s="216"/>
      <c r="GA205" s="216"/>
      <c r="GB205" s="216"/>
      <c r="GC205" s="216"/>
      <c r="GD205" s="216"/>
      <c r="GE205" s="216"/>
      <c r="GF205" s="216"/>
      <c r="GG205" s="216"/>
      <c r="GH205" s="216"/>
      <c r="GI205" s="216"/>
      <c r="GJ205" s="216"/>
      <c r="GK205" s="216"/>
      <c r="GL205" s="216"/>
      <c r="GM205" s="216"/>
      <c r="GN205" s="216"/>
      <c r="GO205" s="216"/>
      <c r="GP205" s="216"/>
      <c r="GQ205" s="216"/>
      <c r="GR205" s="216"/>
      <c r="GS205" s="216"/>
      <c r="GT205" s="216"/>
      <c r="GU205" s="216"/>
      <c r="GV205" s="216"/>
      <c r="GW205" s="216"/>
      <c r="GX205" s="216"/>
      <c r="GY205" s="216"/>
      <c r="GZ205" s="216"/>
      <c r="HA205" s="216"/>
      <c r="HB205" s="216"/>
      <c r="HC205" s="216"/>
      <c r="HD205" s="216"/>
      <c r="HE205" s="216"/>
      <c r="HF205" s="216"/>
      <c r="HG205" s="216"/>
      <c r="HH205" s="216"/>
      <c r="HI205" s="216"/>
      <c r="HJ205" s="216"/>
      <c r="HK205" s="216"/>
      <c r="HL205" s="216"/>
      <c r="HM205" s="216"/>
      <c r="HN205" s="216"/>
      <c r="HO205" s="216"/>
      <c r="HP205" s="216"/>
      <c r="HQ205" s="216"/>
      <c r="HR205" s="216"/>
      <c r="HS205" s="216"/>
      <c r="HT205" s="216"/>
      <c r="HU205" s="216"/>
      <c r="HV205" s="216"/>
      <c r="HW205" s="216"/>
      <c r="HX205" s="216"/>
      <c r="HY205" s="216"/>
      <c r="HZ205" s="216"/>
      <c r="IA205" s="216"/>
      <c r="IB205" s="216"/>
      <c r="IC205" s="216"/>
      <c r="ID205" s="216"/>
      <c r="IE205" s="216"/>
      <c r="IF205" s="216"/>
      <c r="IG205" s="216"/>
      <c r="IH205" s="216"/>
      <c r="II205" s="216"/>
      <c r="IJ205" s="216"/>
      <c r="IK205" s="216"/>
      <c r="IL205" s="216"/>
      <c r="IM205" s="216"/>
      <c r="IN205" s="216"/>
      <c r="IO205" s="216"/>
      <c r="IP205" s="216"/>
      <c r="IQ205" s="216"/>
      <c r="IR205" s="216"/>
      <c r="IS205" s="216"/>
      <c r="IT205" s="216"/>
      <c r="IU205" s="216"/>
      <c r="IV205" s="216"/>
      <c r="IW205" s="216"/>
      <c r="IX205" s="216"/>
      <c r="IY205" s="216"/>
      <c r="IZ205" s="216"/>
      <c r="JA205" s="216"/>
      <c r="JB205" s="216"/>
      <c r="JC205" s="216"/>
      <c r="JD205" s="216"/>
      <c r="JE205" s="216"/>
      <c r="JF205" s="216"/>
      <c r="JG205" s="216"/>
      <c r="JH205" s="216"/>
      <c r="JI205" s="216"/>
      <c r="JJ205" s="216"/>
      <c r="JK205" s="216"/>
      <c r="JL205" s="216"/>
      <c r="JM205" s="216"/>
      <c r="JN205" s="216"/>
      <c r="JO205" s="216"/>
      <c r="JP205" s="216"/>
      <c r="JQ205" s="216"/>
      <c r="JR205" s="216"/>
    </row>
    <row r="206" spans="58:278" ht="15.75" hidden="1" thickBot="1">
      <c r="BF206" s="215">
        <v>71</v>
      </c>
      <c r="BG206" s="214">
        <f t="shared" si="2271"/>
        <v>71</v>
      </c>
      <c r="BH206" s="286">
        <f>IF(BH207&lt;BH202,(BH202-BH207)/5+BH207,(BH207-BH202)/5+BH205)</f>
        <v>9.0277777777777769E-3</v>
      </c>
      <c r="BI206" s="283">
        <f>IF(BI207&lt;BI202,(BI202-BI207)/5+BI207,(BI207-BI202)/5+BI205)</f>
        <v>7.4999999999999997E-3</v>
      </c>
      <c r="BJ206" s="283">
        <f t="shared" ref="BJ206:BW206" si="2386">IF(BJ207&lt;BJ202,(BJ202-BJ207)/5+BJ207,(BJ207-BJ202)/5+BJ205)</f>
        <v>8.3333333333333332E-3</v>
      </c>
      <c r="BK206" s="283">
        <f t="shared" si="2386"/>
        <v>0.01</v>
      </c>
      <c r="BL206" s="283">
        <f t="shared" si="2386"/>
        <v>1.6111111111111111E-2</v>
      </c>
      <c r="BM206" s="283">
        <f t="shared" si="2386"/>
        <v>1.5694444444444445E-2</v>
      </c>
      <c r="BN206" s="283">
        <f t="shared" si="2386"/>
        <v>1.5833333333333335E-2</v>
      </c>
      <c r="BO206" s="283">
        <f t="shared" si="2386"/>
        <v>1.6527777777777777E-2</v>
      </c>
      <c r="BP206" s="283">
        <f t="shared" si="2386"/>
        <v>1.7083333333333336E-2</v>
      </c>
      <c r="BQ206" s="283">
        <f t="shared" si="2386"/>
        <v>1.7916666666666664E-2</v>
      </c>
      <c r="BR206" s="283">
        <f t="shared" si="2386"/>
        <v>1.8749999999999999E-2</v>
      </c>
      <c r="BS206" s="283">
        <f t="shared" si="2386"/>
        <v>1.9027777777777775E-2</v>
      </c>
      <c r="BT206" s="283">
        <f t="shared" si="2386"/>
        <v>1.9722222222222221E-2</v>
      </c>
      <c r="BU206" s="283">
        <f t="shared" si="2386"/>
        <v>2.0416666666666666E-2</v>
      </c>
      <c r="BV206" s="283">
        <f t="shared" si="2386"/>
        <v>2.1666666666666667E-2</v>
      </c>
      <c r="BW206" s="283">
        <f t="shared" si="2386"/>
        <v>2.1527777777777778E-2</v>
      </c>
      <c r="BX206" s="283">
        <f t="shared" ref="BX206" si="2387">IF(BX207&lt;BX202,(BX202-BX207)/5+BX207,(BX207-BX202)/5+BX205)</f>
        <v>2.1666666666666667E-2</v>
      </c>
      <c r="BY206" s="283">
        <f t="shared" ref="BY206" si="2388">IF(BY207&lt;BY202,(BY202-BY207)/5+BY207,(BY207-BY202)/5+BY205)</f>
        <v>2.013888888888889E-2</v>
      </c>
      <c r="BZ206" s="283">
        <f t="shared" ref="BZ206" si="2389">IF(BZ207&lt;BZ202,(BZ202-BZ207)/5+BZ207,(BZ207-BZ202)/5+BZ205)</f>
        <v>2.0833333333333332E-2</v>
      </c>
      <c r="CA206" s="283">
        <f t="shared" ref="CA206" si="2390">IF(CA207&lt;CA202,(CA202-CA207)/5+CA207,(CA207-CA202)/5+CA205)</f>
        <v>2.2222222222222223E-2</v>
      </c>
      <c r="CB206" s="283">
        <f t="shared" ref="CB206" si="2391">IF(CB207&lt;CB202,(CB202-CB207)/5+CB207,(CB207-CB202)/5+CB205)</f>
        <v>2.9861111111111113E-2</v>
      </c>
      <c r="CC206" s="283">
        <f t="shared" ref="CC206" si="2392">IF(CC207&lt;CC202,(CC202-CC207)/5+CC207,(CC207-CC202)/5+CC205)</f>
        <v>2.6388888888888889E-2</v>
      </c>
      <c r="CD206" s="283">
        <f t="shared" ref="CD206" si="2393">IF(CD207&lt;CD202,(CD202-CD207)/5+CD207,(CD207-CD202)/5+CD205)</f>
        <v>4.9305555555555554E-2</v>
      </c>
      <c r="CE206" s="283">
        <f t="shared" ref="CE206" si="2394">IF(CE207&lt;CE202,(CE202-CE207)/5+CE207,(CE207-CE202)/5+CE205)</f>
        <v>5.2083333333333336E-2</v>
      </c>
      <c r="CF206" s="283">
        <f t="shared" ref="CF206" si="2395">IF(CF207&lt;CF202,(CF202-CF207)/5+CF207,(CF207-CF202)/5+CF205)</f>
        <v>2.2777777777777779E-2</v>
      </c>
      <c r="CG206" s="283">
        <f t="shared" ref="CG206" si="2396">IF(CG207&lt;CG202,(CG202-CG207)/5+CG207,(CG207-CG202)/5+CG205)</f>
        <v>2.5000000000000001E-2</v>
      </c>
      <c r="CH206" s="283">
        <f t="shared" ref="CH206" si="2397">IF(CH207&lt;CH202,(CH202-CH207)/5+CH207,(CH207-CH202)/5+CH205)</f>
        <v>3.5000000000000003E-2</v>
      </c>
      <c r="CI206" s="283">
        <f t="shared" ref="CI206" si="2398">IF(CI207&lt;CI202,(CI202-CI207)/5+CI207,(CI207-CI202)/5+CI205)</f>
        <v>3.9999999999999994E-2</v>
      </c>
      <c r="CJ206" s="283">
        <f t="shared" ref="CJ206" si="2399">IF(CJ207&lt;CJ202,(CJ202-CJ207)/5+CJ207,(CJ207-CJ202)/5+CJ205)</f>
        <v>4.9444444444444444E-2</v>
      </c>
      <c r="CK206" s="283">
        <f t="shared" ref="CK206" si="2400">IF(CK207&lt;CK202,(CK202-CK207)/5+CK207,(CK207-CK202)/5+CK205)</f>
        <v>0</v>
      </c>
      <c r="CL206" s="283">
        <f t="shared" ref="CL206" si="2401">IF(CL207&lt;CL202,(CL202-CL207)/5+CL207,(CL207-CL202)/5+CL205)</f>
        <v>0</v>
      </c>
      <c r="CM206" s="283">
        <f t="shared" ref="CM206" si="2402">IF(CM207&lt;CM202,(CM202-CM207)/5+CM207,(CM207-CM202)/5+CM205)</f>
        <v>0</v>
      </c>
      <c r="CN206" s="283">
        <f t="shared" ref="CN206" si="2403">IF(CN207&lt;CN202,(CN202-CN207)/5+CN207,(CN207-CN202)/5+CN205)</f>
        <v>0</v>
      </c>
      <c r="CO206" s="283">
        <f t="shared" ref="CO206" si="2404">IF(CO207&lt;CO202,(CO202-CO207)/5+CO207,(CO207-CO202)/5+CO205)</f>
        <v>0</v>
      </c>
      <c r="CP206" s="283">
        <f t="shared" ref="CP206" si="2405">IF(CP207&lt;CP202,(CP202-CP207)/5+CP207,(CP207-CP202)/5+CP205)</f>
        <v>0</v>
      </c>
      <c r="CQ206" s="283">
        <f t="shared" ref="CQ206" si="2406">IF(CQ207&lt;CQ202,(CQ202-CQ207)/5+CQ207,(CQ207-CQ202)/5+CQ205)</f>
        <v>0</v>
      </c>
      <c r="CR206" s="283">
        <f t="shared" ref="CR206" si="2407">IF(CR207&lt;CR202,(CR202-CR207)/5+CR207,(CR207-CR202)/5+CR205)</f>
        <v>0</v>
      </c>
      <c r="CS206" s="283">
        <f t="shared" ref="CS206" si="2408">IF(CS207&lt;CS202,(CS202-CS207)/5+CS207,(CS207-CS202)/5+CS205)</f>
        <v>0</v>
      </c>
      <c r="CT206" s="283">
        <f t="shared" ref="CT206" si="2409">IF(CT207&lt;CT202,(CT202-CT207)/5+CT207,(CT207-CT202)/5+CT205)</f>
        <v>0</v>
      </c>
      <c r="CU206" s="283">
        <f t="shared" ref="CU206" si="2410">IF(CU207&lt;CU202,(CU202-CU207)/5+CU207,(CU207-CU202)/5+CU205)</f>
        <v>0</v>
      </c>
      <c r="CV206" s="283">
        <f t="shared" ref="CV206" si="2411">IF(CV207&lt;CV202,(CV202-CV207)/5+CV207,(CV207-CV202)/5+CV205)</f>
        <v>0</v>
      </c>
      <c r="CW206" s="283">
        <f t="shared" ref="CW206" si="2412">IF(CW207&lt;CW202,(CW202-CW207)/5+CW207,(CW207-CW202)/5+CW205)</f>
        <v>0</v>
      </c>
      <c r="CX206" s="283">
        <f t="shared" ref="CX206" si="2413">IF(CX207&lt;CX202,(CX202-CX207)/5+CX207,(CX207-CX202)/5+CX205)</f>
        <v>0</v>
      </c>
      <c r="CY206" s="283">
        <f t="shared" ref="CY206" si="2414">IF(CY207&lt;CY202,(CY202-CY207)/5+CY207,(CY207-CY202)/5+CY205)</f>
        <v>0</v>
      </c>
      <c r="CZ206" s="283">
        <f t="shared" ref="CZ206" si="2415">IF(CZ207&lt;CZ202,(CZ202-CZ207)/5+CZ207,(CZ207-CZ202)/5+CZ205)</f>
        <v>0</v>
      </c>
      <c r="DA206" s="283">
        <f t="shared" ref="DA206" si="2416">IF(DA207&lt;DA202,(DA202-DA207)/5+DA207,(DA207-DA202)/5+DA205)</f>
        <v>0</v>
      </c>
      <c r="DB206" s="283">
        <f t="shared" ref="DB206" si="2417">IF(DB207&lt;DB202,(DB202-DB207)/5+DB207,(DB207-DB202)/5+DB205)</f>
        <v>0</v>
      </c>
      <c r="DC206" s="283">
        <f t="shared" ref="DC206" si="2418">IF(DC207&lt;DC202,(DC202-DC207)/5+DC207,(DC207-DC202)/5+DC205)</f>
        <v>0</v>
      </c>
      <c r="DD206" s="283">
        <f t="shared" ref="DD206" si="2419">IF(DD207&lt;DD202,(DD202-DD207)/5+DD207,(DD207-DD202)/5+DD205)</f>
        <v>0</v>
      </c>
      <c r="DE206" s="283">
        <f t="shared" ref="DE206" si="2420">IF(DE207&lt;DE202,(DE202-DE207)/5+DE207,(DE207-DE202)/5+DE205)</f>
        <v>0</v>
      </c>
      <c r="DF206" s="283">
        <f t="shared" ref="DF206" si="2421">IF(DF207&lt;DF202,(DF202-DF207)/5+DF207,(DF207-DF202)/5+DF205)</f>
        <v>0</v>
      </c>
      <c r="DG206" s="283">
        <f t="shared" ref="DG206" si="2422">IF(DG207&lt;DG202,(DG202-DG207)/5+DG207,(DG207-DG202)/5+DG205)</f>
        <v>0</v>
      </c>
      <c r="DH206" s="283">
        <f t="shared" ref="DH206" si="2423">IF(DH207&lt;DH202,(DH202-DH207)/5+DH207,(DH207-DH202)/5+DH205)</f>
        <v>0</v>
      </c>
      <c r="DI206" s="283">
        <f t="shared" ref="DI206" si="2424">IF(DI207&lt;DI202,(DI202-DI207)/5+DI207,(DI207-DI202)/5+DI205)</f>
        <v>0</v>
      </c>
      <c r="DJ206" s="283">
        <f t="shared" ref="DJ206" si="2425">IF(DJ207&lt;DJ202,(DJ202-DJ207)/5+DJ207,(DJ207-DJ202)/5+DJ205)</f>
        <v>0</v>
      </c>
      <c r="DK206" s="283">
        <f t="shared" ref="DK206" si="2426">IF(DK207&lt;DK202,(DK202-DK207)/5+DK207,(DK207-DK202)/5+DK205)</f>
        <v>0</v>
      </c>
      <c r="DL206" s="283">
        <f t="shared" ref="DL206" si="2427">IF(DL207&lt;DL202,(DL202-DL207)/5+DL207,(DL207-DL202)/5+DL205)</f>
        <v>0</v>
      </c>
      <c r="DM206" s="283">
        <f t="shared" ref="DM206" si="2428">IF(DM207&lt;DM202,(DM202-DM207)/5+DM207,(DM207-DM202)/5+DM205)</f>
        <v>0</v>
      </c>
      <c r="DN206" s="283">
        <f t="shared" ref="DN206" si="2429">IF(DN207&lt;DN202,(DN202-DN207)/5+DN207,(DN207-DN202)/5+DN205)</f>
        <v>0</v>
      </c>
      <c r="DO206" s="283">
        <f t="shared" ref="DO206" si="2430">IF(DO207&lt;DO202,(DO202-DO207)/5+DO207,(DO207-DO202)/5+DO205)</f>
        <v>0</v>
      </c>
      <c r="DP206" s="283">
        <f t="shared" ref="DP206" si="2431">IF(DP207&lt;DP202,(DP202-DP207)/5+DP207,(DP207-DP202)/5+DP205)</f>
        <v>0</v>
      </c>
      <c r="DQ206" s="306">
        <f t="shared" si="2276"/>
        <v>71</v>
      </c>
      <c r="DR206" s="272">
        <f t="shared" ref="DR206:DS206" si="2432">IF(DR207&lt;DR202,(DR202-DR207)/5+DR207,(DR207-DR202)/5+DR205)</f>
        <v>0</v>
      </c>
      <c r="DS206" s="272">
        <f t="shared" si="2432"/>
        <v>0</v>
      </c>
      <c r="DT206" s="272">
        <f t="shared" ref="DT206:EB206" si="2433">IF(DT207&lt;DT202,(DT202-DT207)/5+DT207,(DT207-DT202)/5+DT205)</f>
        <v>0</v>
      </c>
      <c r="DU206" s="272">
        <f t="shared" si="2433"/>
        <v>0</v>
      </c>
      <c r="DV206" s="272">
        <f t="shared" si="2433"/>
        <v>0</v>
      </c>
      <c r="DW206" s="272">
        <f t="shared" si="2433"/>
        <v>0</v>
      </c>
      <c r="DX206" s="272">
        <f t="shared" si="2433"/>
        <v>0</v>
      </c>
      <c r="DY206" s="272">
        <f t="shared" si="2433"/>
        <v>0</v>
      </c>
      <c r="DZ206" s="272">
        <f t="shared" si="2433"/>
        <v>0</v>
      </c>
      <c r="EA206" s="272">
        <f t="shared" si="2433"/>
        <v>0</v>
      </c>
      <c r="EB206" s="272">
        <f t="shared" si="2433"/>
        <v>0</v>
      </c>
      <c r="EC206" s="272">
        <f t="shared" ref="EC206:FJ206" si="2434">IF(EC207&lt;EC202,(EC202-EC207)/5+EC207,(EC207-EC202)/5+EC205)</f>
        <v>0.76611111111111119</v>
      </c>
      <c r="ED206" s="272">
        <f t="shared" si="2434"/>
        <v>0.76944444444444438</v>
      </c>
      <c r="EE206" s="272">
        <f t="shared" si="2434"/>
        <v>0.77166666666666661</v>
      </c>
      <c r="EF206" s="272">
        <f t="shared" si="2434"/>
        <v>0.77500000000000002</v>
      </c>
      <c r="EG206" s="272">
        <f t="shared" si="2434"/>
        <v>0.77500000000000002</v>
      </c>
      <c r="EH206" s="272">
        <f t="shared" si="2434"/>
        <v>0.78055555555555567</v>
      </c>
      <c r="EI206" s="272">
        <f t="shared" si="2434"/>
        <v>0.78</v>
      </c>
      <c r="EJ206" s="272">
        <f t="shared" si="2434"/>
        <v>0.78166666666666662</v>
      </c>
      <c r="EK206" s="272">
        <f t="shared" si="2434"/>
        <v>0.78388888888888886</v>
      </c>
      <c r="EL206" s="272">
        <f t="shared" si="2434"/>
        <v>0.78611111111111109</v>
      </c>
      <c r="EM206" s="272">
        <f t="shared" si="2434"/>
        <v>0.78888888888888897</v>
      </c>
      <c r="EN206" s="272">
        <f t="shared" si="2434"/>
        <v>0.98472222222222217</v>
      </c>
      <c r="EO206" s="272">
        <f t="shared" si="2434"/>
        <v>0.98541666666666661</v>
      </c>
      <c r="EP206" s="272">
        <f t="shared" si="2434"/>
        <v>0.98888888888888893</v>
      </c>
      <c r="EQ206" s="272">
        <f t="shared" si="2434"/>
        <v>0.98958333333333337</v>
      </c>
      <c r="ER206" s="272">
        <f t="shared" si="2434"/>
        <v>0.99513888888888891</v>
      </c>
      <c r="ES206" s="272">
        <f t="shared" si="2434"/>
        <v>0.99791666666666667</v>
      </c>
      <c r="ET206" s="272">
        <f t="shared" si="2434"/>
        <v>1.9444444444444444E-3</v>
      </c>
      <c r="EU206" s="272">
        <f t="shared" si="2434"/>
        <v>2.638888888888889E-3</v>
      </c>
      <c r="EV206" s="272">
        <f t="shared" si="2434"/>
        <v>3.3333333333333331E-3</v>
      </c>
      <c r="EW206" s="272">
        <f t="shared" si="2434"/>
        <v>5.8333333333333336E-3</v>
      </c>
      <c r="EX206" s="272">
        <f t="shared" si="2434"/>
        <v>7.2222222222222219E-3</v>
      </c>
      <c r="EY206" s="272">
        <f t="shared" si="2434"/>
        <v>7.2222222222222219E-3</v>
      </c>
      <c r="EZ206" s="272">
        <f t="shared" si="2434"/>
        <v>5.5555555555555558E-3</v>
      </c>
      <c r="FA206" s="272">
        <f t="shared" si="2434"/>
        <v>7.6388888888888886E-3</v>
      </c>
      <c r="FB206" s="272">
        <f t="shared" si="2434"/>
        <v>8.4722222222222213E-3</v>
      </c>
      <c r="FC206" s="272">
        <f t="shared" si="2434"/>
        <v>1.0416666666666666E-2</v>
      </c>
      <c r="FD206" s="272">
        <f t="shared" si="2434"/>
        <v>8.7499999999999991E-3</v>
      </c>
      <c r="FE206" s="272">
        <f t="shared" si="2434"/>
        <v>9.0277777777777769E-3</v>
      </c>
      <c r="FF206" s="272">
        <f t="shared" si="2434"/>
        <v>9.0277777777777769E-3</v>
      </c>
      <c r="FG206" s="272">
        <f t="shared" si="2434"/>
        <v>8.0555555555555554E-3</v>
      </c>
      <c r="FH206" s="272">
        <f t="shared" si="2434"/>
        <v>8.1944444444444434E-3</v>
      </c>
      <c r="FI206" s="272">
        <f t="shared" si="2434"/>
        <v>8.1944444444444434E-3</v>
      </c>
      <c r="FJ206" s="272">
        <f t="shared" si="2434"/>
        <v>1.0277777777777778E-2</v>
      </c>
      <c r="FK206" s="275">
        <f t="shared" ref="FK206" si="2435">IF(FK207&lt;FK202,(FK202-FK207)/5+FK207,(FK207-FK202)/5+FK205)</f>
        <v>9.7222222222222224E-3</v>
      </c>
      <c r="FL206" s="214">
        <f t="shared" si="2280"/>
        <v>71</v>
      </c>
      <c r="FM206" s="238" t="s">
        <v>134</v>
      </c>
      <c r="FN206" s="222">
        <f>GB191</f>
        <v>5.138888888888889E-3</v>
      </c>
      <c r="FO206" s="216"/>
      <c r="FP206" s="216"/>
      <c r="FQ206" s="216"/>
      <c r="FR206" s="216"/>
      <c r="FS206" s="216"/>
      <c r="FT206" s="216"/>
      <c r="FU206" s="216"/>
      <c r="FV206" s="216"/>
      <c r="FW206" s="216"/>
      <c r="FX206" s="216"/>
      <c r="FY206" s="216"/>
      <c r="FZ206" s="216"/>
      <c r="GA206" s="216"/>
      <c r="GB206" s="216"/>
      <c r="GC206" s="216"/>
      <c r="GD206" s="216"/>
      <c r="GE206" s="216"/>
      <c r="GF206" s="216"/>
      <c r="GG206" s="216"/>
      <c r="GH206" s="216"/>
      <c r="GI206" s="216"/>
      <c r="GJ206" s="216"/>
      <c r="GK206" s="216"/>
      <c r="GL206" s="216"/>
      <c r="GM206" s="216"/>
      <c r="GN206" s="216"/>
      <c r="GO206" s="216"/>
      <c r="GP206" s="216"/>
      <c r="GQ206" s="216"/>
      <c r="GR206" s="216"/>
      <c r="GS206" s="216"/>
      <c r="GT206" s="216"/>
      <c r="GU206" s="216"/>
      <c r="GV206" s="216"/>
      <c r="GW206" s="216"/>
      <c r="GX206" s="216"/>
      <c r="GY206" s="216"/>
      <c r="GZ206" s="216"/>
      <c r="HA206" s="216"/>
      <c r="HB206" s="216"/>
      <c r="HC206" s="216"/>
      <c r="HD206" s="216"/>
      <c r="HE206" s="216"/>
      <c r="HF206" s="216"/>
      <c r="HG206" s="216"/>
      <c r="HH206" s="216"/>
      <c r="HI206" s="216"/>
      <c r="HJ206" s="216"/>
      <c r="HK206" s="216"/>
      <c r="HL206" s="216"/>
      <c r="HM206" s="216"/>
      <c r="HN206" s="216"/>
      <c r="HO206" s="216"/>
      <c r="HP206" s="216"/>
      <c r="HQ206" s="216"/>
      <c r="HR206" s="216"/>
      <c r="HS206" s="216"/>
      <c r="HT206" s="216"/>
      <c r="HU206" s="216"/>
      <c r="HV206" s="216"/>
      <c r="HW206" s="216"/>
      <c r="HX206" s="216"/>
      <c r="HY206" s="216"/>
      <c r="HZ206" s="216"/>
      <c r="IA206" s="216"/>
      <c r="IB206" s="216"/>
      <c r="IC206" s="216"/>
      <c r="ID206" s="216"/>
      <c r="IE206" s="216"/>
      <c r="IF206" s="216"/>
      <c r="IG206" s="216"/>
      <c r="IH206" s="216"/>
      <c r="II206" s="216"/>
      <c r="IJ206" s="216"/>
      <c r="IK206" s="216"/>
      <c r="IL206" s="216"/>
      <c r="IM206" s="216"/>
      <c r="IN206" s="216"/>
      <c r="IO206" s="216"/>
      <c r="IP206" s="216"/>
      <c r="IQ206" s="216"/>
      <c r="IR206" s="216"/>
      <c r="IS206" s="216"/>
      <c r="IT206" s="216"/>
      <c r="IU206" s="216"/>
      <c r="IV206" s="216"/>
      <c r="IW206" s="216"/>
      <c r="IX206" s="216"/>
      <c r="IY206" s="216"/>
      <c r="IZ206" s="216"/>
      <c r="JA206" s="216"/>
      <c r="JB206" s="216"/>
      <c r="JC206" s="216"/>
      <c r="JD206" s="216"/>
      <c r="JE206" s="216"/>
      <c r="JF206" s="216"/>
      <c r="JG206" s="216"/>
      <c r="JH206" s="216"/>
      <c r="JI206" s="216"/>
      <c r="JJ206" s="216"/>
      <c r="JK206" s="216"/>
      <c r="JL206" s="216"/>
      <c r="JM206" s="216"/>
      <c r="JN206" s="216"/>
      <c r="JO206" s="216"/>
      <c r="JP206" s="216"/>
      <c r="JQ206" s="216"/>
      <c r="JR206" s="216"/>
    </row>
    <row r="207" spans="58:278" ht="15.75" hidden="1" thickBot="1">
      <c r="BF207" s="215">
        <v>70</v>
      </c>
      <c r="BG207" s="214">
        <f t="shared" si="2271"/>
        <v>70</v>
      </c>
      <c r="BH207" s="258">
        <v>8.3333333333333332E-3</v>
      </c>
      <c r="BI207" s="259">
        <v>6.9444444444444441E-3</v>
      </c>
      <c r="BJ207" s="259">
        <v>7.6388888888888886E-3</v>
      </c>
      <c r="BK207" s="259">
        <v>9.0277777777777787E-3</v>
      </c>
      <c r="BL207" s="259">
        <v>1.3888888888888888E-2</v>
      </c>
      <c r="BM207" s="259">
        <v>1.3194444444444444E-2</v>
      </c>
      <c r="BN207" s="259">
        <v>1.3194444444444444E-2</v>
      </c>
      <c r="BO207" s="259">
        <v>1.3888888888888888E-2</v>
      </c>
      <c r="BP207" s="259">
        <v>1.8055555555555557E-2</v>
      </c>
      <c r="BQ207" s="259">
        <v>1.4583333333333332E-2</v>
      </c>
      <c r="BR207" s="259">
        <v>1.5277777777777777E-2</v>
      </c>
      <c r="BS207" s="259">
        <v>1.5277777777777777E-2</v>
      </c>
      <c r="BT207" s="259">
        <v>1.5277777777777777E-2</v>
      </c>
      <c r="BU207" s="259">
        <v>1.5972222222222224E-2</v>
      </c>
      <c r="BV207" s="259">
        <v>1.7361111111111112E-2</v>
      </c>
      <c r="BW207" s="259">
        <v>1.6666666666666666E-2</v>
      </c>
      <c r="BX207" s="259">
        <v>1.6666666666666666E-2</v>
      </c>
      <c r="BY207" s="259">
        <v>2.013888888888889E-2</v>
      </c>
      <c r="BZ207" s="259">
        <v>2.0833333333333332E-2</v>
      </c>
      <c r="CA207" s="259">
        <v>2.2222222222222223E-2</v>
      </c>
      <c r="CB207" s="259">
        <v>2.9861111111111113E-2</v>
      </c>
      <c r="CC207" s="259">
        <v>2.6388888888888889E-2</v>
      </c>
      <c r="CD207" s="259">
        <v>4.9305555555555554E-2</v>
      </c>
      <c r="CE207" s="259">
        <v>5.2083333333333336E-2</v>
      </c>
      <c r="CF207" s="259">
        <v>2.8472222222222222E-2</v>
      </c>
      <c r="CG207" s="259">
        <v>3.125E-2</v>
      </c>
      <c r="CH207" s="259">
        <v>4.3750000000000004E-2</v>
      </c>
      <c r="CI207" s="259">
        <v>4.9999999999999996E-2</v>
      </c>
      <c r="CJ207" s="259">
        <v>6.1805555555555558E-2</v>
      </c>
      <c r="CK207" s="259"/>
      <c r="CL207" s="259"/>
      <c r="CM207" s="259"/>
      <c r="CN207" s="259"/>
      <c r="CO207" s="259"/>
      <c r="CP207" s="259"/>
      <c r="CQ207" s="259"/>
      <c r="CR207" s="259"/>
      <c r="CS207" s="259"/>
      <c r="CT207" s="259"/>
      <c r="CU207" s="259"/>
      <c r="CV207" s="259"/>
      <c r="CW207" s="259"/>
      <c r="CX207" s="259"/>
      <c r="CY207" s="259"/>
      <c r="CZ207" s="259"/>
      <c r="DA207" s="259"/>
      <c r="DB207" s="259"/>
      <c r="DC207" s="259"/>
      <c r="DD207" s="259"/>
      <c r="DE207" s="259"/>
      <c r="DF207" s="259"/>
      <c r="DG207" s="259"/>
      <c r="DH207" s="259"/>
      <c r="DI207" s="259"/>
      <c r="DJ207" s="259"/>
      <c r="DK207" s="259"/>
      <c r="DL207" s="259"/>
      <c r="DM207" s="259"/>
      <c r="DN207" s="259"/>
      <c r="DO207" s="259"/>
      <c r="DP207" s="300"/>
      <c r="DQ207" s="306">
        <f t="shared" si="2276"/>
        <v>70</v>
      </c>
      <c r="DR207" s="295"/>
      <c r="DS207" s="259"/>
      <c r="DT207" s="259"/>
      <c r="DU207" s="259"/>
      <c r="DV207" s="259"/>
      <c r="DW207" s="259"/>
      <c r="DX207" s="259"/>
      <c r="DY207" s="259"/>
      <c r="DZ207" s="259"/>
      <c r="EA207" s="259"/>
      <c r="EB207" s="290"/>
      <c r="EC207" s="259">
        <v>0.95763888888888893</v>
      </c>
      <c r="ED207" s="259">
        <v>0.96180555555555547</v>
      </c>
      <c r="EE207" s="259">
        <v>0.96458333333333324</v>
      </c>
      <c r="EF207" s="259">
        <v>0.96875</v>
      </c>
      <c r="EG207" s="259">
        <v>0.96875</v>
      </c>
      <c r="EH207" s="259">
        <v>0.97569444444444453</v>
      </c>
      <c r="EI207" s="259">
        <v>0.97499999999999998</v>
      </c>
      <c r="EJ207" s="259">
        <v>0.9770833333333333</v>
      </c>
      <c r="EK207" s="259">
        <v>0.97986111111111107</v>
      </c>
      <c r="EL207" s="259">
        <v>0.98263888888888884</v>
      </c>
      <c r="EM207" s="259">
        <v>0.98611111111111116</v>
      </c>
      <c r="EN207" s="259">
        <v>0.98472222222222217</v>
      </c>
      <c r="EO207" s="259">
        <v>0.98541666666666661</v>
      </c>
      <c r="EP207" s="259">
        <v>0.98888888888888893</v>
      </c>
      <c r="EQ207" s="259">
        <v>0.98958333333333337</v>
      </c>
      <c r="ER207" s="259">
        <v>0.99513888888888891</v>
      </c>
      <c r="ES207" s="259">
        <v>0.99791666666666667</v>
      </c>
      <c r="ET207" s="259">
        <v>1.3888888888888889E-3</v>
      </c>
      <c r="EU207" s="259">
        <v>2.0833333333333333E-3</v>
      </c>
      <c r="EV207" s="259">
        <v>2.0833333333333333E-3</v>
      </c>
      <c r="EW207" s="259">
        <v>5.5555555555555558E-3</v>
      </c>
      <c r="EX207" s="259">
        <v>6.2499999999999995E-3</v>
      </c>
      <c r="EY207" s="259">
        <v>6.2499999999999995E-3</v>
      </c>
      <c r="EZ207" s="259">
        <v>4.8611111111111112E-3</v>
      </c>
      <c r="FA207" s="259">
        <v>6.2499999999999995E-3</v>
      </c>
      <c r="FB207" s="259">
        <v>7.6388888888888886E-3</v>
      </c>
      <c r="FC207" s="259">
        <v>9.7222222222222224E-3</v>
      </c>
      <c r="FD207" s="259">
        <v>7.6388888888888886E-3</v>
      </c>
      <c r="FE207" s="259">
        <v>8.3333333333333332E-3</v>
      </c>
      <c r="FF207" s="259">
        <v>8.3333333333333332E-3</v>
      </c>
      <c r="FG207" s="259">
        <v>6.9444444444444441E-3</v>
      </c>
      <c r="FH207" s="259">
        <v>6.9444444444444441E-3</v>
      </c>
      <c r="FI207" s="259">
        <v>6.9444444444444441E-3</v>
      </c>
      <c r="FJ207" s="259">
        <v>9.7222222222222224E-3</v>
      </c>
      <c r="FK207" s="273">
        <v>9.0277777777777787E-3</v>
      </c>
      <c r="FL207" s="214">
        <f t="shared" si="2280"/>
        <v>70</v>
      </c>
      <c r="FM207" s="238" t="s">
        <v>133</v>
      </c>
      <c r="FN207" s="222">
        <f>GC191</f>
        <v>5.138888888888889E-3</v>
      </c>
      <c r="FO207" s="216"/>
      <c r="FP207" s="216"/>
      <c r="FQ207" s="216"/>
      <c r="FR207" s="216"/>
      <c r="FS207" s="216"/>
      <c r="FT207" s="216"/>
      <c r="FU207" s="216"/>
      <c r="FV207" s="216"/>
      <c r="FW207" s="216"/>
      <c r="FX207" s="216"/>
      <c r="FY207" s="216"/>
      <c r="FZ207" s="216"/>
      <c r="GA207" s="216"/>
      <c r="GB207" s="216"/>
      <c r="GC207" s="216"/>
      <c r="GD207" s="216"/>
      <c r="GE207" s="216"/>
      <c r="GF207" s="216"/>
      <c r="GG207" s="216"/>
      <c r="GH207" s="216"/>
      <c r="GI207" s="216"/>
      <c r="GJ207" s="216"/>
      <c r="GK207" s="216"/>
      <c r="GL207" s="216"/>
      <c r="GM207" s="216"/>
      <c r="GN207" s="216"/>
      <c r="GO207" s="216"/>
      <c r="GP207" s="216"/>
      <c r="GQ207" s="216"/>
      <c r="GR207" s="216"/>
      <c r="GS207" s="216"/>
      <c r="GT207" s="216"/>
      <c r="GU207" s="216"/>
      <c r="GV207" s="216"/>
      <c r="GW207" s="216"/>
      <c r="GX207" s="216"/>
      <c r="GY207" s="216"/>
      <c r="GZ207" s="216"/>
      <c r="HA207" s="216"/>
      <c r="HB207" s="216"/>
      <c r="HC207" s="216"/>
      <c r="HD207" s="216"/>
      <c r="HE207" s="216"/>
      <c r="HF207" s="216"/>
      <c r="HG207" s="216"/>
      <c r="HH207" s="216"/>
      <c r="HI207" s="216"/>
      <c r="HJ207" s="216"/>
      <c r="HK207" s="216"/>
      <c r="HL207" s="216"/>
      <c r="HM207" s="216"/>
      <c r="HN207" s="216"/>
      <c r="HO207" s="216"/>
      <c r="HP207" s="216"/>
      <c r="HQ207" s="216"/>
      <c r="HR207" s="216"/>
      <c r="HS207" s="216"/>
      <c r="HT207" s="216"/>
      <c r="HU207" s="216"/>
      <c r="HV207" s="216"/>
      <c r="HW207" s="216"/>
      <c r="HX207" s="216"/>
      <c r="HY207" s="216"/>
      <c r="HZ207" s="216"/>
      <c r="IA207" s="216"/>
      <c r="IB207" s="216"/>
      <c r="IC207" s="216"/>
      <c r="ID207" s="216"/>
      <c r="IE207" s="216"/>
      <c r="IF207" s="216"/>
      <c r="IG207" s="216"/>
      <c r="IH207" s="216"/>
      <c r="II207" s="216"/>
      <c r="IJ207" s="216"/>
      <c r="IK207" s="216"/>
      <c r="IL207" s="216"/>
      <c r="IM207" s="216"/>
      <c r="IN207" s="216"/>
      <c r="IO207" s="216"/>
      <c r="IP207" s="216"/>
      <c r="IQ207" s="216"/>
      <c r="IR207" s="216"/>
      <c r="IS207" s="216"/>
      <c r="IT207" s="216"/>
      <c r="IU207" s="216"/>
      <c r="IV207" s="216"/>
      <c r="IW207" s="216"/>
      <c r="IX207" s="216"/>
      <c r="IY207" s="216"/>
      <c r="IZ207" s="216"/>
      <c r="JA207" s="216"/>
      <c r="JB207" s="216"/>
      <c r="JC207" s="216"/>
      <c r="JD207" s="216"/>
      <c r="JE207" s="216"/>
      <c r="JF207" s="216"/>
      <c r="JG207" s="216"/>
      <c r="JH207" s="216"/>
      <c r="JI207" s="216"/>
      <c r="JJ207" s="216"/>
      <c r="JK207" s="216"/>
      <c r="JL207" s="216"/>
      <c r="JM207" s="216"/>
      <c r="JN207" s="216"/>
      <c r="JO207" s="216"/>
      <c r="JP207" s="216"/>
      <c r="JQ207" s="216"/>
      <c r="JR207" s="216"/>
    </row>
    <row r="208" spans="58:278" hidden="1">
      <c r="BF208" s="215">
        <v>69</v>
      </c>
      <c r="BG208" s="214">
        <f t="shared" si="2271"/>
        <v>69</v>
      </c>
      <c r="BH208" s="269">
        <f t="shared" ref="BH208:BI208" si="2436">IF(BH212&lt;BH207,(BH207-BH212)/5+BH209,(BH212-BH207)/5+BH207)</f>
        <v>7.9166666666666656E-3</v>
      </c>
      <c r="BI208" s="270">
        <f t="shared" si="2436"/>
        <v>6.5277777777777782E-3</v>
      </c>
      <c r="BJ208" s="270">
        <f t="shared" ref="BJ208:DO208" si="2437">IF(BJ212&lt;BJ207,(BJ207-BJ212)/5+BJ209,(BJ212-BJ207)/5+BJ207)</f>
        <v>7.2222222222222228E-3</v>
      </c>
      <c r="BK208" s="270">
        <f t="shared" si="2437"/>
        <v>8.472222222222223E-3</v>
      </c>
      <c r="BL208" s="270">
        <f t="shared" si="2437"/>
        <v>1.2916666666666665E-2</v>
      </c>
      <c r="BM208" s="270">
        <f t="shared" si="2437"/>
        <v>1.2361111111111113E-2</v>
      </c>
      <c r="BN208" s="270">
        <f t="shared" si="2437"/>
        <v>1.2499999999999997E-2</v>
      </c>
      <c r="BO208" s="270">
        <f t="shared" si="2437"/>
        <v>1.2916666666666665E-2</v>
      </c>
      <c r="BP208" s="270">
        <f t="shared" si="2437"/>
        <v>1.6944444444444446E-2</v>
      </c>
      <c r="BQ208" s="270">
        <f t="shared" si="2437"/>
        <v>1.3611111111111109E-2</v>
      </c>
      <c r="BR208" s="270">
        <f t="shared" si="2437"/>
        <v>1.4305555555555552E-2</v>
      </c>
      <c r="BS208" s="270">
        <f t="shared" si="2437"/>
        <v>1.4305555555555552E-2</v>
      </c>
      <c r="BT208" s="270">
        <f t="shared" si="2437"/>
        <v>1.4305555555555552E-2</v>
      </c>
      <c r="BU208" s="270">
        <f t="shared" si="2437"/>
        <v>1.5000000000000005E-2</v>
      </c>
      <c r="BV208" s="270">
        <f t="shared" si="2437"/>
        <v>1.5972222222222221E-2</v>
      </c>
      <c r="BW208" s="270">
        <f t="shared" si="2437"/>
        <v>1.5555555555555557E-2</v>
      </c>
      <c r="BX208" s="270">
        <f t="shared" si="2437"/>
        <v>1.5555555555555557E-2</v>
      </c>
      <c r="BY208" s="270">
        <f t="shared" si="2437"/>
        <v>1.8750000000000003E-2</v>
      </c>
      <c r="BZ208" s="270">
        <f t="shared" si="2437"/>
        <v>1.9305555555555555E-2</v>
      </c>
      <c r="CA208" s="270">
        <f t="shared" si="2437"/>
        <v>2.0555555555555556E-2</v>
      </c>
      <c r="CB208" s="270">
        <f t="shared" si="2437"/>
        <v>2.7500000000000007E-2</v>
      </c>
      <c r="CC208" s="270">
        <f t="shared" si="2437"/>
        <v>2.4305555555555556E-2</v>
      </c>
      <c r="CD208" s="270">
        <f t="shared" si="2437"/>
        <v>4.416666666666666E-2</v>
      </c>
      <c r="CE208" s="270">
        <f t="shared" si="2437"/>
        <v>4.6388888888888896E-2</v>
      </c>
      <c r="CF208" s="270">
        <f t="shared" si="2437"/>
        <v>2.8472222222222222E-2</v>
      </c>
      <c r="CG208" s="270">
        <f t="shared" si="2437"/>
        <v>3.125E-2</v>
      </c>
      <c r="CH208" s="270">
        <f t="shared" si="2437"/>
        <v>4.3750000000000004E-2</v>
      </c>
      <c r="CI208" s="270">
        <f t="shared" si="2437"/>
        <v>4.9999999999999996E-2</v>
      </c>
      <c r="CJ208" s="270">
        <f t="shared" si="2437"/>
        <v>6.1805555555555558E-2</v>
      </c>
      <c r="CK208" s="270">
        <f t="shared" si="2437"/>
        <v>8.0555555555555554E-3</v>
      </c>
      <c r="CL208" s="270">
        <f t="shared" si="2437"/>
        <v>8.1944444444444452E-3</v>
      </c>
      <c r="CM208" s="270">
        <f t="shared" si="2437"/>
        <v>1.7361111111111112E-2</v>
      </c>
      <c r="CN208" s="270">
        <f t="shared" si="2437"/>
        <v>0</v>
      </c>
      <c r="CO208" s="270">
        <f t="shared" si="2437"/>
        <v>0</v>
      </c>
      <c r="CP208" s="270">
        <f t="shared" si="2437"/>
        <v>0</v>
      </c>
      <c r="CQ208" s="270">
        <f t="shared" si="2437"/>
        <v>0</v>
      </c>
      <c r="CR208" s="270">
        <f t="shared" si="2437"/>
        <v>0</v>
      </c>
      <c r="CS208" s="270">
        <f t="shared" si="2437"/>
        <v>0</v>
      </c>
      <c r="CT208" s="270">
        <f t="shared" si="2437"/>
        <v>0</v>
      </c>
      <c r="CU208" s="270">
        <f t="shared" si="2437"/>
        <v>0</v>
      </c>
      <c r="CV208" s="270">
        <f t="shared" si="2437"/>
        <v>0</v>
      </c>
      <c r="CW208" s="270">
        <f t="shared" si="2437"/>
        <v>0</v>
      </c>
      <c r="CX208" s="270">
        <f t="shared" si="2437"/>
        <v>0</v>
      </c>
      <c r="CY208" s="270">
        <f t="shared" si="2437"/>
        <v>0</v>
      </c>
      <c r="CZ208" s="270">
        <f t="shared" si="2437"/>
        <v>0</v>
      </c>
      <c r="DA208" s="270">
        <f t="shared" si="2437"/>
        <v>0</v>
      </c>
      <c r="DB208" s="270">
        <f t="shared" si="2437"/>
        <v>0</v>
      </c>
      <c r="DC208" s="270">
        <f t="shared" si="2437"/>
        <v>0</v>
      </c>
      <c r="DD208" s="270">
        <f t="shared" si="2437"/>
        <v>0</v>
      </c>
      <c r="DE208" s="270">
        <f t="shared" si="2437"/>
        <v>0</v>
      </c>
      <c r="DF208" s="270">
        <f t="shared" si="2437"/>
        <v>0</v>
      </c>
      <c r="DG208" s="270">
        <f t="shared" si="2437"/>
        <v>0</v>
      </c>
      <c r="DH208" s="270">
        <f t="shared" si="2437"/>
        <v>0</v>
      </c>
      <c r="DI208" s="270">
        <f t="shared" si="2437"/>
        <v>0</v>
      </c>
      <c r="DJ208" s="270">
        <f t="shared" si="2437"/>
        <v>0</v>
      </c>
      <c r="DK208" s="270">
        <f t="shared" si="2437"/>
        <v>0</v>
      </c>
      <c r="DL208" s="270">
        <f t="shared" si="2437"/>
        <v>0</v>
      </c>
      <c r="DM208" s="270">
        <f t="shared" si="2437"/>
        <v>0</v>
      </c>
      <c r="DN208" s="270">
        <f t="shared" si="2437"/>
        <v>0</v>
      </c>
      <c r="DO208" s="270">
        <f t="shared" si="2437"/>
        <v>0</v>
      </c>
      <c r="DP208" s="270">
        <f t="shared" ref="DP208" si="2438">IF(DP212&lt;DP207,(DP207-DP212)/5+DP209,(DP212-DP207)/5+DP207)</f>
        <v>0</v>
      </c>
      <c r="DQ208" s="306">
        <f t="shared" si="2276"/>
        <v>69</v>
      </c>
      <c r="DR208" s="270">
        <f t="shared" ref="DR208:DS208" si="2439">IF(DR212&lt;DR207,(DR207-DR212)/5+DR209,(DR212-DR207)/5+DR207)</f>
        <v>0</v>
      </c>
      <c r="DS208" s="270">
        <f t="shared" si="2439"/>
        <v>0</v>
      </c>
      <c r="DT208" s="270">
        <f t="shared" ref="DT208:ER208" si="2440">IF(DT212&lt;DT207,(DT207-DT212)/5+DT209,(DT212-DT207)/5+DT207)</f>
        <v>0</v>
      </c>
      <c r="DU208" s="270">
        <f t="shared" si="2440"/>
        <v>0</v>
      </c>
      <c r="DV208" s="270">
        <f t="shared" si="2440"/>
        <v>0</v>
      </c>
      <c r="DW208" s="270">
        <f t="shared" si="2440"/>
        <v>0</v>
      </c>
      <c r="DX208" s="270">
        <f t="shared" si="2440"/>
        <v>0</v>
      </c>
      <c r="DY208" s="270">
        <f t="shared" si="2440"/>
        <v>0.18680555555555556</v>
      </c>
      <c r="DZ208" s="270">
        <f t="shared" si="2440"/>
        <v>0.19291666666666665</v>
      </c>
      <c r="EA208" s="270">
        <f t="shared" si="2440"/>
        <v>0.19333333333333333</v>
      </c>
      <c r="EB208" s="270">
        <f t="shared" si="2440"/>
        <v>0.19361111111111112</v>
      </c>
      <c r="EC208" s="270">
        <f t="shared" si="2440"/>
        <v>0.95763888888888893</v>
      </c>
      <c r="ED208" s="270">
        <f t="shared" si="2440"/>
        <v>0.96180555555555547</v>
      </c>
      <c r="EE208" s="270">
        <f t="shared" si="2440"/>
        <v>0.96458333333333324</v>
      </c>
      <c r="EF208" s="270">
        <f t="shared" si="2440"/>
        <v>0.96875</v>
      </c>
      <c r="EG208" s="270">
        <f t="shared" si="2440"/>
        <v>0.96875</v>
      </c>
      <c r="EH208" s="270">
        <f t="shared" si="2440"/>
        <v>0.97569444444444453</v>
      </c>
      <c r="EI208" s="270">
        <f t="shared" si="2440"/>
        <v>0.97499999999999998</v>
      </c>
      <c r="EJ208" s="270">
        <f t="shared" si="2440"/>
        <v>0.9770833333333333</v>
      </c>
      <c r="EK208" s="270">
        <f t="shared" si="2440"/>
        <v>0.97986111111111107</v>
      </c>
      <c r="EL208" s="270">
        <f t="shared" si="2440"/>
        <v>0.98263888888888884</v>
      </c>
      <c r="EM208" s="270">
        <f t="shared" si="2440"/>
        <v>0.98611111111111116</v>
      </c>
      <c r="EN208" s="270">
        <f t="shared" si="2440"/>
        <v>0.98652777777777778</v>
      </c>
      <c r="EO208" s="270">
        <f t="shared" si="2440"/>
        <v>0.98708333333333331</v>
      </c>
      <c r="EP208" s="270">
        <f t="shared" si="2440"/>
        <v>0.99027777777777781</v>
      </c>
      <c r="EQ208" s="270">
        <f t="shared" si="2440"/>
        <v>0.99083333333333334</v>
      </c>
      <c r="ER208" s="270">
        <f t="shared" si="2440"/>
        <v>0.99597222222222226</v>
      </c>
      <c r="ES208" s="288">
        <v>0.99833333333333341</v>
      </c>
      <c r="ET208" s="270">
        <f t="shared" ref="ET208:FJ208" si="2441">IF(ET212&lt;ET207,(ET207-ET212)/5+ET209,(ET212-ET207)/5+ET207)</f>
        <v>1.25E-3</v>
      </c>
      <c r="EU208" s="270">
        <f t="shared" si="2441"/>
        <v>1.8055555555555555E-3</v>
      </c>
      <c r="EV208" s="270">
        <f t="shared" si="2441"/>
        <v>2.3611111111111111E-3</v>
      </c>
      <c r="EW208" s="270">
        <f t="shared" si="2441"/>
        <v>4.8611111111111112E-3</v>
      </c>
      <c r="EX208" s="270">
        <f t="shared" si="2441"/>
        <v>5.9722222222222225E-3</v>
      </c>
      <c r="EY208" s="270">
        <f t="shared" si="2441"/>
        <v>5.9722222222222225E-3</v>
      </c>
      <c r="EZ208" s="270">
        <f t="shared" si="2441"/>
        <v>4.4444444444444444E-3</v>
      </c>
      <c r="FA208" s="270">
        <f t="shared" si="2441"/>
        <v>6.2499999999999995E-3</v>
      </c>
      <c r="FB208" s="270">
        <f t="shared" si="2441"/>
        <v>7.3611111111111108E-3</v>
      </c>
      <c r="FC208" s="270">
        <f t="shared" si="2441"/>
        <v>9.305555555555553E-3</v>
      </c>
      <c r="FD208" s="270">
        <f t="shared" si="2441"/>
        <v>7.3611111111111108E-3</v>
      </c>
      <c r="FE208" s="270">
        <f t="shared" si="2441"/>
        <v>7.9166666666666656E-3</v>
      </c>
      <c r="FF208" s="270">
        <f t="shared" si="2441"/>
        <v>8.0555555555555554E-3</v>
      </c>
      <c r="FG208" s="270">
        <f t="shared" si="2441"/>
        <v>7.083333333333333E-3</v>
      </c>
      <c r="FH208" s="270">
        <f t="shared" si="2441"/>
        <v>7.083333333333333E-3</v>
      </c>
      <c r="FI208" s="270">
        <f t="shared" si="2441"/>
        <v>7.083333333333333E-3</v>
      </c>
      <c r="FJ208" s="270">
        <f t="shared" si="2441"/>
        <v>9.1666666666666667E-3</v>
      </c>
      <c r="FK208" s="274">
        <f t="shared" ref="FK208" si="2442">IF(FK212&lt;FK207,(FK207-FK212)/5+FK209,(FK212-FK207)/5+FK207)</f>
        <v>8.6111111111111128E-3</v>
      </c>
      <c r="FL208" s="214">
        <f t="shared" si="2280"/>
        <v>69</v>
      </c>
      <c r="FM208" s="238" t="s">
        <v>156</v>
      </c>
      <c r="FN208" s="222">
        <f>GD191</f>
        <v>4.5833333333333334E-3</v>
      </c>
      <c r="FO208" s="216"/>
      <c r="FP208" s="216"/>
      <c r="FQ208" s="216"/>
      <c r="FR208" s="216"/>
      <c r="FS208" s="216"/>
      <c r="FT208" s="216"/>
      <c r="FU208" s="216"/>
      <c r="FV208" s="216"/>
      <c r="FW208" s="216"/>
      <c r="FX208" s="216"/>
      <c r="FY208" s="216"/>
      <c r="FZ208" s="216"/>
      <c r="GA208" s="216"/>
      <c r="GB208" s="216"/>
      <c r="GC208" s="216"/>
      <c r="GD208" s="216"/>
      <c r="GE208" s="216"/>
      <c r="GF208" s="216"/>
      <c r="GG208" s="216"/>
      <c r="GH208" s="216"/>
      <c r="GI208" s="216"/>
      <c r="GJ208" s="216"/>
      <c r="GK208" s="216"/>
      <c r="GL208" s="216"/>
      <c r="GM208" s="216"/>
      <c r="GN208" s="216"/>
      <c r="GO208" s="216"/>
      <c r="GP208" s="216"/>
      <c r="GQ208" s="216"/>
      <c r="GR208" s="216"/>
      <c r="GS208" s="216"/>
      <c r="GT208" s="216"/>
      <c r="GU208" s="216"/>
      <c r="GV208" s="216"/>
      <c r="GW208" s="216"/>
      <c r="GX208" s="216"/>
      <c r="GY208" s="216"/>
      <c r="GZ208" s="216"/>
      <c r="HA208" s="216"/>
      <c r="HB208" s="216"/>
      <c r="HC208" s="216"/>
      <c r="HD208" s="216"/>
      <c r="HE208" s="216"/>
      <c r="HF208" s="216"/>
      <c r="HG208" s="216"/>
      <c r="HH208" s="216"/>
      <c r="HI208" s="216"/>
      <c r="HJ208" s="216"/>
      <c r="HK208" s="216"/>
      <c r="HL208" s="216"/>
      <c r="HM208" s="216"/>
      <c r="HN208" s="216"/>
      <c r="HO208" s="216"/>
      <c r="HP208" s="216"/>
      <c r="HQ208" s="216"/>
      <c r="HR208" s="216"/>
      <c r="HS208" s="216"/>
      <c r="HT208" s="216"/>
      <c r="HU208" s="216"/>
      <c r="HV208" s="216"/>
      <c r="HW208" s="216"/>
      <c r="HX208" s="216"/>
      <c r="HY208" s="216"/>
      <c r="HZ208" s="216"/>
      <c r="IA208" s="216"/>
      <c r="IB208" s="216"/>
      <c r="IC208" s="216"/>
      <c r="ID208" s="216"/>
      <c r="IE208" s="216"/>
      <c r="IF208" s="216"/>
      <c r="IG208" s="216"/>
      <c r="IH208" s="216"/>
      <c r="II208" s="216"/>
      <c r="IJ208" s="216"/>
      <c r="IK208" s="216"/>
      <c r="IL208" s="216"/>
      <c r="IM208" s="216"/>
      <c r="IN208" s="216"/>
      <c r="IO208" s="216"/>
      <c r="IP208" s="216"/>
      <c r="IQ208" s="216"/>
      <c r="IR208" s="216"/>
      <c r="IS208" s="216"/>
      <c r="IT208" s="216"/>
      <c r="IU208" s="216"/>
      <c r="IV208" s="216"/>
      <c r="IW208" s="216"/>
      <c r="IX208" s="216"/>
      <c r="IY208" s="216"/>
      <c r="IZ208" s="216"/>
      <c r="JA208" s="216"/>
      <c r="JB208" s="216"/>
      <c r="JC208" s="216"/>
      <c r="JD208" s="216"/>
      <c r="JE208" s="216"/>
      <c r="JF208" s="216"/>
      <c r="JG208" s="216"/>
      <c r="JH208" s="216"/>
      <c r="JI208" s="216"/>
      <c r="JJ208" s="216"/>
      <c r="JK208" s="216"/>
      <c r="JL208" s="216"/>
      <c r="JM208" s="216"/>
      <c r="JN208" s="216"/>
      <c r="JO208" s="216"/>
      <c r="JP208" s="216"/>
      <c r="JQ208" s="216"/>
      <c r="JR208" s="216"/>
    </row>
    <row r="209" spans="58:278" hidden="1">
      <c r="BF209" s="215">
        <v>68</v>
      </c>
      <c r="BG209" s="214">
        <f t="shared" si="2271"/>
        <v>68</v>
      </c>
      <c r="BH209" s="257">
        <f t="shared" ref="BH209:BI209" si="2443">IF(BH212&lt;BH207,(BH207-BH212)/5+BH210,(BH212-BH207)/5+BH208)</f>
        <v>7.4999999999999997E-3</v>
      </c>
      <c r="BI209" s="254">
        <f t="shared" si="2443"/>
        <v>6.1111111111111114E-3</v>
      </c>
      <c r="BJ209" s="254">
        <f t="shared" ref="BJ209:DO209" si="2444">IF(BJ212&lt;BJ207,(BJ207-BJ212)/5+BJ210,(BJ212-BJ207)/5+BJ208)</f>
        <v>6.805555555555556E-3</v>
      </c>
      <c r="BK209" s="254">
        <f t="shared" si="2444"/>
        <v>7.9166666666666673E-3</v>
      </c>
      <c r="BL209" s="254">
        <f t="shared" si="2444"/>
        <v>1.1944444444444443E-2</v>
      </c>
      <c r="BM209" s="254">
        <f t="shared" si="2444"/>
        <v>1.1527777777777779E-2</v>
      </c>
      <c r="BN209" s="254">
        <f t="shared" si="2444"/>
        <v>1.1805555555555554E-2</v>
      </c>
      <c r="BO209" s="254">
        <f t="shared" si="2444"/>
        <v>1.1944444444444443E-2</v>
      </c>
      <c r="BP209" s="254">
        <f t="shared" si="2444"/>
        <v>1.5833333333333335E-2</v>
      </c>
      <c r="BQ209" s="254">
        <f t="shared" si="2444"/>
        <v>1.2638888888888887E-2</v>
      </c>
      <c r="BR209" s="254">
        <f t="shared" si="2444"/>
        <v>1.3333333333333331E-2</v>
      </c>
      <c r="BS209" s="254">
        <f t="shared" si="2444"/>
        <v>1.3333333333333331E-2</v>
      </c>
      <c r="BT209" s="254">
        <f t="shared" si="2444"/>
        <v>1.3333333333333331E-2</v>
      </c>
      <c r="BU209" s="254">
        <f t="shared" si="2444"/>
        <v>1.4027777777777781E-2</v>
      </c>
      <c r="BV209" s="254">
        <f t="shared" si="2444"/>
        <v>1.4583333333333334E-2</v>
      </c>
      <c r="BW209" s="254">
        <f t="shared" si="2444"/>
        <v>1.4444444444444446E-2</v>
      </c>
      <c r="BX209" s="254">
        <f t="shared" si="2444"/>
        <v>1.4444444444444446E-2</v>
      </c>
      <c r="BY209" s="254">
        <f t="shared" si="2444"/>
        <v>1.7361111111111112E-2</v>
      </c>
      <c r="BZ209" s="254">
        <f t="shared" si="2444"/>
        <v>1.7777777777777778E-2</v>
      </c>
      <c r="CA209" s="254">
        <f t="shared" si="2444"/>
        <v>1.8888888888888889E-2</v>
      </c>
      <c r="CB209" s="254">
        <f t="shared" si="2444"/>
        <v>2.5138888888888895E-2</v>
      </c>
      <c r="CC209" s="254">
        <f t="shared" si="2444"/>
        <v>2.2222222222222223E-2</v>
      </c>
      <c r="CD209" s="254">
        <f t="shared" si="2444"/>
        <v>3.9027777777777772E-2</v>
      </c>
      <c r="CE209" s="254">
        <f t="shared" si="2444"/>
        <v>4.069444444444445E-2</v>
      </c>
      <c r="CF209" s="254">
        <f t="shared" si="2444"/>
        <v>2.8472222222222222E-2</v>
      </c>
      <c r="CG209" s="254">
        <f t="shared" si="2444"/>
        <v>3.125E-2</v>
      </c>
      <c r="CH209" s="254">
        <f t="shared" si="2444"/>
        <v>4.3750000000000004E-2</v>
      </c>
      <c r="CI209" s="254">
        <f t="shared" si="2444"/>
        <v>4.9999999999999996E-2</v>
      </c>
      <c r="CJ209" s="254">
        <f t="shared" si="2444"/>
        <v>6.1805555555555558E-2</v>
      </c>
      <c r="CK209" s="254">
        <f t="shared" si="2444"/>
        <v>1.6111111111111111E-2</v>
      </c>
      <c r="CL209" s="254">
        <f t="shared" si="2444"/>
        <v>1.638888888888889E-2</v>
      </c>
      <c r="CM209" s="254">
        <f t="shared" si="2444"/>
        <v>3.4722222222222224E-2</v>
      </c>
      <c r="CN209" s="254">
        <f t="shared" si="2444"/>
        <v>0</v>
      </c>
      <c r="CO209" s="254">
        <f t="shared" si="2444"/>
        <v>0</v>
      </c>
      <c r="CP209" s="254">
        <f t="shared" si="2444"/>
        <v>0</v>
      </c>
      <c r="CQ209" s="254">
        <f t="shared" si="2444"/>
        <v>0</v>
      </c>
      <c r="CR209" s="254">
        <f t="shared" si="2444"/>
        <v>0</v>
      </c>
      <c r="CS209" s="254">
        <f t="shared" si="2444"/>
        <v>0</v>
      </c>
      <c r="CT209" s="254">
        <f t="shared" si="2444"/>
        <v>0</v>
      </c>
      <c r="CU209" s="254">
        <f t="shared" si="2444"/>
        <v>0</v>
      </c>
      <c r="CV209" s="254">
        <f t="shared" si="2444"/>
        <v>0</v>
      </c>
      <c r="CW209" s="254">
        <f t="shared" si="2444"/>
        <v>0</v>
      </c>
      <c r="CX209" s="254">
        <f t="shared" si="2444"/>
        <v>0</v>
      </c>
      <c r="CY209" s="254">
        <f t="shared" si="2444"/>
        <v>0</v>
      </c>
      <c r="CZ209" s="254">
        <f t="shared" si="2444"/>
        <v>0</v>
      </c>
      <c r="DA209" s="254">
        <f t="shared" si="2444"/>
        <v>0</v>
      </c>
      <c r="DB209" s="254">
        <f t="shared" si="2444"/>
        <v>0</v>
      </c>
      <c r="DC209" s="254">
        <f t="shared" si="2444"/>
        <v>0</v>
      </c>
      <c r="DD209" s="254">
        <f t="shared" si="2444"/>
        <v>0</v>
      </c>
      <c r="DE209" s="254">
        <f t="shared" si="2444"/>
        <v>0</v>
      </c>
      <c r="DF209" s="254">
        <f t="shared" si="2444"/>
        <v>0</v>
      </c>
      <c r="DG209" s="254">
        <f t="shared" si="2444"/>
        <v>0</v>
      </c>
      <c r="DH209" s="254">
        <f t="shared" si="2444"/>
        <v>0</v>
      </c>
      <c r="DI209" s="254">
        <f t="shared" si="2444"/>
        <v>0</v>
      </c>
      <c r="DJ209" s="254">
        <f t="shared" si="2444"/>
        <v>0</v>
      </c>
      <c r="DK209" s="254">
        <f t="shared" si="2444"/>
        <v>0</v>
      </c>
      <c r="DL209" s="254">
        <f t="shared" si="2444"/>
        <v>0</v>
      </c>
      <c r="DM209" s="254">
        <f t="shared" si="2444"/>
        <v>0</v>
      </c>
      <c r="DN209" s="254">
        <f t="shared" si="2444"/>
        <v>0</v>
      </c>
      <c r="DO209" s="254">
        <f t="shared" si="2444"/>
        <v>0</v>
      </c>
      <c r="DP209" s="254">
        <f t="shared" ref="DP209" si="2445">IF(DP212&lt;DP207,(DP207-DP212)/5+DP210,(DP212-DP207)/5+DP208)</f>
        <v>0</v>
      </c>
      <c r="DQ209" s="306">
        <f t="shared" si="2276"/>
        <v>68</v>
      </c>
      <c r="DR209" s="254">
        <f t="shared" ref="DR209:DS209" si="2446">IF(DR212&lt;DR207,(DR207-DR212)/5+DR210,(DR212-DR207)/5+DR208)</f>
        <v>0</v>
      </c>
      <c r="DS209" s="254">
        <f t="shared" si="2446"/>
        <v>0</v>
      </c>
      <c r="DT209" s="254">
        <f t="shared" ref="DT209:ER209" si="2447">IF(DT212&lt;DT207,(DT207-DT212)/5+DT210,(DT212-DT207)/5+DT208)</f>
        <v>0</v>
      </c>
      <c r="DU209" s="254">
        <f t="shared" si="2447"/>
        <v>0</v>
      </c>
      <c r="DV209" s="254">
        <f t="shared" si="2447"/>
        <v>0</v>
      </c>
      <c r="DW209" s="254">
        <f t="shared" si="2447"/>
        <v>0</v>
      </c>
      <c r="DX209" s="254">
        <f t="shared" si="2447"/>
        <v>0</v>
      </c>
      <c r="DY209" s="254">
        <f t="shared" si="2447"/>
        <v>0.37361111111111112</v>
      </c>
      <c r="DZ209" s="254">
        <f t="shared" si="2447"/>
        <v>0.38583333333333331</v>
      </c>
      <c r="EA209" s="254">
        <f t="shared" si="2447"/>
        <v>0.38666666666666666</v>
      </c>
      <c r="EB209" s="254">
        <f t="shared" si="2447"/>
        <v>0.38722222222222225</v>
      </c>
      <c r="EC209" s="254">
        <f t="shared" si="2447"/>
        <v>0.95763888888888893</v>
      </c>
      <c r="ED209" s="254">
        <f t="shared" si="2447"/>
        <v>0.96180555555555547</v>
      </c>
      <c r="EE209" s="254">
        <f t="shared" si="2447"/>
        <v>0.96458333333333324</v>
      </c>
      <c r="EF209" s="254">
        <f t="shared" si="2447"/>
        <v>0.96875</v>
      </c>
      <c r="EG209" s="254">
        <f t="shared" si="2447"/>
        <v>0.96875</v>
      </c>
      <c r="EH209" s="254">
        <f t="shared" si="2447"/>
        <v>0.97569444444444453</v>
      </c>
      <c r="EI209" s="254">
        <f t="shared" si="2447"/>
        <v>0.97499999999999998</v>
      </c>
      <c r="EJ209" s="254">
        <f t="shared" si="2447"/>
        <v>0.9770833333333333</v>
      </c>
      <c r="EK209" s="254">
        <f t="shared" si="2447"/>
        <v>0.97986111111111107</v>
      </c>
      <c r="EL209" s="254">
        <f t="shared" si="2447"/>
        <v>0.98263888888888884</v>
      </c>
      <c r="EM209" s="254">
        <f t="shared" si="2447"/>
        <v>0.98611111111111116</v>
      </c>
      <c r="EN209" s="254">
        <f t="shared" si="2447"/>
        <v>0.9883333333333334</v>
      </c>
      <c r="EO209" s="254">
        <f t="shared" si="2447"/>
        <v>0.98875000000000002</v>
      </c>
      <c r="EP209" s="254">
        <f t="shared" si="2447"/>
        <v>0.9916666666666667</v>
      </c>
      <c r="EQ209" s="254">
        <f t="shared" si="2447"/>
        <v>0.99208333333333332</v>
      </c>
      <c r="ER209" s="254">
        <f t="shared" si="2447"/>
        <v>0.99680555555555561</v>
      </c>
      <c r="ES209" s="254">
        <v>0.99874999999999992</v>
      </c>
      <c r="ET209" s="254">
        <f t="shared" ref="ET209" si="2448">IF(ET212&lt;ET207,(ET207-ET212)/5+ET210,(ET212-ET207)/5+ET208)</f>
        <v>1.1111111111111111E-3</v>
      </c>
      <c r="EU209" s="254">
        <f t="shared" ref="EU209:FJ209" si="2449">IF(EU212&lt;EU207,(EU207-EU212)/5+EU210,(EU212-EU207)/5+EU208)</f>
        <v>1.5277777777777776E-3</v>
      </c>
      <c r="EV209" s="254">
        <f t="shared" si="2449"/>
        <v>2.638888888888889E-3</v>
      </c>
      <c r="EW209" s="254">
        <f t="shared" si="2449"/>
        <v>4.1666666666666666E-3</v>
      </c>
      <c r="EX209" s="254">
        <f t="shared" si="2449"/>
        <v>5.6944444444444447E-3</v>
      </c>
      <c r="EY209" s="254">
        <f t="shared" si="2449"/>
        <v>5.6944444444444447E-3</v>
      </c>
      <c r="EZ209" s="254">
        <f t="shared" si="2449"/>
        <v>4.0277777777777777E-3</v>
      </c>
      <c r="FA209" s="254">
        <f t="shared" si="2449"/>
        <v>6.2499999999999995E-3</v>
      </c>
      <c r="FB209" s="254">
        <f t="shared" si="2449"/>
        <v>7.083333333333333E-3</v>
      </c>
      <c r="FC209" s="254">
        <f t="shared" si="2449"/>
        <v>8.8888888888888871E-3</v>
      </c>
      <c r="FD209" s="254">
        <f t="shared" si="2449"/>
        <v>7.083333333333333E-3</v>
      </c>
      <c r="FE209" s="254">
        <f t="shared" si="2449"/>
        <v>7.4999999999999997E-3</v>
      </c>
      <c r="FF209" s="254">
        <f t="shared" si="2449"/>
        <v>7.7777777777777776E-3</v>
      </c>
      <c r="FG209" s="254">
        <f t="shared" si="2449"/>
        <v>7.2222222222222219E-3</v>
      </c>
      <c r="FH209" s="254">
        <f t="shared" si="2449"/>
        <v>7.2222222222222219E-3</v>
      </c>
      <c r="FI209" s="254">
        <f t="shared" si="2449"/>
        <v>7.2222222222222219E-3</v>
      </c>
      <c r="FJ209" s="254">
        <f t="shared" si="2449"/>
        <v>8.611111111111111E-3</v>
      </c>
      <c r="FK209" s="255">
        <f t="shared" ref="FK209" si="2450">IF(FK212&lt;FK207,(FK207-FK212)/5+FK210,(FK212-FK207)/5+FK208)</f>
        <v>8.1944444444444452E-3</v>
      </c>
      <c r="FL209" s="214">
        <f t="shared" si="2280"/>
        <v>68</v>
      </c>
      <c r="FM209" s="238" t="s">
        <v>154</v>
      </c>
      <c r="FN209" s="222">
        <f>GE191</f>
        <v>5.8333333333333336E-3</v>
      </c>
      <c r="FO209" s="216"/>
      <c r="FP209" s="216"/>
      <c r="FQ209" s="216"/>
      <c r="FR209" s="216"/>
      <c r="FS209" s="216"/>
      <c r="FT209" s="216"/>
      <c r="FU209" s="216"/>
      <c r="FV209" s="216"/>
      <c r="FW209" s="216"/>
      <c r="FX209" s="216"/>
      <c r="FY209" s="216"/>
      <c r="FZ209" s="216"/>
      <c r="GA209" s="216"/>
      <c r="GB209" s="216"/>
      <c r="GC209" s="216"/>
      <c r="GD209" s="216"/>
      <c r="GE209" s="216"/>
      <c r="GF209" s="216"/>
      <c r="GG209" s="216"/>
      <c r="GH209" s="216"/>
      <c r="GI209" s="216"/>
      <c r="GJ209" s="216"/>
      <c r="GK209" s="216"/>
      <c r="GL209" s="216"/>
      <c r="GM209" s="216"/>
      <c r="GN209" s="216"/>
      <c r="GO209" s="216"/>
      <c r="GP209" s="216"/>
      <c r="GQ209" s="216"/>
      <c r="GR209" s="216"/>
      <c r="GS209" s="216"/>
      <c r="GT209" s="216"/>
      <c r="GU209" s="216"/>
      <c r="GV209" s="216"/>
      <c r="GW209" s="216"/>
      <c r="GX209" s="216"/>
      <c r="GY209" s="216"/>
      <c r="GZ209" s="216"/>
      <c r="HA209" s="216"/>
      <c r="HB209" s="216"/>
      <c r="HC209" s="216"/>
      <c r="HD209" s="216"/>
      <c r="HE209" s="216"/>
      <c r="HF209" s="216"/>
      <c r="HG209" s="216"/>
      <c r="HH209" s="216"/>
      <c r="HI209" s="216"/>
      <c r="HJ209" s="216"/>
      <c r="HK209" s="216"/>
      <c r="HL209" s="216"/>
      <c r="HM209" s="216"/>
      <c r="HN209" s="216"/>
      <c r="HO209" s="216"/>
      <c r="HP209" s="216"/>
      <c r="HQ209" s="216"/>
      <c r="HR209" s="216"/>
      <c r="HS209" s="216"/>
      <c r="HT209" s="216"/>
      <c r="HU209" s="216"/>
      <c r="HV209" s="216"/>
      <c r="HW209" s="216"/>
      <c r="HX209" s="216"/>
      <c r="HY209" s="216"/>
      <c r="HZ209" s="216"/>
      <c r="IA209" s="216"/>
      <c r="IB209" s="216"/>
      <c r="IC209" s="216"/>
      <c r="ID209" s="216"/>
      <c r="IE209" s="216"/>
      <c r="IF209" s="216"/>
      <c r="IG209" s="216"/>
      <c r="IH209" s="216"/>
      <c r="II209" s="216"/>
      <c r="IJ209" s="216"/>
      <c r="IK209" s="216"/>
      <c r="IL209" s="216"/>
      <c r="IM209" s="216"/>
      <c r="IN209" s="216"/>
      <c r="IO209" s="216"/>
      <c r="IP209" s="216"/>
      <c r="IQ209" s="216"/>
      <c r="IR209" s="216"/>
      <c r="IS209" s="216"/>
      <c r="IT209" s="216"/>
      <c r="IU209" s="216"/>
      <c r="IV209" s="216"/>
      <c r="IW209" s="216"/>
      <c r="IX209" s="216"/>
      <c r="IY209" s="216"/>
      <c r="IZ209" s="216"/>
      <c r="JA209" s="216"/>
      <c r="JB209" s="216"/>
      <c r="JC209" s="216"/>
      <c r="JD209" s="216"/>
      <c r="JE209" s="216"/>
      <c r="JF209" s="216"/>
      <c r="JG209" s="216"/>
      <c r="JH209" s="216"/>
      <c r="JI209" s="216"/>
      <c r="JJ209" s="216"/>
      <c r="JK209" s="216"/>
      <c r="JL209" s="216"/>
      <c r="JM209" s="216"/>
      <c r="JN209" s="216"/>
      <c r="JO209" s="216"/>
      <c r="JP209" s="216"/>
      <c r="JQ209" s="216"/>
      <c r="JR209" s="216"/>
    </row>
    <row r="210" spans="58:278" hidden="1">
      <c r="BF210" s="215">
        <v>67</v>
      </c>
      <c r="BG210" s="214">
        <f t="shared" si="2271"/>
        <v>67</v>
      </c>
      <c r="BH210" s="257">
        <f t="shared" ref="BH210:BI210" si="2451">IF(BH212&lt;BH207,(BH207-BH212)/5+BH211,(BH212-BH207)/5+BH209)</f>
        <v>7.083333333333333E-3</v>
      </c>
      <c r="BI210" s="254">
        <f t="shared" si="2451"/>
        <v>5.6944444444444447E-3</v>
      </c>
      <c r="BJ210" s="254">
        <f t="shared" ref="BJ210:DO210" si="2452">IF(BJ212&lt;BJ207,(BJ207-BJ212)/5+BJ211,(BJ212-BJ207)/5+BJ209)</f>
        <v>6.3888888888888893E-3</v>
      </c>
      <c r="BK210" s="254">
        <f t="shared" si="2452"/>
        <v>7.3611111111111108E-3</v>
      </c>
      <c r="BL210" s="254">
        <f t="shared" si="2452"/>
        <v>1.0972222222222222E-2</v>
      </c>
      <c r="BM210" s="254">
        <f t="shared" si="2452"/>
        <v>1.0694444444444446E-2</v>
      </c>
      <c r="BN210" s="254">
        <f t="shared" si="2452"/>
        <v>1.111111111111111E-2</v>
      </c>
      <c r="BO210" s="254">
        <f t="shared" si="2452"/>
        <v>1.0972222222222222E-2</v>
      </c>
      <c r="BP210" s="254">
        <f t="shared" si="2452"/>
        <v>1.4722222222222222E-2</v>
      </c>
      <c r="BQ210" s="254">
        <f t="shared" si="2452"/>
        <v>1.1666666666666665E-2</v>
      </c>
      <c r="BR210" s="254">
        <f t="shared" si="2452"/>
        <v>1.2361111111111109E-2</v>
      </c>
      <c r="BS210" s="254">
        <f t="shared" si="2452"/>
        <v>1.2361111111111109E-2</v>
      </c>
      <c r="BT210" s="254">
        <f t="shared" si="2452"/>
        <v>1.2361111111111109E-2</v>
      </c>
      <c r="BU210" s="254">
        <f t="shared" si="2452"/>
        <v>1.3055555555555558E-2</v>
      </c>
      <c r="BV210" s="254">
        <f t="shared" si="2452"/>
        <v>1.3194444444444444E-2</v>
      </c>
      <c r="BW210" s="254">
        <f t="shared" si="2452"/>
        <v>1.3333333333333334E-2</v>
      </c>
      <c r="BX210" s="254">
        <f t="shared" si="2452"/>
        <v>1.3333333333333334E-2</v>
      </c>
      <c r="BY210" s="254">
        <f t="shared" si="2452"/>
        <v>1.5972222222222221E-2</v>
      </c>
      <c r="BZ210" s="254">
        <f t="shared" si="2452"/>
        <v>1.6250000000000001E-2</v>
      </c>
      <c r="CA210" s="254">
        <f t="shared" si="2452"/>
        <v>1.7222222222222222E-2</v>
      </c>
      <c r="CB210" s="254">
        <f t="shared" si="2452"/>
        <v>2.2777777777777782E-2</v>
      </c>
      <c r="CC210" s="254">
        <f t="shared" si="2452"/>
        <v>2.013888888888889E-2</v>
      </c>
      <c r="CD210" s="254">
        <f t="shared" si="2452"/>
        <v>3.3888888888888885E-2</v>
      </c>
      <c r="CE210" s="254">
        <f t="shared" si="2452"/>
        <v>3.5000000000000003E-2</v>
      </c>
      <c r="CF210" s="254">
        <f t="shared" si="2452"/>
        <v>2.8472222222222222E-2</v>
      </c>
      <c r="CG210" s="254">
        <f t="shared" si="2452"/>
        <v>3.125E-2</v>
      </c>
      <c r="CH210" s="254">
        <f t="shared" si="2452"/>
        <v>4.3750000000000004E-2</v>
      </c>
      <c r="CI210" s="254">
        <f t="shared" si="2452"/>
        <v>4.9999999999999996E-2</v>
      </c>
      <c r="CJ210" s="254">
        <f t="shared" si="2452"/>
        <v>6.1805555555555558E-2</v>
      </c>
      <c r="CK210" s="254">
        <f t="shared" si="2452"/>
        <v>2.4166666666666666E-2</v>
      </c>
      <c r="CL210" s="254">
        <f t="shared" si="2452"/>
        <v>2.4583333333333336E-2</v>
      </c>
      <c r="CM210" s="254">
        <f t="shared" si="2452"/>
        <v>5.2083333333333336E-2</v>
      </c>
      <c r="CN210" s="254">
        <f t="shared" si="2452"/>
        <v>0</v>
      </c>
      <c r="CO210" s="254">
        <f t="shared" si="2452"/>
        <v>0</v>
      </c>
      <c r="CP210" s="254">
        <f t="shared" si="2452"/>
        <v>0</v>
      </c>
      <c r="CQ210" s="254">
        <f t="shared" si="2452"/>
        <v>0</v>
      </c>
      <c r="CR210" s="254">
        <f t="shared" si="2452"/>
        <v>0</v>
      </c>
      <c r="CS210" s="254">
        <f t="shared" si="2452"/>
        <v>0</v>
      </c>
      <c r="CT210" s="254">
        <f t="shared" si="2452"/>
        <v>0</v>
      </c>
      <c r="CU210" s="254">
        <f t="shared" si="2452"/>
        <v>0</v>
      </c>
      <c r="CV210" s="254">
        <f t="shared" si="2452"/>
        <v>0</v>
      </c>
      <c r="CW210" s="254">
        <f t="shared" si="2452"/>
        <v>0</v>
      </c>
      <c r="CX210" s="254">
        <f t="shared" si="2452"/>
        <v>0</v>
      </c>
      <c r="CY210" s="254">
        <f t="shared" si="2452"/>
        <v>0</v>
      </c>
      <c r="CZ210" s="254">
        <f t="shared" si="2452"/>
        <v>0</v>
      </c>
      <c r="DA210" s="254">
        <f t="shared" si="2452"/>
        <v>0</v>
      </c>
      <c r="DB210" s="254">
        <f t="shared" si="2452"/>
        <v>0</v>
      </c>
      <c r="DC210" s="254">
        <f t="shared" si="2452"/>
        <v>0</v>
      </c>
      <c r="DD210" s="254">
        <f t="shared" si="2452"/>
        <v>0</v>
      </c>
      <c r="DE210" s="254">
        <f t="shared" si="2452"/>
        <v>0</v>
      </c>
      <c r="DF210" s="254">
        <f t="shared" si="2452"/>
        <v>0</v>
      </c>
      <c r="DG210" s="254">
        <f t="shared" si="2452"/>
        <v>0</v>
      </c>
      <c r="DH210" s="254">
        <f t="shared" si="2452"/>
        <v>0</v>
      </c>
      <c r="DI210" s="254">
        <f t="shared" si="2452"/>
        <v>0</v>
      </c>
      <c r="DJ210" s="254">
        <f t="shared" si="2452"/>
        <v>0</v>
      </c>
      <c r="DK210" s="254">
        <f t="shared" si="2452"/>
        <v>0</v>
      </c>
      <c r="DL210" s="254">
        <f t="shared" si="2452"/>
        <v>0</v>
      </c>
      <c r="DM210" s="254">
        <f t="shared" si="2452"/>
        <v>0</v>
      </c>
      <c r="DN210" s="254">
        <f t="shared" si="2452"/>
        <v>0</v>
      </c>
      <c r="DO210" s="254">
        <f t="shared" si="2452"/>
        <v>0</v>
      </c>
      <c r="DP210" s="254">
        <f t="shared" ref="DP210" si="2453">IF(DP212&lt;DP207,(DP207-DP212)/5+DP211,(DP212-DP207)/5+DP209)</f>
        <v>0</v>
      </c>
      <c r="DQ210" s="306">
        <f t="shared" si="2276"/>
        <v>67</v>
      </c>
      <c r="DR210" s="254">
        <f t="shared" ref="DR210:DS210" si="2454">IF(DR212&lt;DR207,(DR207-DR212)/5+DR211,(DR212-DR207)/5+DR209)</f>
        <v>0</v>
      </c>
      <c r="DS210" s="254">
        <f t="shared" si="2454"/>
        <v>0</v>
      </c>
      <c r="DT210" s="254">
        <f t="shared" ref="DT210:ER210" si="2455">IF(DT212&lt;DT207,(DT207-DT212)/5+DT211,(DT212-DT207)/5+DT209)</f>
        <v>0</v>
      </c>
      <c r="DU210" s="254">
        <f t="shared" si="2455"/>
        <v>0</v>
      </c>
      <c r="DV210" s="254">
        <f t="shared" si="2455"/>
        <v>0</v>
      </c>
      <c r="DW210" s="254">
        <f t="shared" si="2455"/>
        <v>0</v>
      </c>
      <c r="DX210" s="254">
        <f t="shared" si="2455"/>
        <v>0</v>
      </c>
      <c r="DY210" s="254">
        <f t="shared" si="2455"/>
        <v>0.56041666666666667</v>
      </c>
      <c r="DZ210" s="254">
        <f t="shared" si="2455"/>
        <v>0.57874999999999999</v>
      </c>
      <c r="EA210" s="254">
        <f t="shared" si="2455"/>
        <v>0.57999999999999996</v>
      </c>
      <c r="EB210" s="254">
        <f t="shared" si="2455"/>
        <v>0.58083333333333331</v>
      </c>
      <c r="EC210" s="254">
        <f t="shared" si="2455"/>
        <v>0.95763888888888893</v>
      </c>
      <c r="ED210" s="254">
        <f t="shared" si="2455"/>
        <v>0.96180555555555547</v>
      </c>
      <c r="EE210" s="254">
        <f t="shared" si="2455"/>
        <v>0.96458333333333324</v>
      </c>
      <c r="EF210" s="254">
        <f t="shared" si="2455"/>
        <v>0.96875</v>
      </c>
      <c r="EG210" s="254">
        <f t="shared" si="2455"/>
        <v>0.96875</v>
      </c>
      <c r="EH210" s="254">
        <f t="shared" si="2455"/>
        <v>0.97569444444444453</v>
      </c>
      <c r="EI210" s="254">
        <f t="shared" si="2455"/>
        <v>0.97499999999999998</v>
      </c>
      <c r="EJ210" s="254">
        <f t="shared" si="2455"/>
        <v>0.9770833333333333</v>
      </c>
      <c r="EK210" s="254">
        <f t="shared" si="2455"/>
        <v>0.97986111111111107</v>
      </c>
      <c r="EL210" s="254">
        <f t="shared" si="2455"/>
        <v>0.98263888888888884</v>
      </c>
      <c r="EM210" s="254">
        <f t="shared" si="2455"/>
        <v>0.98611111111111116</v>
      </c>
      <c r="EN210" s="254">
        <f t="shared" si="2455"/>
        <v>0.99013888888888901</v>
      </c>
      <c r="EO210" s="254">
        <f t="shared" si="2455"/>
        <v>0.99041666666666672</v>
      </c>
      <c r="EP210" s="254">
        <f t="shared" si="2455"/>
        <v>0.99305555555555558</v>
      </c>
      <c r="EQ210" s="254">
        <f t="shared" si="2455"/>
        <v>0.99333333333333329</v>
      </c>
      <c r="ER210" s="254">
        <f t="shared" si="2455"/>
        <v>0.99763888888888896</v>
      </c>
      <c r="ES210" s="254">
        <v>0.99916666666666665</v>
      </c>
      <c r="ET210" s="254">
        <f t="shared" ref="ET210" si="2456">IF(ET212&lt;ET207,(ET207-ET212)/5+ET211,(ET212-ET207)/5+ET209)</f>
        <v>9.722222222222223E-4</v>
      </c>
      <c r="EU210" s="254">
        <f t="shared" ref="EU210:FJ210" si="2457">IF(EU212&lt;EU207,(EU207-EU212)/5+EU211,(EU212-EU207)/5+EU209)</f>
        <v>1.2499999999999998E-3</v>
      </c>
      <c r="EV210" s="254">
        <f t="shared" si="2457"/>
        <v>2.9166666666666668E-3</v>
      </c>
      <c r="EW210" s="254">
        <f t="shared" si="2457"/>
        <v>3.4722222222222225E-3</v>
      </c>
      <c r="EX210" s="254">
        <f t="shared" si="2457"/>
        <v>5.4166666666666669E-3</v>
      </c>
      <c r="EY210" s="254">
        <f t="shared" si="2457"/>
        <v>5.4166666666666669E-3</v>
      </c>
      <c r="EZ210" s="254">
        <f t="shared" si="2457"/>
        <v>3.6111111111111114E-3</v>
      </c>
      <c r="FA210" s="254">
        <f t="shared" si="2457"/>
        <v>6.2499999999999995E-3</v>
      </c>
      <c r="FB210" s="254">
        <f t="shared" si="2457"/>
        <v>6.8055555555555551E-3</v>
      </c>
      <c r="FC210" s="254">
        <f t="shared" si="2457"/>
        <v>8.4722222222222213E-3</v>
      </c>
      <c r="FD210" s="254">
        <f t="shared" si="2457"/>
        <v>6.8055555555555551E-3</v>
      </c>
      <c r="FE210" s="254">
        <f t="shared" si="2457"/>
        <v>7.083333333333333E-3</v>
      </c>
      <c r="FF210" s="254">
        <f t="shared" si="2457"/>
        <v>7.4999999999999997E-3</v>
      </c>
      <c r="FG210" s="254">
        <f t="shared" si="2457"/>
        <v>7.3611111111111108E-3</v>
      </c>
      <c r="FH210" s="254">
        <f t="shared" si="2457"/>
        <v>7.3611111111111108E-3</v>
      </c>
      <c r="FI210" s="254">
        <f t="shared" si="2457"/>
        <v>7.3611111111111108E-3</v>
      </c>
      <c r="FJ210" s="254">
        <f t="shared" si="2457"/>
        <v>8.0555555555555554E-3</v>
      </c>
      <c r="FK210" s="255">
        <f t="shared" ref="FK210" si="2458">IF(FK212&lt;FK207,(FK207-FK212)/5+FK211,(FK212-FK207)/5+FK209)</f>
        <v>7.7777777777777776E-3</v>
      </c>
      <c r="FL210" s="214">
        <f t="shared" si="2280"/>
        <v>67</v>
      </c>
      <c r="FM210" s="238" t="s">
        <v>157</v>
      </c>
      <c r="FN210" s="222">
        <f>GF191</f>
        <v>5.9722222222222225E-3</v>
      </c>
      <c r="FO210" s="216"/>
      <c r="FP210" s="216"/>
      <c r="FQ210" s="216"/>
      <c r="FR210" s="216"/>
      <c r="FS210" s="216"/>
      <c r="FT210" s="216"/>
      <c r="FU210" s="216"/>
      <c r="FV210" s="216"/>
      <c r="FW210" s="216"/>
      <c r="FX210" s="216"/>
      <c r="FY210" s="216"/>
      <c r="FZ210" s="216"/>
      <c r="GA210" s="216"/>
      <c r="GB210" s="216"/>
      <c r="GC210" s="216"/>
      <c r="GD210" s="216"/>
      <c r="GE210" s="216"/>
      <c r="GF210" s="216"/>
      <c r="GG210" s="216"/>
      <c r="GH210" s="216"/>
      <c r="GI210" s="216"/>
      <c r="GJ210" s="216"/>
      <c r="GK210" s="216"/>
      <c r="GL210" s="216"/>
      <c r="GM210" s="216"/>
      <c r="GN210" s="216"/>
      <c r="GO210" s="216"/>
      <c r="GP210" s="216"/>
      <c r="GQ210" s="216"/>
      <c r="GR210" s="216"/>
      <c r="GS210" s="216"/>
      <c r="GT210" s="216"/>
      <c r="GU210" s="216"/>
      <c r="GV210" s="216"/>
      <c r="GW210" s="216"/>
      <c r="GX210" s="216"/>
      <c r="GY210" s="216"/>
      <c r="GZ210" s="216"/>
      <c r="HA210" s="216"/>
      <c r="HB210" s="216"/>
      <c r="HC210" s="216"/>
      <c r="HD210" s="216"/>
      <c r="HE210" s="216"/>
      <c r="HF210" s="216"/>
      <c r="HG210" s="216"/>
      <c r="HH210" s="216"/>
      <c r="HI210" s="216"/>
      <c r="HJ210" s="216"/>
      <c r="HK210" s="216"/>
      <c r="HL210" s="216"/>
      <c r="HM210" s="216"/>
      <c r="HN210" s="216"/>
      <c r="HO210" s="216"/>
      <c r="HP210" s="216"/>
      <c r="HQ210" s="216"/>
      <c r="HR210" s="216"/>
      <c r="HS210" s="216"/>
      <c r="HT210" s="216"/>
      <c r="HU210" s="216"/>
      <c r="HV210" s="216"/>
      <c r="HW210" s="216"/>
      <c r="HX210" s="216"/>
      <c r="HY210" s="216"/>
      <c r="HZ210" s="216"/>
      <c r="IA210" s="216"/>
      <c r="IB210" s="216"/>
      <c r="IC210" s="216"/>
      <c r="ID210" s="216"/>
      <c r="IE210" s="216"/>
      <c r="IF210" s="216"/>
      <c r="IG210" s="216"/>
      <c r="IH210" s="216"/>
      <c r="II210" s="216"/>
      <c r="IJ210" s="216"/>
      <c r="IK210" s="216"/>
      <c r="IL210" s="216"/>
      <c r="IM210" s="216"/>
      <c r="IN210" s="216"/>
      <c r="IO210" s="216"/>
      <c r="IP210" s="216"/>
      <c r="IQ210" s="216"/>
      <c r="IR210" s="216"/>
      <c r="IS210" s="216"/>
      <c r="IT210" s="216"/>
      <c r="IU210" s="216"/>
      <c r="IV210" s="216"/>
      <c r="IW210" s="216"/>
      <c r="IX210" s="216"/>
      <c r="IY210" s="216"/>
      <c r="IZ210" s="216"/>
      <c r="JA210" s="216"/>
      <c r="JB210" s="216"/>
      <c r="JC210" s="216"/>
      <c r="JD210" s="216"/>
      <c r="JE210" s="216"/>
      <c r="JF210" s="216"/>
      <c r="JG210" s="216"/>
      <c r="JH210" s="216"/>
      <c r="JI210" s="216"/>
      <c r="JJ210" s="216"/>
      <c r="JK210" s="216"/>
      <c r="JL210" s="216"/>
      <c r="JM210" s="216"/>
      <c r="JN210" s="216"/>
      <c r="JO210" s="216"/>
      <c r="JP210" s="216"/>
      <c r="JQ210" s="216"/>
      <c r="JR210" s="216"/>
    </row>
    <row r="211" spans="58:278" ht="15.75" hidden="1" thickBot="1">
      <c r="BF211" s="215">
        <v>66</v>
      </c>
      <c r="BG211" s="214">
        <f t="shared" si="2271"/>
        <v>66</v>
      </c>
      <c r="BH211" s="286">
        <f>IF(BH212&lt;BH207,(BH207-BH212)/5+BH212,(BH212-BH207)/5+BH210)</f>
        <v>6.6666666666666662E-3</v>
      </c>
      <c r="BI211" s="283">
        <f>IF(BI212&lt;BI207,(BI207-BI212)/5+BI212,(BI212-BI207)/5+BI210)</f>
        <v>5.2777777777777779E-3</v>
      </c>
      <c r="BJ211" s="283">
        <f t="shared" ref="BJ211:DO211" si="2459">IF(BJ212&lt;BJ207,(BJ207-BJ212)/5+BJ212,(BJ212-BJ207)/5+BJ210)</f>
        <v>5.9722222222222225E-3</v>
      </c>
      <c r="BK211" s="283">
        <f t="shared" si="2459"/>
        <v>6.8055555555555551E-3</v>
      </c>
      <c r="BL211" s="283">
        <f t="shared" si="2459"/>
        <v>0.01</v>
      </c>
      <c r="BM211" s="283">
        <f t="shared" si="2459"/>
        <v>9.8611111111111122E-3</v>
      </c>
      <c r="BN211" s="283">
        <f t="shared" si="2459"/>
        <v>1.0416666666666666E-2</v>
      </c>
      <c r="BO211" s="283">
        <f t="shared" si="2459"/>
        <v>0.01</v>
      </c>
      <c r="BP211" s="283">
        <f t="shared" si="2459"/>
        <v>1.361111111111111E-2</v>
      </c>
      <c r="BQ211" s="283">
        <f t="shared" si="2459"/>
        <v>1.0694444444444444E-2</v>
      </c>
      <c r="BR211" s="283">
        <f t="shared" si="2459"/>
        <v>1.1388888888888888E-2</v>
      </c>
      <c r="BS211" s="283">
        <f t="shared" si="2459"/>
        <v>1.1388888888888888E-2</v>
      </c>
      <c r="BT211" s="283">
        <f t="shared" si="2459"/>
        <v>1.1388888888888888E-2</v>
      </c>
      <c r="BU211" s="283">
        <f t="shared" si="2459"/>
        <v>1.2083333333333335E-2</v>
      </c>
      <c r="BV211" s="283">
        <f t="shared" si="2459"/>
        <v>1.1805555555555555E-2</v>
      </c>
      <c r="BW211" s="283">
        <f t="shared" si="2459"/>
        <v>1.2222222222222223E-2</v>
      </c>
      <c r="BX211" s="283">
        <f t="shared" si="2459"/>
        <v>1.2222222222222223E-2</v>
      </c>
      <c r="BY211" s="283">
        <f t="shared" si="2459"/>
        <v>1.4583333333333334E-2</v>
      </c>
      <c r="BZ211" s="283">
        <f t="shared" si="2459"/>
        <v>1.4722222222222222E-2</v>
      </c>
      <c r="CA211" s="283">
        <f t="shared" si="2459"/>
        <v>1.5555555555555555E-2</v>
      </c>
      <c r="CB211" s="283">
        <f t="shared" si="2459"/>
        <v>2.041666666666667E-2</v>
      </c>
      <c r="CC211" s="283">
        <f t="shared" si="2459"/>
        <v>1.8055555555555557E-2</v>
      </c>
      <c r="CD211" s="283">
        <f t="shared" si="2459"/>
        <v>2.8749999999999998E-2</v>
      </c>
      <c r="CE211" s="283">
        <f t="shared" si="2459"/>
        <v>2.9305555555555557E-2</v>
      </c>
      <c r="CF211" s="283">
        <f t="shared" si="2459"/>
        <v>2.8472222222222222E-2</v>
      </c>
      <c r="CG211" s="283">
        <f t="shared" si="2459"/>
        <v>3.125E-2</v>
      </c>
      <c r="CH211" s="283">
        <f t="shared" si="2459"/>
        <v>4.3750000000000004E-2</v>
      </c>
      <c r="CI211" s="283">
        <f t="shared" si="2459"/>
        <v>4.9999999999999996E-2</v>
      </c>
      <c r="CJ211" s="283">
        <f t="shared" si="2459"/>
        <v>6.1805555555555558E-2</v>
      </c>
      <c r="CK211" s="283">
        <f t="shared" si="2459"/>
        <v>3.2222222222222222E-2</v>
      </c>
      <c r="CL211" s="283">
        <f t="shared" si="2459"/>
        <v>3.2777777777777781E-2</v>
      </c>
      <c r="CM211" s="283">
        <f t="shared" si="2459"/>
        <v>6.9444444444444448E-2</v>
      </c>
      <c r="CN211" s="283">
        <f t="shared" si="2459"/>
        <v>0</v>
      </c>
      <c r="CO211" s="283">
        <f t="shared" si="2459"/>
        <v>0</v>
      </c>
      <c r="CP211" s="283">
        <f t="shared" si="2459"/>
        <v>0</v>
      </c>
      <c r="CQ211" s="283">
        <f t="shared" si="2459"/>
        <v>0</v>
      </c>
      <c r="CR211" s="283">
        <f t="shared" si="2459"/>
        <v>0</v>
      </c>
      <c r="CS211" s="283">
        <f t="shared" si="2459"/>
        <v>0</v>
      </c>
      <c r="CT211" s="283">
        <f t="shared" si="2459"/>
        <v>0</v>
      </c>
      <c r="CU211" s="283">
        <f t="shared" si="2459"/>
        <v>0</v>
      </c>
      <c r="CV211" s="283">
        <f t="shared" si="2459"/>
        <v>0</v>
      </c>
      <c r="CW211" s="283">
        <f t="shared" si="2459"/>
        <v>0</v>
      </c>
      <c r="CX211" s="283">
        <f t="shared" si="2459"/>
        <v>0</v>
      </c>
      <c r="CY211" s="283">
        <f t="shared" si="2459"/>
        <v>0</v>
      </c>
      <c r="CZ211" s="283">
        <f t="shared" si="2459"/>
        <v>0</v>
      </c>
      <c r="DA211" s="283">
        <f t="shared" si="2459"/>
        <v>0</v>
      </c>
      <c r="DB211" s="283">
        <f t="shared" si="2459"/>
        <v>0</v>
      </c>
      <c r="DC211" s="283">
        <f t="shared" si="2459"/>
        <v>0</v>
      </c>
      <c r="DD211" s="283">
        <f t="shared" si="2459"/>
        <v>0</v>
      </c>
      <c r="DE211" s="283">
        <f t="shared" si="2459"/>
        <v>0</v>
      </c>
      <c r="DF211" s="283">
        <f t="shared" si="2459"/>
        <v>0</v>
      </c>
      <c r="DG211" s="283">
        <f t="shared" si="2459"/>
        <v>0</v>
      </c>
      <c r="DH211" s="283">
        <f t="shared" si="2459"/>
        <v>0</v>
      </c>
      <c r="DI211" s="283">
        <f t="shared" si="2459"/>
        <v>0</v>
      </c>
      <c r="DJ211" s="283">
        <f t="shared" si="2459"/>
        <v>0</v>
      </c>
      <c r="DK211" s="283">
        <f t="shared" si="2459"/>
        <v>0</v>
      </c>
      <c r="DL211" s="283">
        <f t="shared" si="2459"/>
        <v>0</v>
      </c>
      <c r="DM211" s="283">
        <f t="shared" si="2459"/>
        <v>0</v>
      </c>
      <c r="DN211" s="283">
        <f t="shared" si="2459"/>
        <v>0</v>
      </c>
      <c r="DO211" s="283">
        <f t="shared" si="2459"/>
        <v>0</v>
      </c>
      <c r="DP211" s="283">
        <f t="shared" ref="DP211" si="2460">IF(DP212&lt;DP207,(DP207-DP212)/5+DP212,(DP212-DP207)/5+DP210)</f>
        <v>0</v>
      </c>
      <c r="DQ211" s="306">
        <f t="shared" si="2276"/>
        <v>66</v>
      </c>
      <c r="DR211" s="272">
        <f t="shared" ref="DR211:DS211" si="2461">IF(DR212&lt;DR207,(DR207-DR212)/5+DR212,(DR212-DR207)/5+DR210)</f>
        <v>0</v>
      </c>
      <c r="DS211" s="272">
        <f t="shared" si="2461"/>
        <v>0</v>
      </c>
      <c r="DT211" s="272">
        <f t="shared" ref="DT211:ER211" si="2462">IF(DT212&lt;DT207,(DT207-DT212)/5+DT212,(DT212-DT207)/5+DT210)</f>
        <v>0</v>
      </c>
      <c r="DU211" s="272">
        <f t="shared" si="2462"/>
        <v>0</v>
      </c>
      <c r="DV211" s="272">
        <f t="shared" si="2462"/>
        <v>0</v>
      </c>
      <c r="DW211" s="272">
        <f t="shared" si="2462"/>
        <v>0</v>
      </c>
      <c r="DX211" s="272">
        <f t="shared" si="2462"/>
        <v>0</v>
      </c>
      <c r="DY211" s="272">
        <f t="shared" si="2462"/>
        <v>0.74722222222222223</v>
      </c>
      <c r="DZ211" s="272">
        <f t="shared" si="2462"/>
        <v>0.77166666666666661</v>
      </c>
      <c r="EA211" s="272">
        <f t="shared" si="2462"/>
        <v>0.77333333333333332</v>
      </c>
      <c r="EB211" s="272">
        <f t="shared" si="2462"/>
        <v>0.77444444444444449</v>
      </c>
      <c r="EC211" s="272">
        <f t="shared" si="2462"/>
        <v>0.95763888888888893</v>
      </c>
      <c r="ED211" s="272">
        <f t="shared" si="2462"/>
        <v>0.96180555555555547</v>
      </c>
      <c r="EE211" s="272">
        <f t="shared" si="2462"/>
        <v>0.96458333333333324</v>
      </c>
      <c r="EF211" s="272">
        <f t="shared" si="2462"/>
        <v>0.96875</v>
      </c>
      <c r="EG211" s="272">
        <f t="shared" si="2462"/>
        <v>0.96875</v>
      </c>
      <c r="EH211" s="272">
        <f t="shared" si="2462"/>
        <v>0.97569444444444453</v>
      </c>
      <c r="EI211" s="272">
        <f t="shared" si="2462"/>
        <v>0.97499999999999998</v>
      </c>
      <c r="EJ211" s="272">
        <f t="shared" si="2462"/>
        <v>0.9770833333333333</v>
      </c>
      <c r="EK211" s="272">
        <f t="shared" si="2462"/>
        <v>0.97986111111111107</v>
      </c>
      <c r="EL211" s="272">
        <f t="shared" si="2462"/>
        <v>0.98263888888888884</v>
      </c>
      <c r="EM211" s="272">
        <f t="shared" si="2462"/>
        <v>0.98611111111111116</v>
      </c>
      <c r="EN211" s="272">
        <f t="shared" si="2462"/>
        <v>0.99194444444444463</v>
      </c>
      <c r="EO211" s="272">
        <f t="shared" si="2462"/>
        <v>0.99208333333333343</v>
      </c>
      <c r="EP211" s="272">
        <f t="shared" si="2462"/>
        <v>0.99444444444444446</v>
      </c>
      <c r="EQ211" s="272">
        <f t="shared" si="2462"/>
        <v>0.99458333333333326</v>
      </c>
      <c r="ER211" s="272">
        <f t="shared" si="2462"/>
        <v>0.99847222222222232</v>
      </c>
      <c r="ES211" s="283">
        <v>0.99958333333333327</v>
      </c>
      <c r="ET211" s="272">
        <f t="shared" ref="ET211" si="2463">IF(ET212&lt;ET207,(ET207-ET212)/5+ET212,(ET212-ET207)/5+ET210)</f>
        <v>8.3333333333333339E-4</v>
      </c>
      <c r="EU211" s="272">
        <f t="shared" ref="EU211:FJ211" si="2464">IF(EU212&lt;EU207,(EU207-EU212)/5+EU212,(EU212-EU207)/5+EU210)</f>
        <v>9.7222222222222219E-4</v>
      </c>
      <c r="EV211" s="272">
        <f t="shared" si="2464"/>
        <v>3.1944444444444446E-3</v>
      </c>
      <c r="EW211" s="272">
        <f t="shared" si="2464"/>
        <v>2.7777777777777779E-3</v>
      </c>
      <c r="EX211" s="272">
        <f t="shared" si="2464"/>
        <v>5.138888888888889E-3</v>
      </c>
      <c r="EY211" s="272">
        <f t="shared" si="2464"/>
        <v>5.138888888888889E-3</v>
      </c>
      <c r="EZ211" s="272">
        <f t="shared" si="2464"/>
        <v>3.1944444444444446E-3</v>
      </c>
      <c r="FA211" s="272">
        <f t="shared" si="2464"/>
        <v>6.2499999999999995E-3</v>
      </c>
      <c r="FB211" s="272">
        <f t="shared" si="2464"/>
        <v>6.5277777777777773E-3</v>
      </c>
      <c r="FC211" s="272">
        <f t="shared" si="2464"/>
        <v>8.0555555555555554E-3</v>
      </c>
      <c r="FD211" s="272">
        <f t="shared" si="2464"/>
        <v>6.5277777777777773E-3</v>
      </c>
      <c r="FE211" s="272">
        <f t="shared" si="2464"/>
        <v>6.6666666666666662E-3</v>
      </c>
      <c r="FF211" s="272">
        <f t="shared" si="2464"/>
        <v>7.2222222222222219E-3</v>
      </c>
      <c r="FG211" s="272">
        <f t="shared" si="2464"/>
        <v>7.4999999999999997E-3</v>
      </c>
      <c r="FH211" s="272">
        <f t="shared" si="2464"/>
        <v>7.4999999999999997E-3</v>
      </c>
      <c r="FI211" s="272">
        <f t="shared" si="2464"/>
        <v>7.4999999999999997E-3</v>
      </c>
      <c r="FJ211" s="272">
        <f t="shared" si="2464"/>
        <v>7.4999999999999997E-3</v>
      </c>
      <c r="FK211" s="275">
        <f t="shared" ref="FK211" si="2465">IF(FK212&lt;FK207,(FK207-FK212)/5+FK212,(FK212-FK207)/5+FK210)</f>
        <v>7.3611111111111108E-3</v>
      </c>
      <c r="FL211" s="214">
        <f t="shared" si="2280"/>
        <v>66</v>
      </c>
      <c r="FM211" s="238" t="s">
        <v>163</v>
      </c>
      <c r="FN211" s="222">
        <f>GG191</f>
        <v>5.9722222222222225E-3</v>
      </c>
      <c r="FO211" s="216"/>
      <c r="FP211" s="216"/>
      <c r="FQ211" s="216"/>
      <c r="FR211" s="216"/>
      <c r="FS211" s="216"/>
      <c r="FT211" s="216"/>
      <c r="FU211" s="216"/>
      <c r="FV211" s="216"/>
      <c r="FW211" s="216"/>
      <c r="FX211" s="216"/>
      <c r="FY211" s="216"/>
      <c r="FZ211" s="216"/>
      <c r="GA211" s="216"/>
      <c r="GB211" s="216"/>
      <c r="GC211" s="216"/>
      <c r="GD211" s="216"/>
      <c r="GE211" s="216"/>
      <c r="GF211" s="216"/>
      <c r="GG211" s="216"/>
      <c r="GH211" s="216"/>
      <c r="GI211" s="216"/>
      <c r="GJ211" s="216"/>
      <c r="GK211" s="216"/>
      <c r="GL211" s="216"/>
      <c r="GM211" s="216"/>
      <c r="GN211" s="216"/>
      <c r="GO211" s="216"/>
      <c r="GP211" s="216"/>
      <c r="GQ211" s="216"/>
      <c r="GR211" s="216"/>
      <c r="GS211" s="216"/>
      <c r="GT211" s="216"/>
      <c r="GU211" s="216"/>
      <c r="GV211" s="216"/>
      <c r="GW211" s="216"/>
      <c r="GX211" s="216"/>
      <c r="GY211" s="216"/>
      <c r="GZ211" s="216"/>
      <c r="HA211" s="216"/>
      <c r="HB211" s="216"/>
      <c r="HC211" s="216"/>
      <c r="HD211" s="216"/>
      <c r="HE211" s="216"/>
      <c r="HF211" s="216"/>
      <c r="HG211" s="216"/>
      <c r="HH211" s="216"/>
      <c r="HI211" s="216"/>
      <c r="HJ211" s="216"/>
      <c r="HK211" s="216"/>
      <c r="HL211" s="216"/>
      <c r="HM211" s="216"/>
      <c r="HN211" s="216"/>
      <c r="HO211" s="216"/>
      <c r="HP211" s="216"/>
      <c r="HQ211" s="216"/>
      <c r="HR211" s="216"/>
      <c r="HS211" s="216"/>
      <c r="HT211" s="216"/>
      <c r="HU211" s="216"/>
      <c r="HV211" s="216"/>
      <c r="HW211" s="216"/>
      <c r="HX211" s="216"/>
      <c r="HY211" s="216"/>
      <c r="HZ211" s="216"/>
      <c r="IA211" s="216"/>
      <c r="IB211" s="216"/>
      <c r="IC211" s="216"/>
      <c r="ID211" s="216"/>
      <c r="IE211" s="216"/>
      <c r="IF211" s="216"/>
      <c r="IG211" s="216"/>
      <c r="IH211" s="216"/>
      <c r="II211" s="216"/>
      <c r="IJ211" s="216"/>
      <c r="IK211" s="216"/>
      <c r="IL211" s="216"/>
      <c r="IM211" s="216"/>
      <c r="IN211" s="216"/>
      <c r="IO211" s="216"/>
      <c r="IP211" s="216"/>
      <c r="IQ211" s="216"/>
      <c r="IR211" s="216"/>
      <c r="IS211" s="216"/>
      <c r="IT211" s="216"/>
      <c r="IU211" s="216"/>
      <c r="IV211" s="216"/>
      <c r="IW211" s="216"/>
      <c r="IX211" s="216"/>
      <c r="IY211" s="216"/>
      <c r="IZ211" s="216"/>
      <c r="JA211" s="216"/>
      <c r="JB211" s="216"/>
      <c r="JC211" s="216"/>
      <c r="JD211" s="216"/>
      <c r="JE211" s="216"/>
      <c r="JF211" s="216"/>
      <c r="JG211" s="216"/>
      <c r="JH211" s="216"/>
      <c r="JI211" s="216"/>
      <c r="JJ211" s="216"/>
      <c r="JK211" s="216"/>
      <c r="JL211" s="216"/>
      <c r="JM211" s="216"/>
      <c r="JN211" s="216"/>
      <c r="JO211" s="216"/>
      <c r="JP211" s="216"/>
      <c r="JQ211" s="216"/>
      <c r="JR211" s="216"/>
    </row>
    <row r="212" spans="58:278" ht="15.75" hidden="1" thickBot="1">
      <c r="BF212" s="215">
        <v>65</v>
      </c>
      <c r="BG212" s="214">
        <f t="shared" si="2271"/>
        <v>65</v>
      </c>
      <c r="BH212" s="258">
        <v>6.2499999999999995E-3</v>
      </c>
      <c r="BI212" s="259">
        <v>4.8611111111111112E-3</v>
      </c>
      <c r="BJ212" s="259">
        <v>5.5555555555555558E-3</v>
      </c>
      <c r="BK212" s="259">
        <v>6.2499999999999995E-3</v>
      </c>
      <c r="BL212" s="259">
        <v>9.0277777777777787E-3</v>
      </c>
      <c r="BM212" s="259">
        <v>9.0277777777777787E-3</v>
      </c>
      <c r="BN212" s="259">
        <v>9.7222222222222224E-3</v>
      </c>
      <c r="BO212" s="259">
        <v>9.0277777777777787E-3</v>
      </c>
      <c r="BP212" s="259">
        <v>1.2499999999999999E-2</v>
      </c>
      <c r="BQ212" s="259">
        <v>9.7222222222222224E-3</v>
      </c>
      <c r="BR212" s="259">
        <v>1.0416666666666666E-2</v>
      </c>
      <c r="BS212" s="259">
        <v>1.0416666666666666E-2</v>
      </c>
      <c r="BT212" s="259">
        <v>1.0416666666666666E-2</v>
      </c>
      <c r="BU212" s="259">
        <v>1.1111111111111112E-2</v>
      </c>
      <c r="BV212" s="259">
        <v>1.0416666666666666E-2</v>
      </c>
      <c r="BW212" s="259">
        <v>1.1111111111111112E-2</v>
      </c>
      <c r="BX212" s="259">
        <v>1.1111111111111112E-2</v>
      </c>
      <c r="BY212" s="259">
        <v>1.3194444444444444E-2</v>
      </c>
      <c r="BZ212" s="259">
        <v>1.3194444444444444E-2</v>
      </c>
      <c r="CA212" s="259">
        <v>1.3888888888888888E-2</v>
      </c>
      <c r="CB212" s="259">
        <v>1.8055555555555557E-2</v>
      </c>
      <c r="CC212" s="259">
        <v>1.5972222222222224E-2</v>
      </c>
      <c r="CD212" s="259">
        <v>2.361111111111111E-2</v>
      </c>
      <c r="CE212" s="259">
        <v>2.361111111111111E-2</v>
      </c>
      <c r="CF212" s="259">
        <v>2.8472222222222222E-2</v>
      </c>
      <c r="CG212" s="259">
        <v>3.125E-2</v>
      </c>
      <c r="CH212" s="259">
        <v>4.3750000000000004E-2</v>
      </c>
      <c r="CI212" s="259">
        <v>4.9999999999999996E-2</v>
      </c>
      <c r="CJ212" s="259">
        <v>6.1805555555555558E-2</v>
      </c>
      <c r="CK212" s="259">
        <v>4.027777777777778E-2</v>
      </c>
      <c r="CL212" s="259">
        <v>4.0972222222222222E-2</v>
      </c>
      <c r="CM212" s="259">
        <v>8.6805555555555566E-2</v>
      </c>
      <c r="CN212" s="259"/>
      <c r="CO212" s="259"/>
      <c r="CP212" s="259"/>
      <c r="CQ212" s="259"/>
      <c r="CR212" s="259"/>
      <c r="CS212" s="259"/>
      <c r="CT212" s="259"/>
      <c r="CU212" s="259"/>
      <c r="CV212" s="259"/>
      <c r="CW212" s="259"/>
      <c r="CX212" s="259"/>
      <c r="CY212" s="259"/>
      <c r="CZ212" s="259"/>
      <c r="DA212" s="259"/>
      <c r="DB212" s="259"/>
      <c r="DC212" s="259"/>
      <c r="DD212" s="259"/>
      <c r="DE212" s="259"/>
      <c r="DF212" s="259"/>
      <c r="DG212" s="259"/>
      <c r="DH212" s="259"/>
      <c r="DI212" s="259"/>
      <c r="DJ212" s="259"/>
      <c r="DK212" s="259"/>
      <c r="DL212" s="259"/>
      <c r="DM212" s="259"/>
      <c r="DN212" s="259"/>
      <c r="DO212" s="259"/>
      <c r="DP212" s="300"/>
      <c r="DQ212" s="306">
        <f t="shared" si="2276"/>
        <v>65</v>
      </c>
      <c r="DR212" s="295"/>
      <c r="DS212" s="259"/>
      <c r="DT212" s="259"/>
      <c r="DU212" s="259"/>
      <c r="DV212" s="259"/>
      <c r="DW212" s="259"/>
      <c r="DX212" s="259"/>
      <c r="DY212" s="259">
        <v>0.93402777777777779</v>
      </c>
      <c r="DZ212" s="259">
        <v>0.96458333333333324</v>
      </c>
      <c r="EA212" s="259">
        <v>0.96666666666666667</v>
      </c>
      <c r="EB212" s="290">
        <v>0.96805555555555556</v>
      </c>
      <c r="EC212" s="259">
        <v>0.95763888888888893</v>
      </c>
      <c r="ED212" s="259">
        <v>0.96180555555555547</v>
      </c>
      <c r="EE212" s="259">
        <v>0.96458333333333324</v>
      </c>
      <c r="EF212" s="259">
        <v>0.96875</v>
      </c>
      <c r="EG212" s="259">
        <v>0.96875</v>
      </c>
      <c r="EH212" s="259">
        <v>0.97569444444444453</v>
      </c>
      <c r="EI212" s="259">
        <v>0.97499999999999998</v>
      </c>
      <c r="EJ212" s="259">
        <v>0.9770833333333333</v>
      </c>
      <c r="EK212" s="259">
        <v>0.97986111111111107</v>
      </c>
      <c r="EL212" s="259">
        <v>0.98263888888888884</v>
      </c>
      <c r="EM212" s="259">
        <v>0.98611111111111116</v>
      </c>
      <c r="EN212" s="259">
        <v>0.99375000000000002</v>
      </c>
      <c r="EO212" s="259">
        <v>0.99375000000000002</v>
      </c>
      <c r="EP212" s="259">
        <v>0.99583333333333324</v>
      </c>
      <c r="EQ212" s="259">
        <v>0.99583333333333324</v>
      </c>
      <c r="ER212" s="259">
        <v>0.99930555555555556</v>
      </c>
      <c r="ES212" s="259">
        <v>0</v>
      </c>
      <c r="ET212" s="259">
        <v>6.9444444444444447E-4</v>
      </c>
      <c r="EU212" s="259">
        <v>6.9444444444444447E-4</v>
      </c>
      <c r="EV212" s="259">
        <v>3.472222222222222E-3</v>
      </c>
      <c r="EW212" s="259">
        <v>2.0833333333333333E-3</v>
      </c>
      <c r="EX212" s="259">
        <v>4.8611111111111112E-3</v>
      </c>
      <c r="EY212" s="259">
        <v>4.8611111111111112E-3</v>
      </c>
      <c r="EZ212" s="259">
        <v>2.7777777777777779E-3</v>
      </c>
      <c r="FA212" s="259">
        <v>6.2499999999999995E-3</v>
      </c>
      <c r="FB212" s="259">
        <v>6.2499999999999995E-3</v>
      </c>
      <c r="FC212" s="259">
        <v>7.6388888888888886E-3</v>
      </c>
      <c r="FD212" s="259">
        <v>6.2499999999999995E-3</v>
      </c>
      <c r="FE212" s="259">
        <v>6.2499999999999995E-3</v>
      </c>
      <c r="FF212" s="259">
        <v>6.9444444444444441E-3</v>
      </c>
      <c r="FG212" s="259">
        <v>7.6388888888888886E-3</v>
      </c>
      <c r="FH212" s="259">
        <v>7.6388888888888886E-3</v>
      </c>
      <c r="FI212" s="259">
        <v>7.6388888888888886E-3</v>
      </c>
      <c r="FJ212" s="259">
        <v>6.9444444444444441E-3</v>
      </c>
      <c r="FK212" s="273">
        <v>6.9444444444444441E-3</v>
      </c>
      <c r="FL212" s="214">
        <f t="shared" si="2280"/>
        <v>65</v>
      </c>
      <c r="FM212" s="238" t="s">
        <v>140</v>
      </c>
      <c r="FN212" s="222">
        <f>GH191</f>
        <v>8.7500000000000008E-3</v>
      </c>
      <c r="FO212" s="216"/>
      <c r="FP212" s="216"/>
      <c r="FQ212" s="216"/>
      <c r="FR212" s="216"/>
      <c r="FS212" s="216"/>
      <c r="FT212" s="216"/>
      <c r="FU212" s="216"/>
      <c r="FV212" s="216"/>
      <c r="FW212" s="216"/>
      <c r="FX212" s="216"/>
      <c r="FY212" s="216"/>
      <c r="FZ212" s="216"/>
      <c r="GA212" s="216"/>
      <c r="GB212" s="216"/>
      <c r="GC212" s="216"/>
      <c r="GD212" s="216"/>
      <c r="GE212" s="216"/>
      <c r="GF212" s="216"/>
      <c r="GG212" s="216"/>
      <c r="GH212" s="216"/>
      <c r="GI212" s="216"/>
      <c r="GJ212" s="216"/>
      <c r="GK212" s="216"/>
      <c r="GL212" s="216"/>
      <c r="GM212" s="216"/>
      <c r="GN212" s="216"/>
      <c r="GO212" s="216"/>
      <c r="GP212" s="216"/>
      <c r="GQ212" s="216"/>
      <c r="GR212" s="216"/>
      <c r="GS212" s="216"/>
      <c r="GT212" s="216"/>
      <c r="GU212" s="216"/>
      <c r="GV212" s="216"/>
      <c r="GW212" s="216"/>
      <c r="GX212" s="216"/>
      <c r="GY212" s="216"/>
      <c r="GZ212" s="216"/>
      <c r="HA212" s="216"/>
      <c r="HB212" s="216"/>
      <c r="HC212" s="216"/>
      <c r="HD212" s="216"/>
      <c r="HE212" s="216"/>
      <c r="HF212" s="216"/>
      <c r="HG212" s="216"/>
      <c r="HH212" s="216"/>
      <c r="HI212" s="216"/>
      <c r="HJ212" s="216"/>
      <c r="HK212" s="216"/>
      <c r="HL212" s="216"/>
      <c r="HM212" s="216"/>
      <c r="HN212" s="216"/>
      <c r="HO212" s="216"/>
      <c r="HP212" s="216"/>
      <c r="HQ212" s="216"/>
      <c r="HR212" s="216"/>
      <c r="HS212" s="216"/>
      <c r="HT212" s="216"/>
      <c r="HU212" s="216"/>
      <c r="HV212" s="216"/>
      <c r="HW212" s="216"/>
      <c r="HX212" s="216"/>
      <c r="HY212" s="216"/>
      <c r="HZ212" s="216"/>
      <c r="IA212" s="216"/>
      <c r="IB212" s="216"/>
      <c r="IC212" s="216"/>
      <c r="ID212" s="216"/>
      <c r="IE212" s="216"/>
      <c r="IF212" s="216"/>
      <c r="IG212" s="216"/>
      <c r="IH212" s="216"/>
      <c r="II212" s="216"/>
      <c r="IJ212" s="216"/>
      <c r="IK212" s="216"/>
      <c r="IL212" s="216"/>
      <c r="IM212" s="216"/>
      <c r="IN212" s="216"/>
      <c r="IO212" s="216"/>
      <c r="IP212" s="216"/>
      <c r="IQ212" s="216"/>
      <c r="IR212" s="216"/>
      <c r="IS212" s="216"/>
      <c r="IT212" s="216"/>
      <c r="IU212" s="216"/>
      <c r="IV212" s="216"/>
      <c r="IW212" s="216"/>
      <c r="IX212" s="216"/>
      <c r="IY212" s="216"/>
      <c r="IZ212" s="216"/>
      <c r="JA212" s="216"/>
      <c r="JB212" s="216"/>
      <c r="JC212" s="216"/>
      <c r="JD212" s="216"/>
      <c r="JE212" s="216"/>
      <c r="JF212" s="216"/>
      <c r="JG212" s="216"/>
      <c r="JH212" s="216"/>
      <c r="JI212" s="216"/>
      <c r="JJ212" s="216"/>
      <c r="JK212" s="216"/>
      <c r="JL212" s="216"/>
      <c r="JM212" s="216"/>
      <c r="JN212" s="216"/>
      <c r="JO212" s="216"/>
      <c r="JP212" s="216"/>
      <c r="JQ212" s="216"/>
      <c r="JR212" s="216"/>
    </row>
    <row r="213" spans="58:278" hidden="1">
      <c r="BF213" s="215">
        <v>64</v>
      </c>
      <c r="BG213" s="214">
        <f t="shared" si="2271"/>
        <v>64</v>
      </c>
      <c r="BH213" s="269">
        <f t="shared" ref="BH213:BI213" si="2466">IF(BH217&lt;BH212,(BH212-BH217)/5+BH214,(BH217-BH212)/5+BH212)</f>
        <v>6.1111111111111114E-3</v>
      </c>
      <c r="BI213" s="270">
        <f t="shared" si="2466"/>
        <v>4.7222222222222223E-3</v>
      </c>
      <c r="BJ213" s="270">
        <f t="shared" ref="BJ213:BX213" si="2467">IF(BJ217&lt;BJ212,(BJ212-BJ217)/5+BJ214,(BJ217-BJ212)/5+BJ212)</f>
        <v>5.2777777777777779E-3</v>
      </c>
      <c r="BK213" s="270">
        <f t="shared" si="2467"/>
        <v>5.9722222222222225E-3</v>
      </c>
      <c r="BL213" s="270">
        <f t="shared" si="2467"/>
        <v>8.6111111111111128E-3</v>
      </c>
      <c r="BM213" s="270">
        <f t="shared" si="2467"/>
        <v>8.6111111111111128E-3</v>
      </c>
      <c r="BN213" s="270">
        <f t="shared" si="2467"/>
        <v>9.305555555555553E-3</v>
      </c>
      <c r="BO213" s="270">
        <f t="shared" si="2467"/>
        <v>8.6111111111111128E-3</v>
      </c>
      <c r="BP213" s="270">
        <f t="shared" si="2467"/>
        <v>1.1944444444444445E-2</v>
      </c>
      <c r="BQ213" s="270">
        <f t="shared" si="2467"/>
        <v>9.305555555555553E-3</v>
      </c>
      <c r="BR213" s="270">
        <f t="shared" si="2467"/>
        <v>9.8611111111111104E-3</v>
      </c>
      <c r="BS213" s="270">
        <f t="shared" si="2467"/>
        <v>9.9999999999999967E-3</v>
      </c>
      <c r="BT213" s="270">
        <f t="shared" si="2467"/>
        <v>9.9999999999999967E-3</v>
      </c>
      <c r="BU213" s="270">
        <f t="shared" si="2467"/>
        <v>1.0555555555555556E-2</v>
      </c>
      <c r="BV213" s="270">
        <f t="shared" si="2467"/>
        <v>9.9999999999999967E-3</v>
      </c>
      <c r="BW213" s="270">
        <f t="shared" si="2467"/>
        <v>1.0555555555555556E-2</v>
      </c>
      <c r="BX213" s="270">
        <f t="shared" si="2467"/>
        <v>1.0555555555555556E-2</v>
      </c>
      <c r="BY213" s="270">
        <f t="shared" ref="BY213:CP213" si="2468">IF(BY217&lt;BY212,(BY212-BY217)/5+BY214,(BY217-BY212)/5+BY212)</f>
        <v>1.2499999999999997E-2</v>
      </c>
      <c r="BZ213" s="270">
        <f t="shared" si="2468"/>
        <v>1.2499999999999997E-2</v>
      </c>
      <c r="CA213" s="270">
        <f t="shared" si="2468"/>
        <v>1.3194444444444441E-2</v>
      </c>
      <c r="CB213" s="270">
        <f t="shared" si="2468"/>
        <v>1.7083333333333336E-2</v>
      </c>
      <c r="CC213" s="270">
        <f t="shared" si="2468"/>
        <v>1.5138888888888889E-2</v>
      </c>
      <c r="CD213" s="270">
        <f t="shared" si="2468"/>
        <v>2.2083333333333333E-2</v>
      </c>
      <c r="CE213" s="270">
        <f t="shared" si="2468"/>
        <v>2.2083333333333333E-2</v>
      </c>
      <c r="CF213" s="270">
        <f t="shared" si="2468"/>
        <v>2.6805555555555558E-2</v>
      </c>
      <c r="CG213" s="270">
        <f t="shared" si="2468"/>
        <v>2.9166666666666664E-2</v>
      </c>
      <c r="CH213" s="270">
        <f t="shared" si="2468"/>
        <v>4.027777777777778E-2</v>
      </c>
      <c r="CI213" s="270">
        <f t="shared" si="2468"/>
        <v>4.583333333333333E-2</v>
      </c>
      <c r="CJ213" s="270">
        <f t="shared" si="2468"/>
        <v>5.6250000000000001E-2</v>
      </c>
      <c r="CK213" s="270">
        <f t="shared" si="2468"/>
        <v>4.027777777777778E-2</v>
      </c>
      <c r="CL213" s="270">
        <f t="shared" si="2468"/>
        <v>4.0972222222222222E-2</v>
      </c>
      <c r="CM213" s="270">
        <f t="shared" si="2468"/>
        <v>8.6805555555555566E-2</v>
      </c>
      <c r="CN213" s="270">
        <f t="shared" si="2468"/>
        <v>1.2222222222222223E-2</v>
      </c>
      <c r="CO213" s="270">
        <f t="shared" si="2468"/>
        <v>1.3194444444444444E-2</v>
      </c>
      <c r="CP213" s="270">
        <f t="shared" si="2468"/>
        <v>1.7638888888888891E-2</v>
      </c>
      <c r="CQ213" s="270">
        <f t="shared" ref="CQ213:DF213" si="2469">IF(CQ217&lt;CQ212,(CQ212-CQ217)/5+CQ214,(CQ217-CQ212)/5+CQ212)</f>
        <v>1.9722222222222221E-2</v>
      </c>
      <c r="CR213" s="270">
        <f t="shared" si="2469"/>
        <v>0</v>
      </c>
      <c r="CS213" s="270">
        <f t="shared" si="2469"/>
        <v>0</v>
      </c>
      <c r="CT213" s="270">
        <f t="shared" si="2469"/>
        <v>0</v>
      </c>
      <c r="CU213" s="270">
        <f t="shared" si="2469"/>
        <v>0</v>
      </c>
      <c r="CV213" s="270">
        <f t="shared" si="2469"/>
        <v>0</v>
      </c>
      <c r="CW213" s="270">
        <f t="shared" si="2469"/>
        <v>0</v>
      </c>
      <c r="CX213" s="270">
        <f t="shared" si="2469"/>
        <v>0</v>
      </c>
      <c r="CY213" s="270">
        <f t="shared" si="2469"/>
        <v>0</v>
      </c>
      <c r="CZ213" s="270">
        <f t="shared" si="2469"/>
        <v>0</v>
      </c>
      <c r="DA213" s="270">
        <f t="shared" si="2469"/>
        <v>0</v>
      </c>
      <c r="DB213" s="270">
        <f t="shared" si="2469"/>
        <v>0</v>
      </c>
      <c r="DC213" s="270">
        <f t="shared" si="2469"/>
        <v>0</v>
      </c>
      <c r="DD213" s="270">
        <f t="shared" si="2469"/>
        <v>0</v>
      </c>
      <c r="DE213" s="270">
        <f t="shared" si="2469"/>
        <v>0</v>
      </c>
      <c r="DF213" s="270">
        <f t="shared" si="2469"/>
        <v>0</v>
      </c>
      <c r="DG213" s="270">
        <f t="shared" ref="DG213:DO213" si="2470">IF(DG217&lt;DG212,(DG212-DG217)/5+DG214,(DG217-DG212)/5+DG212)</f>
        <v>0</v>
      </c>
      <c r="DH213" s="270">
        <f t="shared" si="2470"/>
        <v>0</v>
      </c>
      <c r="DI213" s="270">
        <f t="shared" si="2470"/>
        <v>0</v>
      </c>
      <c r="DJ213" s="270">
        <f t="shared" si="2470"/>
        <v>0</v>
      </c>
      <c r="DK213" s="270">
        <f t="shared" si="2470"/>
        <v>0</v>
      </c>
      <c r="DL213" s="270">
        <f t="shared" si="2470"/>
        <v>0</v>
      </c>
      <c r="DM213" s="270">
        <f t="shared" si="2470"/>
        <v>0</v>
      </c>
      <c r="DN213" s="270">
        <f t="shared" si="2470"/>
        <v>0</v>
      </c>
      <c r="DO213" s="270">
        <f t="shared" si="2470"/>
        <v>0</v>
      </c>
      <c r="DP213" s="270">
        <f t="shared" ref="DP213" si="2471">IF(DP217&lt;DP212,(DP212-DP217)/5+DP214,(DP217-DP212)/5+DP212)</f>
        <v>0</v>
      </c>
      <c r="DQ213" s="306">
        <f t="shared" si="2276"/>
        <v>64</v>
      </c>
      <c r="DR213" s="270">
        <f t="shared" ref="DR213:DS213" si="2472">IF(DR217&lt;DR212,(DR212-DR217)/5+DR214,(DR217-DR212)/5+DR212)</f>
        <v>1.7083333333333332E-2</v>
      </c>
      <c r="DS213" s="270">
        <f t="shared" si="2472"/>
        <v>0.18930555555555556</v>
      </c>
      <c r="DT213" s="270">
        <f t="shared" ref="DT213:DW213" si="2473">IF(DT217&lt;DT212,(DT212-DT217)/5+DT214,(DT217-DT212)/5+DT212)</f>
        <v>0.18930555555555556</v>
      </c>
      <c r="DU213" s="270">
        <f t="shared" si="2473"/>
        <v>0.18944444444444447</v>
      </c>
      <c r="DV213" s="270">
        <f t="shared" si="2473"/>
        <v>0.19138888888888889</v>
      </c>
      <c r="DW213" s="270">
        <f t="shared" si="2473"/>
        <v>8.0555555555555554E-3</v>
      </c>
      <c r="DX213" s="270">
        <f t="shared" ref="DX213:EL213" si="2474">IF(DX217&lt;DX212,(DX212-DX217)/5+DX214,(DX217-DX212)/5+DX212)</f>
        <v>0.1925</v>
      </c>
      <c r="DY213" s="270">
        <f t="shared" si="2474"/>
        <v>0.93402777777777779</v>
      </c>
      <c r="DZ213" s="270">
        <f t="shared" si="2474"/>
        <v>0.96458333333333324</v>
      </c>
      <c r="EA213" s="270">
        <f t="shared" si="2474"/>
        <v>0.96666666666666667</v>
      </c>
      <c r="EB213" s="270">
        <f t="shared" si="2474"/>
        <v>0.96805555555555556</v>
      </c>
      <c r="EC213" s="270">
        <f t="shared" si="2474"/>
        <v>0.96125000000000005</v>
      </c>
      <c r="ED213" s="270">
        <f t="shared" si="2474"/>
        <v>0.96513888888888888</v>
      </c>
      <c r="EE213" s="270">
        <f t="shared" si="2474"/>
        <v>0.96722222222222209</v>
      </c>
      <c r="EF213" s="270">
        <f t="shared" si="2474"/>
        <v>0.97152777777777777</v>
      </c>
      <c r="EG213" s="270">
        <f t="shared" si="2474"/>
        <v>0.97152777777777777</v>
      </c>
      <c r="EH213" s="270">
        <f t="shared" si="2474"/>
        <v>0.97763888888888895</v>
      </c>
      <c r="EI213" s="270">
        <f t="shared" si="2474"/>
        <v>0.97666666666666668</v>
      </c>
      <c r="EJ213" s="270">
        <f t="shared" si="2474"/>
        <v>0.97833333333333328</v>
      </c>
      <c r="EK213" s="270">
        <f t="shared" si="2474"/>
        <v>0.98083333333333333</v>
      </c>
      <c r="EL213" s="270">
        <f t="shared" si="2474"/>
        <v>0.98402777777777772</v>
      </c>
      <c r="EM213" s="270">
        <f t="shared" ref="EM213:EQ213" si="2475">IF(EM217&lt;EM212,(EM212-EM217)/5+EM214,(EM217-EM212)/5+EM212)</f>
        <v>0.98708333333333342</v>
      </c>
      <c r="EN213" s="270">
        <f t="shared" si="2475"/>
        <v>0.99430555555555555</v>
      </c>
      <c r="EO213" s="270">
        <f t="shared" si="2475"/>
        <v>0.99361111111111111</v>
      </c>
      <c r="EP213" s="270">
        <f t="shared" si="2475"/>
        <v>0.9955555555555553</v>
      </c>
      <c r="EQ213" s="270">
        <f t="shared" si="2475"/>
        <v>0.9955555555555553</v>
      </c>
      <c r="ER213" s="288">
        <v>0.99944444444444447</v>
      </c>
      <c r="ES213" s="270">
        <f t="shared" ref="ES213:FJ213" si="2476">IF(ES217&lt;ES212,(ES212-ES217)/5+ES214,(ES217-ES212)/5+ES212)</f>
        <v>1.3888888888888889E-4</v>
      </c>
      <c r="ET213" s="270">
        <f t="shared" si="2476"/>
        <v>5.5555555555555556E-4</v>
      </c>
      <c r="EU213" s="270">
        <f t="shared" si="2476"/>
        <v>6.9444444444444447E-4</v>
      </c>
      <c r="EV213" s="270">
        <f t="shared" si="2476"/>
        <v>3.3333333333333335E-3</v>
      </c>
      <c r="EW213" s="270">
        <f t="shared" si="2476"/>
        <v>1.9444444444444446E-3</v>
      </c>
      <c r="EX213" s="270">
        <f t="shared" si="2476"/>
        <v>4.7222222222222223E-3</v>
      </c>
      <c r="EY213" s="270">
        <f t="shared" si="2476"/>
        <v>4.5833333333333334E-3</v>
      </c>
      <c r="EZ213" s="270">
        <f t="shared" si="2476"/>
        <v>2.638888888888889E-3</v>
      </c>
      <c r="FA213" s="270">
        <f t="shared" si="2476"/>
        <v>6.2499999999999995E-3</v>
      </c>
      <c r="FB213" s="270">
        <f t="shared" si="2476"/>
        <v>5.9722222222222225E-3</v>
      </c>
      <c r="FC213" s="270">
        <f t="shared" si="2476"/>
        <v>7.3611111111111108E-3</v>
      </c>
      <c r="FD213" s="270">
        <f t="shared" si="2476"/>
        <v>5.9722222222222225E-3</v>
      </c>
      <c r="FE213" s="270">
        <f t="shared" si="2476"/>
        <v>5.9722222222222225E-3</v>
      </c>
      <c r="FF213" s="270">
        <f t="shared" si="2476"/>
        <v>6.5277777777777782E-3</v>
      </c>
      <c r="FG213" s="270">
        <f t="shared" si="2476"/>
        <v>7.0833333333333338E-3</v>
      </c>
      <c r="FH213" s="270">
        <f t="shared" si="2476"/>
        <v>6.9444444444444449E-3</v>
      </c>
      <c r="FI213" s="270">
        <f t="shared" si="2476"/>
        <v>6.805555555555556E-3</v>
      </c>
      <c r="FJ213" s="270">
        <f t="shared" si="2476"/>
        <v>6.8055555555555551E-3</v>
      </c>
      <c r="FK213" s="274">
        <f t="shared" ref="FK213" si="2477">IF(FK217&lt;FK212,(FK212-FK217)/5+FK214,(FK217-FK212)/5+FK212)</f>
        <v>6.6666666666666671E-3</v>
      </c>
      <c r="FL213" s="214">
        <f t="shared" si="2280"/>
        <v>64</v>
      </c>
      <c r="FM213" s="238" t="s">
        <v>164</v>
      </c>
      <c r="FN213" s="222">
        <f>GI191</f>
        <v>6.8055555555555551E-3</v>
      </c>
      <c r="FO213" s="216"/>
      <c r="FP213" s="216"/>
      <c r="FQ213" s="216"/>
      <c r="FR213" s="216"/>
      <c r="FS213" s="216"/>
      <c r="FT213" s="216"/>
      <c r="FU213" s="216"/>
      <c r="FV213" s="216"/>
      <c r="FW213" s="216"/>
      <c r="FX213" s="216"/>
      <c r="FY213" s="216"/>
      <c r="FZ213" s="216"/>
      <c r="GA213" s="216"/>
      <c r="GB213" s="216"/>
      <c r="GC213" s="216"/>
      <c r="GD213" s="216"/>
      <c r="GE213" s="216"/>
      <c r="GF213" s="216"/>
      <c r="GG213" s="216"/>
      <c r="GH213" s="216"/>
      <c r="GI213" s="216"/>
      <c r="GJ213" s="216"/>
      <c r="GK213" s="216"/>
      <c r="GL213" s="216"/>
      <c r="GM213" s="216"/>
      <c r="GN213" s="216"/>
      <c r="GO213" s="216"/>
      <c r="GP213" s="216"/>
      <c r="GQ213" s="216"/>
      <c r="GR213" s="216"/>
      <c r="GS213" s="216"/>
      <c r="GT213" s="216"/>
      <c r="GU213" s="216"/>
      <c r="GV213" s="216"/>
      <c r="GW213" s="216"/>
      <c r="GX213" s="216"/>
      <c r="GY213" s="216"/>
      <c r="GZ213" s="216"/>
      <c r="HA213" s="216"/>
      <c r="HB213" s="216"/>
      <c r="HC213" s="216"/>
      <c r="HD213" s="216"/>
      <c r="HE213" s="216"/>
      <c r="HF213" s="216"/>
      <c r="HG213" s="216"/>
      <c r="HH213" s="216"/>
      <c r="HI213" s="216"/>
      <c r="HJ213" s="216"/>
      <c r="HK213" s="216"/>
      <c r="HL213" s="216"/>
      <c r="HM213" s="216"/>
      <c r="HN213" s="216"/>
      <c r="HO213" s="216"/>
      <c r="HP213" s="216"/>
      <c r="HQ213" s="216"/>
      <c r="HR213" s="216"/>
      <c r="HS213" s="216"/>
      <c r="HT213" s="216"/>
      <c r="HU213" s="216"/>
      <c r="HV213" s="216"/>
      <c r="HW213" s="216"/>
      <c r="HX213" s="216"/>
      <c r="HY213" s="216"/>
      <c r="HZ213" s="216"/>
      <c r="IA213" s="216"/>
      <c r="IB213" s="216"/>
      <c r="IC213" s="216"/>
      <c r="ID213" s="216"/>
      <c r="IE213" s="216"/>
      <c r="IF213" s="216"/>
      <c r="IG213" s="216"/>
      <c r="IH213" s="216"/>
      <c r="II213" s="216"/>
      <c r="IJ213" s="216"/>
      <c r="IK213" s="216"/>
      <c r="IL213" s="216"/>
      <c r="IM213" s="216"/>
      <c r="IN213" s="216"/>
      <c r="IO213" s="216"/>
      <c r="IP213" s="216"/>
      <c r="IQ213" s="216"/>
      <c r="IR213" s="216"/>
      <c r="IS213" s="216"/>
      <c r="IT213" s="216"/>
      <c r="IU213" s="216"/>
      <c r="IV213" s="216"/>
      <c r="IW213" s="216"/>
      <c r="IX213" s="216"/>
      <c r="IY213" s="216"/>
      <c r="IZ213" s="216"/>
      <c r="JA213" s="216"/>
      <c r="JB213" s="216"/>
      <c r="JC213" s="216"/>
      <c r="JD213" s="216"/>
      <c r="JE213" s="216"/>
      <c r="JF213" s="216"/>
      <c r="JG213" s="216"/>
      <c r="JH213" s="216"/>
      <c r="JI213" s="216"/>
      <c r="JJ213" s="216"/>
      <c r="JK213" s="216"/>
      <c r="JL213" s="216"/>
      <c r="JM213" s="216"/>
      <c r="JN213" s="216"/>
      <c r="JO213" s="216"/>
      <c r="JP213" s="216"/>
      <c r="JQ213" s="216"/>
      <c r="JR213" s="216"/>
    </row>
    <row r="214" spans="58:278" hidden="1">
      <c r="BF214" s="215">
        <v>63</v>
      </c>
      <c r="BG214" s="214">
        <f t="shared" si="2271"/>
        <v>63</v>
      </c>
      <c r="BH214" s="257">
        <f t="shared" ref="BH214:BI214" si="2478">IF(BH217&lt;BH212,(BH212-BH217)/5+BH215,(BH217-BH212)/5+BH213)</f>
        <v>5.9722222222222225E-3</v>
      </c>
      <c r="BI214" s="254">
        <f t="shared" si="2478"/>
        <v>4.5833333333333334E-3</v>
      </c>
      <c r="BJ214" s="254">
        <f t="shared" ref="BJ214:BX214" si="2479">IF(BJ217&lt;BJ212,(BJ212-BJ217)/5+BJ215,(BJ217-BJ212)/5+BJ213)</f>
        <v>5.0000000000000001E-3</v>
      </c>
      <c r="BK214" s="254">
        <f t="shared" si="2479"/>
        <v>5.6944444444444447E-3</v>
      </c>
      <c r="BL214" s="254">
        <f t="shared" si="2479"/>
        <v>8.1944444444444452E-3</v>
      </c>
      <c r="BM214" s="254">
        <f t="shared" si="2479"/>
        <v>8.1944444444444452E-3</v>
      </c>
      <c r="BN214" s="254">
        <f t="shared" si="2479"/>
        <v>8.8888888888888871E-3</v>
      </c>
      <c r="BO214" s="254">
        <f t="shared" si="2479"/>
        <v>8.1944444444444452E-3</v>
      </c>
      <c r="BP214" s="254">
        <f t="shared" si="2479"/>
        <v>1.1388888888888889E-2</v>
      </c>
      <c r="BQ214" s="254">
        <f t="shared" si="2479"/>
        <v>8.8888888888888871E-3</v>
      </c>
      <c r="BR214" s="254">
        <f t="shared" si="2479"/>
        <v>9.3055555555555548E-3</v>
      </c>
      <c r="BS214" s="254">
        <f t="shared" si="2479"/>
        <v>9.5833333333333309E-3</v>
      </c>
      <c r="BT214" s="254">
        <f t="shared" si="2479"/>
        <v>9.5833333333333309E-3</v>
      </c>
      <c r="BU214" s="254">
        <f t="shared" si="2479"/>
        <v>0.01</v>
      </c>
      <c r="BV214" s="254">
        <f t="shared" si="2479"/>
        <v>9.5833333333333309E-3</v>
      </c>
      <c r="BW214" s="254">
        <f t="shared" si="2479"/>
        <v>0.01</v>
      </c>
      <c r="BX214" s="254">
        <f t="shared" si="2479"/>
        <v>0.01</v>
      </c>
      <c r="BY214" s="254">
        <f t="shared" ref="BY214:CP214" si="2480">IF(BY217&lt;BY212,(BY212-BY217)/5+BY215,(BY217-BY212)/5+BY213)</f>
        <v>1.1805555555555554E-2</v>
      </c>
      <c r="BZ214" s="254">
        <f t="shared" si="2480"/>
        <v>1.1805555555555554E-2</v>
      </c>
      <c r="CA214" s="254">
        <f t="shared" si="2480"/>
        <v>1.2499999999999997E-2</v>
      </c>
      <c r="CB214" s="254">
        <f t="shared" si="2480"/>
        <v>1.6111111111111114E-2</v>
      </c>
      <c r="CC214" s="254">
        <f t="shared" si="2480"/>
        <v>1.4305555555555556E-2</v>
      </c>
      <c r="CD214" s="254">
        <f t="shared" si="2480"/>
        <v>2.0555555555555556E-2</v>
      </c>
      <c r="CE214" s="254">
        <f t="shared" si="2480"/>
        <v>2.0555555555555556E-2</v>
      </c>
      <c r="CF214" s="254">
        <f t="shared" si="2480"/>
        <v>2.5138888888888891E-2</v>
      </c>
      <c r="CG214" s="254">
        <f t="shared" si="2480"/>
        <v>2.7083333333333331E-2</v>
      </c>
      <c r="CH214" s="254">
        <f t="shared" si="2480"/>
        <v>3.6805555555555557E-2</v>
      </c>
      <c r="CI214" s="254">
        <f t="shared" si="2480"/>
        <v>4.1666666666666664E-2</v>
      </c>
      <c r="CJ214" s="254">
        <f t="shared" si="2480"/>
        <v>5.0694444444444445E-2</v>
      </c>
      <c r="CK214" s="254">
        <f t="shared" si="2480"/>
        <v>4.027777777777778E-2</v>
      </c>
      <c r="CL214" s="254">
        <f t="shared" si="2480"/>
        <v>4.0972222222222222E-2</v>
      </c>
      <c r="CM214" s="254">
        <f t="shared" si="2480"/>
        <v>8.6805555555555566E-2</v>
      </c>
      <c r="CN214" s="254">
        <f t="shared" si="2480"/>
        <v>2.4444444444444446E-2</v>
      </c>
      <c r="CO214" s="254">
        <f t="shared" si="2480"/>
        <v>2.6388888888888889E-2</v>
      </c>
      <c r="CP214" s="254">
        <f t="shared" si="2480"/>
        <v>3.5277777777777783E-2</v>
      </c>
      <c r="CQ214" s="254">
        <f t="shared" ref="CQ214:DF214" si="2481">IF(CQ217&lt;CQ212,(CQ212-CQ217)/5+CQ215,(CQ217-CQ212)/5+CQ213)</f>
        <v>3.9444444444444442E-2</v>
      </c>
      <c r="CR214" s="254">
        <f t="shared" si="2481"/>
        <v>0</v>
      </c>
      <c r="CS214" s="254">
        <f t="shared" si="2481"/>
        <v>0</v>
      </c>
      <c r="CT214" s="254">
        <f t="shared" si="2481"/>
        <v>0</v>
      </c>
      <c r="CU214" s="254">
        <f t="shared" si="2481"/>
        <v>0</v>
      </c>
      <c r="CV214" s="254">
        <f t="shared" si="2481"/>
        <v>0</v>
      </c>
      <c r="CW214" s="254">
        <f t="shared" si="2481"/>
        <v>0</v>
      </c>
      <c r="CX214" s="254">
        <f t="shared" si="2481"/>
        <v>0</v>
      </c>
      <c r="CY214" s="254">
        <f t="shared" si="2481"/>
        <v>0</v>
      </c>
      <c r="CZ214" s="254">
        <f t="shared" si="2481"/>
        <v>0</v>
      </c>
      <c r="DA214" s="254">
        <f t="shared" si="2481"/>
        <v>0</v>
      </c>
      <c r="DB214" s="254">
        <f t="shared" si="2481"/>
        <v>0</v>
      </c>
      <c r="DC214" s="254">
        <f t="shared" si="2481"/>
        <v>0</v>
      </c>
      <c r="DD214" s="254">
        <f t="shared" si="2481"/>
        <v>0</v>
      </c>
      <c r="DE214" s="254">
        <f t="shared" si="2481"/>
        <v>0</v>
      </c>
      <c r="DF214" s="254">
        <f t="shared" si="2481"/>
        <v>0</v>
      </c>
      <c r="DG214" s="254">
        <f t="shared" ref="DG214:DO214" si="2482">IF(DG217&lt;DG212,(DG212-DG217)/5+DG215,(DG217-DG212)/5+DG213)</f>
        <v>0</v>
      </c>
      <c r="DH214" s="254">
        <f t="shared" si="2482"/>
        <v>0</v>
      </c>
      <c r="DI214" s="254">
        <f t="shared" si="2482"/>
        <v>0</v>
      </c>
      <c r="DJ214" s="254">
        <f t="shared" si="2482"/>
        <v>0</v>
      </c>
      <c r="DK214" s="254">
        <f t="shared" si="2482"/>
        <v>0</v>
      </c>
      <c r="DL214" s="254">
        <f t="shared" si="2482"/>
        <v>0</v>
      </c>
      <c r="DM214" s="254">
        <f t="shared" si="2482"/>
        <v>0</v>
      </c>
      <c r="DN214" s="254">
        <f t="shared" si="2482"/>
        <v>0</v>
      </c>
      <c r="DO214" s="254">
        <f t="shared" si="2482"/>
        <v>0</v>
      </c>
      <c r="DP214" s="254">
        <f t="shared" ref="DP214" si="2483">IF(DP217&lt;DP212,(DP212-DP217)/5+DP215,(DP217-DP212)/5+DP213)</f>
        <v>0</v>
      </c>
      <c r="DQ214" s="306">
        <f t="shared" si="2276"/>
        <v>63</v>
      </c>
      <c r="DR214" s="254">
        <f t="shared" ref="DR214:DS214" si="2484">IF(DR217&lt;DR212,(DR212-DR217)/5+DR215,(DR217-DR212)/5+DR213)</f>
        <v>3.4166666666666665E-2</v>
      </c>
      <c r="DS214" s="254">
        <f t="shared" si="2484"/>
        <v>0.37861111111111112</v>
      </c>
      <c r="DT214" s="254">
        <f t="shared" ref="DT214:DW214" si="2485">IF(DT217&lt;DT212,(DT212-DT217)/5+DT215,(DT217-DT212)/5+DT213)</f>
        <v>0.37861111111111112</v>
      </c>
      <c r="DU214" s="254">
        <f t="shared" si="2485"/>
        <v>0.37888888888888894</v>
      </c>
      <c r="DV214" s="254">
        <f t="shared" si="2485"/>
        <v>0.38277777777777777</v>
      </c>
      <c r="DW214" s="254">
        <f t="shared" si="2485"/>
        <v>1.6111111111111111E-2</v>
      </c>
      <c r="DX214" s="254">
        <f t="shared" ref="DX214:EL214" si="2486">IF(DX217&lt;DX212,(DX212-DX217)/5+DX215,(DX217-DX212)/5+DX213)</f>
        <v>0.38500000000000001</v>
      </c>
      <c r="DY214" s="254">
        <f t="shared" si="2486"/>
        <v>0.93402777777777779</v>
      </c>
      <c r="DZ214" s="254">
        <f t="shared" si="2486"/>
        <v>0.96458333333333324</v>
      </c>
      <c r="EA214" s="254">
        <f t="shared" si="2486"/>
        <v>0.96666666666666667</v>
      </c>
      <c r="EB214" s="254">
        <f t="shared" si="2486"/>
        <v>0.96805555555555556</v>
      </c>
      <c r="EC214" s="254">
        <f t="shared" si="2486"/>
        <v>0.96486111111111117</v>
      </c>
      <c r="ED214" s="254">
        <f t="shared" si="2486"/>
        <v>0.96847222222222229</v>
      </c>
      <c r="EE214" s="254">
        <f t="shared" si="2486"/>
        <v>0.96986111111111095</v>
      </c>
      <c r="EF214" s="254">
        <f t="shared" si="2486"/>
        <v>0.97430555555555554</v>
      </c>
      <c r="EG214" s="254">
        <f t="shared" si="2486"/>
        <v>0.97430555555555554</v>
      </c>
      <c r="EH214" s="254">
        <f t="shared" si="2486"/>
        <v>0.97958333333333336</v>
      </c>
      <c r="EI214" s="254">
        <f t="shared" si="2486"/>
        <v>0.97833333333333339</v>
      </c>
      <c r="EJ214" s="254">
        <f t="shared" si="2486"/>
        <v>0.97958333333333325</v>
      </c>
      <c r="EK214" s="254">
        <f t="shared" si="2486"/>
        <v>0.9818055555555556</v>
      </c>
      <c r="EL214" s="254">
        <f t="shared" si="2486"/>
        <v>0.98541666666666661</v>
      </c>
      <c r="EM214" s="254">
        <f t="shared" ref="EM214:EQ214" si="2487">IF(EM217&lt;EM212,(EM212-EM217)/5+EM215,(EM217-EM212)/5+EM213)</f>
        <v>0.98805555555555569</v>
      </c>
      <c r="EN214" s="254">
        <f t="shared" si="2487"/>
        <v>0.99486111111111108</v>
      </c>
      <c r="EO214" s="254">
        <f t="shared" si="2487"/>
        <v>0.9934722222222222</v>
      </c>
      <c r="EP214" s="254">
        <f t="shared" si="2487"/>
        <v>0.99527777777777759</v>
      </c>
      <c r="EQ214" s="254">
        <f t="shared" si="2487"/>
        <v>0.99527777777777759</v>
      </c>
      <c r="ER214" s="254">
        <v>0.99958333333333327</v>
      </c>
      <c r="ES214" s="254">
        <f t="shared" ref="ES214:FJ214" si="2488">IF(ES217&lt;ES212,(ES212-ES217)/5+ES215,(ES217-ES212)/5+ES213)</f>
        <v>2.7777777777777778E-4</v>
      </c>
      <c r="ET214" s="254">
        <f t="shared" si="2488"/>
        <v>4.1666666666666664E-4</v>
      </c>
      <c r="EU214" s="254">
        <f t="shared" si="2488"/>
        <v>6.9444444444444447E-4</v>
      </c>
      <c r="EV214" s="254">
        <f t="shared" si="2488"/>
        <v>3.1944444444444446E-3</v>
      </c>
      <c r="EW214" s="254">
        <f t="shared" si="2488"/>
        <v>1.8055555555555557E-3</v>
      </c>
      <c r="EX214" s="254">
        <f t="shared" si="2488"/>
        <v>4.5833333333333334E-3</v>
      </c>
      <c r="EY214" s="254">
        <f t="shared" si="2488"/>
        <v>4.3055555555555555E-3</v>
      </c>
      <c r="EZ214" s="254">
        <f t="shared" si="2488"/>
        <v>2.5000000000000001E-3</v>
      </c>
      <c r="FA214" s="254">
        <f t="shared" si="2488"/>
        <v>6.2499999999999995E-3</v>
      </c>
      <c r="FB214" s="254">
        <f t="shared" si="2488"/>
        <v>5.6944444444444447E-3</v>
      </c>
      <c r="FC214" s="254">
        <f t="shared" si="2488"/>
        <v>7.083333333333333E-3</v>
      </c>
      <c r="FD214" s="254">
        <f t="shared" si="2488"/>
        <v>5.6944444444444447E-3</v>
      </c>
      <c r="FE214" s="254">
        <f t="shared" si="2488"/>
        <v>5.6944444444444447E-3</v>
      </c>
      <c r="FF214" s="254">
        <f t="shared" si="2488"/>
        <v>6.1111111111111114E-3</v>
      </c>
      <c r="FG214" s="254">
        <f t="shared" si="2488"/>
        <v>6.5277777777777782E-3</v>
      </c>
      <c r="FH214" s="254">
        <f t="shared" si="2488"/>
        <v>6.2500000000000003E-3</v>
      </c>
      <c r="FI214" s="254">
        <f t="shared" si="2488"/>
        <v>5.9722222222222225E-3</v>
      </c>
      <c r="FJ214" s="254">
        <f t="shared" si="2488"/>
        <v>6.6666666666666662E-3</v>
      </c>
      <c r="FK214" s="255">
        <f t="shared" ref="FK214" si="2489">IF(FK217&lt;FK212,(FK212-FK217)/5+FK215,(FK217-FK212)/5+FK213)</f>
        <v>6.3888888888888893E-3</v>
      </c>
      <c r="FL214" s="214">
        <f t="shared" si="2280"/>
        <v>63</v>
      </c>
      <c r="FM214" s="238" t="s">
        <v>121</v>
      </c>
      <c r="FN214" s="222">
        <f>GJ191</f>
        <v>9.8611111111111104E-3</v>
      </c>
      <c r="FO214" s="216"/>
      <c r="FP214" s="216"/>
      <c r="FQ214" s="216"/>
      <c r="FR214" s="216"/>
      <c r="FS214" s="216"/>
      <c r="FT214" s="216"/>
      <c r="FU214" s="216"/>
      <c r="FV214" s="216"/>
      <c r="FW214" s="216"/>
      <c r="FX214" s="216"/>
      <c r="FY214" s="216"/>
      <c r="FZ214" s="216"/>
      <c r="GA214" s="216"/>
      <c r="GB214" s="216"/>
      <c r="GC214" s="216"/>
      <c r="GD214" s="216"/>
      <c r="GE214" s="216"/>
      <c r="GF214" s="216"/>
      <c r="GG214" s="216"/>
      <c r="GH214" s="216"/>
      <c r="GI214" s="216"/>
      <c r="GJ214" s="216"/>
      <c r="GK214" s="216"/>
      <c r="GL214" s="216"/>
      <c r="GM214" s="216"/>
      <c r="GN214" s="216"/>
      <c r="GO214" s="216"/>
      <c r="GP214" s="216"/>
      <c r="GQ214" s="216"/>
      <c r="GR214" s="216"/>
      <c r="GS214" s="216"/>
      <c r="GT214" s="216"/>
      <c r="GU214" s="216"/>
      <c r="GV214" s="216"/>
      <c r="GW214" s="216"/>
      <c r="GX214" s="216"/>
      <c r="GY214" s="216"/>
      <c r="GZ214" s="216"/>
      <c r="HA214" s="216"/>
      <c r="HB214" s="216"/>
      <c r="HC214" s="216"/>
      <c r="HD214" s="216"/>
      <c r="HE214" s="216"/>
      <c r="HF214" s="216"/>
      <c r="HG214" s="216"/>
      <c r="HH214" s="216"/>
      <c r="HI214" s="216"/>
      <c r="HJ214" s="216"/>
      <c r="HK214" s="216"/>
      <c r="HL214" s="216"/>
      <c r="HM214" s="216"/>
      <c r="HN214" s="216"/>
      <c r="HO214" s="216"/>
      <c r="HP214" s="216"/>
      <c r="HQ214" s="216"/>
      <c r="HR214" s="216"/>
      <c r="HS214" s="216"/>
      <c r="HT214" s="216"/>
      <c r="HU214" s="216"/>
      <c r="HV214" s="216"/>
      <c r="HW214" s="216"/>
      <c r="HX214" s="216"/>
      <c r="HY214" s="216"/>
      <c r="HZ214" s="216"/>
      <c r="IA214" s="216"/>
      <c r="IB214" s="216"/>
      <c r="IC214" s="216"/>
      <c r="ID214" s="216"/>
      <c r="IE214" s="216"/>
      <c r="IF214" s="216"/>
      <c r="IG214" s="216"/>
      <c r="IH214" s="216"/>
      <c r="II214" s="216"/>
      <c r="IJ214" s="216"/>
      <c r="IK214" s="216"/>
      <c r="IL214" s="216"/>
      <c r="IM214" s="216"/>
      <c r="IN214" s="216"/>
      <c r="IO214" s="216"/>
      <c r="IP214" s="216"/>
      <c r="IQ214" s="216"/>
      <c r="IR214" s="216"/>
      <c r="IS214" s="216"/>
      <c r="IT214" s="216"/>
      <c r="IU214" s="216"/>
      <c r="IV214" s="216"/>
      <c r="IW214" s="216"/>
      <c r="IX214" s="216"/>
      <c r="IY214" s="216"/>
      <c r="IZ214" s="216"/>
      <c r="JA214" s="216"/>
      <c r="JB214" s="216"/>
      <c r="JC214" s="216"/>
      <c r="JD214" s="216"/>
      <c r="JE214" s="216"/>
      <c r="JF214" s="216"/>
      <c r="JG214" s="216"/>
      <c r="JH214" s="216"/>
      <c r="JI214" s="216"/>
      <c r="JJ214" s="216"/>
      <c r="JK214" s="216"/>
      <c r="JL214" s="216"/>
      <c r="JM214" s="216"/>
      <c r="JN214" s="216"/>
      <c r="JO214" s="216"/>
      <c r="JP214" s="216"/>
      <c r="JQ214" s="216"/>
      <c r="JR214" s="216"/>
    </row>
    <row r="215" spans="58:278" hidden="1">
      <c r="BF215" s="215">
        <v>62</v>
      </c>
      <c r="BG215" s="214">
        <f t="shared" si="2271"/>
        <v>62</v>
      </c>
      <c r="BH215" s="257">
        <f t="shared" ref="BH215:BI215" si="2490">IF(BH217&lt;BH212,(BH212-BH217)/5+BH216,(BH217-BH212)/5+BH214)</f>
        <v>5.8333333333333336E-3</v>
      </c>
      <c r="BI215" s="254">
        <f t="shared" si="2490"/>
        <v>4.4444444444444444E-3</v>
      </c>
      <c r="BJ215" s="254">
        <f t="shared" ref="BJ215:BX215" si="2491">IF(BJ217&lt;BJ212,(BJ212-BJ217)/5+BJ216,(BJ217-BJ212)/5+BJ214)</f>
        <v>4.7222222222222223E-3</v>
      </c>
      <c r="BK215" s="254">
        <f t="shared" si="2491"/>
        <v>5.4166666666666669E-3</v>
      </c>
      <c r="BL215" s="254">
        <f t="shared" si="2491"/>
        <v>7.7777777777777776E-3</v>
      </c>
      <c r="BM215" s="254">
        <f t="shared" si="2491"/>
        <v>7.7777777777777776E-3</v>
      </c>
      <c r="BN215" s="254">
        <f t="shared" si="2491"/>
        <v>8.4722222222222213E-3</v>
      </c>
      <c r="BO215" s="254">
        <f t="shared" si="2491"/>
        <v>7.7777777777777776E-3</v>
      </c>
      <c r="BP215" s="254">
        <f t="shared" si="2491"/>
        <v>1.0833333333333334E-2</v>
      </c>
      <c r="BQ215" s="254">
        <f t="shared" si="2491"/>
        <v>8.4722222222222213E-3</v>
      </c>
      <c r="BR215" s="254">
        <f t="shared" si="2491"/>
        <v>8.7499999999999991E-3</v>
      </c>
      <c r="BS215" s="254">
        <f t="shared" si="2491"/>
        <v>9.166666666666665E-3</v>
      </c>
      <c r="BT215" s="254">
        <f t="shared" si="2491"/>
        <v>9.166666666666665E-3</v>
      </c>
      <c r="BU215" s="254">
        <f t="shared" si="2491"/>
        <v>9.4444444444444445E-3</v>
      </c>
      <c r="BV215" s="254">
        <f t="shared" si="2491"/>
        <v>9.166666666666665E-3</v>
      </c>
      <c r="BW215" s="254">
        <f t="shared" si="2491"/>
        <v>9.4444444444444445E-3</v>
      </c>
      <c r="BX215" s="254">
        <f t="shared" si="2491"/>
        <v>9.4444444444444445E-3</v>
      </c>
      <c r="BY215" s="254">
        <f t="shared" ref="BY215:CP215" si="2492">IF(BY217&lt;BY212,(BY212-BY217)/5+BY216,(BY217-BY212)/5+BY214)</f>
        <v>1.111111111111111E-2</v>
      </c>
      <c r="BZ215" s="254">
        <f t="shared" si="2492"/>
        <v>1.111111111111111E-2</v>
      </c>
      <c r="CA215" s="254">
        <f t="shared" si="2492"/>
        <v>1.1805555555555554E-2</v>
      </c>
      <c r="CB215" s="254">
        <f t="shared" si="2492"/>
        <v>1.5138888888888891E-2</v>
      </c>
      <c r="CC215" s="254">
        <f t="shared" si="2492"/>
        <v>1.3472222222222222E-2</v>
      </c>
      <c r="CD215" s="254">
        <f t="shared" si="2492"/>
        <v>1.9027777777777779E-2</v>
      </c>
      <c r="CE215" s="254">
        <f t="shared" si="2492"/>
        <v>1.9027777777777779E-2</v>
      </c>
      <c r="CF215" s="254">
        <f t="shared" si="2492"/>
        <v>2.3472222222222224E-2</v>
      </c>
      <c r="CG215" s="254">
        <f t="shared" si="2492"/>
        <v>2.4999999999999998E-2</v>
      </c>
      <c r="CH215" s="254">
        <f t="shared" si="2492"/>
        <v>3.3333333333333333E-2</v>
      </c>
      <c r="CI215" s="254">
        <f t="shared" si="2492"/>
        <v>3.7499999999999999E-2</v>
      </c>
      <c r="CJ215" s="254">
        <f t="shared" si="2492"/>
        <v>4.5138888888888888E-2</v>
      </c>
      <c r="CK215" s="254">
        <f t="shared" si="2492"/>
        <v>4.027777777777778E-2</v>
      </c>
      <c r="CL215" s="254">
        <f t="shared" si="2492"/>
        <v>4.0972222222222222E-2</v>
      </c>
      <c r="CM215" s="254">
        <f t="shared" si="2492"/>
        <v>8.6805555555555566E-2</v>
      </c>
      <c r="CN215" s="254">
        <f t="shared" si="2492"/>
        <v>3.6666666666666667E-2</v>
      </c>
      <c r="CO215" s="254">
        <f t="shared" si="2492"/>
        <v>3.9583333333333331E-2</v>
      </c>
      <c r="CP215" s="254">
        <f t="shared" si="2492"/>
        <v>5.2916666666666674E-2</v>
      </c>
      <c r="CQ215" s="254">
        <f t="shared" ref="CQ215:DF215" si="2493">IF(CQ217&lt;CQ212,(CQ212-CQ217)/5+CQ216,(CQ217-CQ212)/5+CQ214)</f>
        <v>5.9166666666666659E-2</v>
      </c>
      <c r="CR215" s="254">
        <f t="shared" si="2493"/>
        <v>0</v>
      </c>
      <c r="CS215" s="254">
        <f t="shared" si="2493"/>
        <v>0</v>
      </c>
      <c r="CT215" s="254">
        <f t="shared" si="2493"/>
        <v>0</v>
      </c>
      <c r="CU215" s="254">
        <f t="shared" si="2493"/>
        <v>0</v>
      </c>
      <c r="CV215" s="254">
        <f t="shared" si="2493"/>
        <v>0</v>
      </c>
      <c r="CW215" s="254">
        <f t="shared" si="2493"/>
        <v>0</v>
      </c>
      <c r="CX215" s="254">
        <f t="shared" si="2493"/>
        <v>0</v>
      </c>
      <c r="CY215" s="254">
        <f t="shared" si="2493"/>
        <v>0</v>
      </c>
      <c r="CZ215" s="254">
        <f t="shared" si="2493"/>
        <v>0</v>
      </c>
      <c r="DA215" s="254">
        <f t="shared" si="2493"/>
        <v>0</v>
      </c>
      <c r="DB215" s="254">
        <f t="shared" si="2493"/>
        <v>0</v>
      </c>
      <c r="DC215" s="254">
        <f t="shared" si="2493"/>
        <v>0</v>
      </c>
      <c r="DD215" s="254">
        <f t="shared" si="2493"/>
        <v>0</v>
      </c>
      <c r="DE215" s="254">
        <f t="shared" si="2493"/>
        <v>0</v>
      </c>
      <c r="DF215" s="254">
        <f t="shared" si="2493"/>
        <v>0</v>
      </c>
      <c r="DG215" s="254">
        <f t="shared" ref="DG215:DO215" si="2494">IF(DG217&lt;DG212,(DG212-DG217)/5+DG216,(DG217-DG212)/5+DG214)</f>
        <v>0</v>
      </c>
      <c r="DH215" s="254">
        <f t="shared" si="2494"/>
        <v>0</v>
      </c>
      <c r="DI215" s="254">
        <f t="shared" si="2494"/>
        <v>0</v>
      </c>
      <c r="DJ215" s="254">
        <f t="shared" si="2494"/>
        <v>0</v>
      </c>
      <c r="DK215" s="254">
        <f t="shared" si="2494"/>
        <v>0</v>
      </c>
      <c r="DL215" s="254">
        <f t="shared" si="2494"/>
        <v>0</v>
      </c>
      <c r="DM215" s="254">
        <f t="shared" si="2494"/>
        <v>0</v>
      </c>
      <c r="DN215" s="254">
        <f t="shared" si="2494"/>
        <v>0</v>
      </c>
      <c r="DO215" s="254">
        <f t="shared" si="2494"/>
        <v>0</v>
      </c>
      <c r="DP215" s="254">
        <f t="shared" ref="DP215" si="2495">IF(DP217&lt;DP212,(DP212-DP217)/5+DP216,(DP217-DP212)/5+DP214)</f>
        <v>0</v>
      </c>
      <c r="DQ215" s="306">
        <f t="shared" si="2276"/>
        <v>62</v>
      </c>
      <c r="DR215" s="254">
        <f t="shared" ref="DR215:DS215" si="2496">IF(DR217&lt;DR212,(DR212-DR217)/5+DR216,(DR217-DR212)/5+DR214)</f>
        <v>5.1249999999999997E-2</v>
      </c>
      <c r="DS215" s="254">
        <f t="shared" si="2496"/>
        <v>0.56791666666666663</v>
      </c>
      <c r="DT215" s="254">
        <f t="shared" ref="DT215:DW215" si="2497">IF(DT217&lt;DT212,(DT212-DT217)/5+DT216,(DT217-DT212)/5+DT214)</f>
        <v>0.56791666666666663</v>
      </c>
      <c r="DU215" s="254">
        <f t="shared" si="2497"/>
        <v>0.56833333333333336</v>
      </c>
      <c r="DV215" s="254">
        <f t="shared" si="2497"/>
        <v>0.57416666666666671</v>
      </c>
      <c r="DW215" s="254">
        <f t="shared" si="2497"/>
        <v>2.4166666666666666E-2</v>
      </c>
      <c r="DX215" s="254">
        <f t="shared" ref="DX215:EL215" si="2498">IF(DX217&lt;DX212,(DX212-DX217)/5+DX216,(DX217-DX212)/5+DX214)</f>
        <v>0.57750000000000001</v>
      </c>
      <c r="DY215" s="254">
        <f t="shared" si="2498"/>
        <v>0.93402777777777779</v>
      </c>
      <c r="DZ215" s="254">
        <f t="shared" si="2498"/>
        <v>0.96458333333333324</v>
      </c>
      <c r="EA215" s="254">
        <f t="shared" si="2498"/>
        <v>0.96666666666666667</v>
      </c>
      <c r="EB215" s="254">
        <f t="shared" si="2498"/>
        <v>0.96805555555555556</v>
      </c>
      <c r="EC215" s="254">
        <f t="shared" si="2498"/>
        <v>0.96847222222222229</v>
      </c>
      <c r="ED215" s="254">
        <f t="shared" si="2498"/>
        <v>0.9718055555555557</v>
      </c>
      <c r="EE215" s="254">
        <f t="shared" si="2498"/>
        <v>0.97249999999999981</v>
      </c>
      <c r="EF215" s="254">
        <f t="shared" si="2498"/>
        <v>0.9770833333333333</v>
      </c>
      <c r="EG215" s="254">
        <f t="shared" si="2498"/>
        <v>0.9770833333333333</v>
      </c>
      <c r="EH215" s="254">
        <f t="shared" si="2498"/>
        <v>0.98152777777777778</v>
      </c>
      <c r="EI215" s="254">
        <f t="shared" si="2498"/>
        <v>0.98000000000000009</v>
      </c>
      <c r="EJ215" s="254">
        <f t="shared" si="2498"/>
        <v>0.98083333333333322</v>
      </c>
      <c r="EK215" s="254">
        <f t="shared" si="2498"/>
        <v>0.98277777777777786</v>
      </c>
      <c r="EL215" s="254">
        <f t="shared" si="2498"/>
        <v>0.98680555555555549</v>
      </c>
      <c r="EM215" s="254">
        <f t="shared" ref="EM215:EQ215" si="2499">IF(EM217&lt;EM212,(EM212-EM217)/5+EM216,(EM217-EM212)/5+EM214)</f>
        <v>0.98902777777777795</v>
      </c>
      <c r="EN215" s="254">
        <f t="shared" si="2499"/>
        <v>0.99541666666666662</v>
      </c>
      <c r="EO215" s="254">
        <f t="shared" si="2499"/>
        <v>0.99333333333333329</v>
      </c>
      <c r="EP215" s="254">
        <f t="shared" si="2499"/>
        <v>0.99499999999999988</v>
      </c>
      <c r="EQ215" s="254">
        <f t="shared" si="2499"/>
        <v>0.99499999999999988</v>
      </c>
      <c r="ER215" s="254">
        <v>0.99972222222222196</v>
      </c>
      <c r="ES215" s="254">
        <f t="shared" ref="ES215:FJ215" si="2500">IF(ES217&lt;ES212,(ES212-ES217)/5+ES216,(ES217-ES212)/5+ES214)</f>
        <v>4.1666666666666664E-4</v>
      </c>
      <c r="ET215" s="254">
        <f t="shared" si="2500"/>
        <v>2.7777777777777778E-4</v>
      </c>
      <c r="EU215" s="254">
        <f t="shared" si="2500"/>
        <v>6.9444444444444447E-4</v>
      </c>
      <c r="EV215" s="254">
        <f t="shared" si="2500"/>
        <v>3.0555555555555557E-3</v>
      </c>
      <c r="EW215" s="254">
        <f t="shared" si="2500"/>
        <v>1.6666666666666668E-3</v>
      </c>
      <c r="EX215" s="254">
        <f t="shared" si="2500"/>
        <v>4.4444444444444444E-3</v>
      </c>
      <c r="EY215" s="254">
        <f t="shared" si="2500"/>
        <v>4.0277777777777777E-3</v>
      </c>
      <c r="EZ215" s="254">
        <f t="shared" si="2500"/>
        <v>2.3611111111111111E-3</v>
      </c>
      <c r="FA215" s="254">
        <f t="shared" si="2500"/>
        <v>6.2499999999999995E-3</v>
      </c>
      <c r="FB215" s="254">
        <f t="shared" si="2500"/>
        <v>5.4166666666666669E-3</v>
      </c>
      <c r="FC215" s="254">
        <f t="shared" si="2500"/>
        <v>6.8055555555555551E-3</v>
      </c>
      <c r="FD215" s="254">
        <f t="shared" si="2500"/>
        <v>5.4166666666666669E-3</v>
      </c>
      <c r="FE215" s="254">
        <f t="shared" si="2500"/>
        <v>5.4166666666666669E-3</v>
      </c>
      <c r="FF215" s="254">
        <f t="shared" si="2500"/>
        <v>5.6944444444444447E-3</v>
      </c>
      <c r="FG215" s="254">
        <f t="shared" si="2500"/>
        <v>5.9722222222222225E-3</v>
      </c>
      <c r="FH215" s="254">
        <f t="shared" si="2500"/>
        <v>5.5555555555555558E-3</v>
      </c>
      <c r="FI215" s="254">
        <f t="shared" si="2500"/>
        <v>5.138888888888889E-3</v>
      </c>
      <c r="FJ215" s="254">
        <f t="shared" si="2500"/>
        <v>6.5277777777777773E-3</v>
      </c>
      <c r="FK215" s="255">
        <f t="shared" ref="FK215" si="2501">IF(FK217&lt;FK212,(FK212-FK217)/5+FK216,(FK217-FK212)/5+FK214)</f>
        <v>6.1111111111111114E-3</v>
      </c>
      <c r="FL215" s="214">
        <f t="shared" si="2280"/>
        <v>62</v>
      </c>
      <c r="FM215" s="238" t="s">
        <v>151</v>
      </c>
      <c r="FN215" s="222">
        <f>GK191</f>
        <v>8.7500000000000008E-3</v>
      </c>
      <c r="FO215" s="216"/>
      <c r="FP215" s="216"/>
      <c r="FQ215" s="216"/>
      <c r="FR215" s="216"/>
      <c r="FS215" s="216"/>
      <c r="FT215" s="216"/>
      <c r="FU215" s="216"/>
      <c r="FV215" s="216"/>
      <c r="FW215" s="216"/>
      <c r="FX215" s="216"/>
      <c r="FY215" s="216"/>
      <c r="FZ215" s="216"/>
      <c r="GA215" s="216"/>
      <c r="GB215" s="216"/>
      <c r="GC215" s="216"/>
      <c r="GD215" s="216"/>
      <c r="GE215" s="216"/>
      <c r="GF215" s="216"/>
      <c r="GG215" s="216"/>
      <c r="GH215" s="216"/>
      <c r="GI215" s="216"/>
      <c r="GJ215" s="216"/>
      <c r="GK215" s="216"/>
      <c r="GL215" s="216"/>
      <c r="GM215" s="216"/>
      <c r="GN215" s="216"/>
      <c r="GO215" s="216"/>
      <c r="GP215" s="216"/>
      <c r="GQ215" s="216"/>
      <c r="GR215" s="216"/>
      <c r="GS215" s="216"/>
      <c r="GT215" s="216"/>
      <c r="GU215" s="216"/>
      <c r="GV215" s="216"/>
      <c r="GW215" s="216"/>
      <c r="GX215" s="216"/>
      <c r="GY215" s="216"/>
      <c r="GZ215" s="216"/>
      <c r="HA215" s="216"/>
      <c r="HB215" s="216"/>
      <c r="HC215" s="216"/>
      <c r="HD215" s="216"/>
      <c r="HE215" s="216"/>
      <c r="HF215" s="216"/>
      <c r="HG215" s="216"/>
      <c r="HH215" s="216"/>
      <c r="HI215" s="216"/>
      <c r="HJ215" s="216"/>
      <c r="HK215" s="216"/>
      <c r="HL215" s="216"/>
      <c r="HM215" s="216"/>
      <c r="HN215" s="216"/>
      <c r="HO215" s="216"/>
      <c r="HP215" s="216"/>
      <c r="HQ215" s="216"/>
      <c r="HR215" s="216"/>
      <c r="HS215" s="216"/>
      <c r="HT215" s="216"/>
      <c r="HU215" s="216"/>
      <c r="HV215" s="216"/>
      <c r="HW215" s="216"/>
      <c r="HX215" s="216"/>
      <c r="HY215" s="216"/>
      <c r="HZ215" s="216"/>
      <c r="IA215" s="216"/>
      <c r="IB215" s="216"/>
      <c r="IC215" s="216"/>
      <c r="ID215" s="216"/>
      <c r="IE215" s="216"/>
      <c r="IF215" s="216"/>
      <c r="IG215" s="216"/>
      <c r="IH215" s="216"/>
      <c r="II215" s="216"/>
      <c r="IJ215" s="216"/>
      <c r="IK215" s="216"/>
      <c r="IL215" s="216"/>
      <c r="IM215" s="216"/>
      <c r="IN215" s="216"/>
      <c r="IO215" s="216"/>
      <c r="IP215" s="216"/>
      <c r="IQ215" s="216"/>
      <c r="IR215" s="216"/>
      <c r="IS215" s="216"/>
      <c r="IT215" s="216"/>
      <c r="IU215" s="216"/>
      <c r="IV215" s="216"/>
      <c r="IW215" s="216"/>
      <c r="IX215" s="216"/>
      <c r="IY215" s="216"/>
      <c r="IZ215" s="216"/>
      <c r="JA215" s="216"/>
      <c r="JB215" s="216"/>
      <c r="JC215" s="216"/>
      <c r="JD215" s="216"/>
      <c r="JE215" s="216"/>
      <c r="JF215" s="216"/>
      <c r="JG215" s="216"/>
      <c r="JH215" s="216"/>
      <c r="JI215" s="216"/>
      <c r="JJ215" s="216"/>
      <c r="JK215" s="216"/>
      <c r="JL215" s="216"/>
      <c r="JM215" s="216"/>
      <c r="JN215" s="216"/>
      <c r="JO215" s="216"/>
      <c r="JP215" s="216"/>
      <c r="JQ215" s="216"/>
      <c r="JR215" s="216"/>
    </row>
    <row r="216" spans="58:278" ht="15.75" hidden="1" thickBot="1">
      <c r="BF216" s="215">
        <v>61</v>
      </c>
      <c r="BG216" s="214">
        <f t="shared" si="2271"/>
        <v>61</v>
      </c>
      <c r="BH216" s="286">
        <f>IF(BH217&lt;BH212,(BH212-BH217)/5+BH217,(BH217-BH212)/5+BH215)</f>
        <v>5.6944444444444447E-3</v>
      </c>
      <c r="BI216" s="283">
        <f>IF(BI217&lt;BI212,(BI212-BI217)/5+BI217,(BI217-BI212)/5+BI215)</f>
        <v>4.3055555555555555E-3</v>
      </c>
      <c r="BJ216" s="283">
        <f t="shared" ref="BJ216:BX216" si="2502">IF(BJ217&lt;BJ212,(BJ212-BJ217)/5+BJ217,(BJ217-BJ212)/5+BJ215)</f>
        <v>4.4444444444444444E-3</v>
      </c>
      <c r="BK216" s="283">
        <f t="shared" si="2502"/>
        <v>5.138888888888889E-3</v>
      </c>
      <c r="BL216" s="283">
        <f t="shared" si="2502"/>
        <v>7.3611111111111108E-3</v>
      </c>
      <c r="BM216" s="283">
        <f t="shared" si="2502"/>
        <v>7.3611111111111108E-3</v>
      </c>
      <c r="BN216" s="283">
        <f t="shared" si="2502"/>
        <v>8.0555555555555554E-3</v>
      </c>
      <c r="BO216" s="283">
        <f t="shared" si="2502"/>
        <v>7.3611111111111108E-3</v>
      </c>
      <c r="BP216" s="283">
        <f t="shared" si="2502"/>
        <v>1.0277777777777778E-2</v>
      </c>
      <c r="BQ216" s="283">
        <f t="shared" si="2502"/>
        <v>8.0555555555555554E-3</v>
      </c>
      <c r="BR216" s="283">
        <f t="shared" si="2502"/>
        <v>8.1944444444444434E-3</v>
      </c>
      <c r="BS216" s="283">
        <f t="shared" si="2502"/>
        <v>8.7499999999999991E-3</v>
      </c>
      <c r="BT216" s="283">
        <f t="shared" si="2502"/>
        <v>8.7499999999999991E-3</v>
      </c>
      <c r="BU216" s="283">
        <f t="shared" si="2502"/>
        <v>8.8888888888888889E-3</v>
      </c>
      <c r="BV216" s="283">
        <f t="shared" si="2502"/>
        <v>8.7499999999999991E-3</v>
      </c>
      <c r="BW216" s="283">
        <f t="shared" si="2502"/>
        <v>8.8888888888888889E-3</v>
      </c>
      <c r="BX216" s="283">
        <f t="shared" si="2502"/>
        <v>8.8888888888888889E-3</v>
      </c>
      <c r="BY216" s="283">
        <f t="shared" ref="BY216" si="2503">IF(BY217&lt;BY212,(BY212-BY217)/5+BY217,(BY217-BY212)/5+BY215)</f>
        <v>1.0416666666666666E-2</v>
      </c>
      <c r="BZ216" s="283">
        <f t="shared" ref="BZ216" si="2504">IF(BZ217&lt;BZ212,(BZ212-BZ217)/5+BZ217,(BZ217-BZ212)/5+BZ215)</f>
        <v>1.0416666666666666E-2</v>
      </c>
      <c r="CA216" s="283">
        <f t="shared" ref="CA216" si="2505">IF(CA217&lt;CA212,(CA212-CA217)/5+CA217,(CA217-CA212)/5+CA215)</f>
        <v>1.111111111111111E-2</v>
      </c>
      <c r="CB216" s="283">
        <f t="shared" ref="CB216" si="2506">IF(CB217&lt;CB212,(CB212-CB217)/5+CB217,(CB217-CB212)/5+CB215)</f>
        <v>1.4166666666666668E-2</v>
      </c>
      <c r="CC216" s="283">
        <f t="shared" ref="CC216" si="2507">IF(CC217&lt;CC212,(CC212-CC217)/5+CC217,(CC217-CC212)/5+CC215)</f>
        <v>1.2638888888888889E-2</v>
      </c>
      <c r="CD216" s="283">
        <f t="shared" ref="CD216" si="2508">IF(CD217&lt;CD212,(CD212-CD217)/5+CD217,(CD217-CD212)/5+CD215)</f>
        <v>1.7500000000000002E-2</v>
      </c>
      <c r="CE216" s="283">
        <f t="shared" ref="CE216" si="2509">IF(CE217&lt;CE212,(CE212-CE217)/5+CE217,(CE217-CE212)/5+CE215)</f>
        <v>1.7500000000000002E-2</v>
      </c>
      <c r="CF216" s="283">
        <f t="shared" ref="CF216" si="2510">IF(CF217&lt;CF212,(CF212-CF217)/5+CF217,(CF217-CF212)/5+CF215)</f>
        <v>2.1805555555555557E-2</v>
      </c>
      <c r="CG216" s="283">
        <f t="shared" ref="CG216" si="2511">IF(CG217&lt;CG212,(CG212-CG217)/5+CG217,(CG217-CG212)/5+CG215)</f>
        <v>2.2916666666666665E-2</v>
      </c>
      <c r="CH216" s="283">
        <f t="shared" ref="CH216" si="2512">IF(CH217&lt;CH212,(CH212-CH217)/5+CH217,(CH217-CH212)/5+CH215)</f>
        <v>2.9861111111111113E-2</v>
      </c>
      <c r="CI216" s="283">
        <f t="shared" ref="CI216" si="2513">IF(CI217&lt;CI212,(CI212-CI217)/5+CI217,(CI217-CI212)/5+CI215)</f>
        <v>3.3333333333333333E-2</v>
      </c>
      <c r="CJ216" s="283">
        <f t="shared" ref="CJ216" si="2514">IF(CJ217&lt;CJ212,(CJ212-CJ217)/5+CJ217,(CJ217-CJ212)/5+CJ215)</f>
        <v>3.9583333333333331E-2</v>
      </c>
      <c r="CK216" s="283">
        <f t="shared" ref="CK216" si="2515">IF(CK217&lt;CK212,(CK212-CK217)/5+CK217,(CK217-CK212)/5+CK215)</f>
        <v>4.027777777777778E-2</v>
      </c>
      <c r="CL216" s="283">
        <f t="shared" ref="CL216" si="2516">IF(CL217&lt;CL212,(CL212-CL217)/5+CL217,(CL217-CL212)/5+CL215)</f>
        <v>4.0972222222222222E-2</v>
      </c>
      <c r="CM216" s="283">
        <f t="shared" ref="CM216" si="2517">IF(CM217&lt;CM212,(CM212-CM217)/5+CM217,(CM217-CM212)/5+CM215)</f>
        <v>8.6805555555555566E-2</v>
      </c>
      <c r="CN216" s="283">
        <f t="shared" ref="CN216" si="2518">IF(CN217&lt;CN212,(CN212-CN217)/5+CN217,(CN217-CN212)/5+CN215)</f>
        <v>4.8888888888888891E-2</v>
      </c>
      <c r="CO216" s="283">
        <f t="shared" ref="CO216" si="2519">IF(CO217&lt;CO212,(CO212-CO217)/5+CO217,(CO217-CO212)/5+CO215)</f>
        <v>5.2777777777777778E-2</v>
      </c>
      <c r="CP216" s="283">
        <f t="shared" ref="CP216" si="2520">IF(CP217&lt;CP212,(CP212-CP217)/5+CP217,(CP217-CP212)/5+CP215)</f>
        <v>7.0555555555555566E-2</v>
      </c>
      <c r="CQ216" s="283">
        <f t="shared" ref="CQ216" si="2521">IF(CQ217&lt;CQ212,(CQ212-CQ217)/5+CQ217,(CQ217-CQ212)/5+CQ215)</f>
        <v>7.8888888888888883E-2</v>
      </c>
      <c r="CR216" s="283">
        <f t="shared" ref="CR216" si="2522">IF(CR217&lt;CR212,(CR212-CR217)/5+CR217,(CR217-CR212)/5+CR215)</f>
        <v>0</v>
      </c>
      <c r="CS216" s="283">
        <f t="shared" ref="CS216" si="2523">IF(CS217&lt;CS212,(CS212-CS217)/5+CS217,(CS217-CS212)/5+CS215)</f>
        <v>0</v>
      </c>
      <c r="CT216" s="283">
        <f t="shared" ref="CT216" si="2524">IF(CT217&lt;CT212,(CT212-CT217)/5+CT217,(CT217-CT212)/5+CT215)</f>
        <v>0</v>
      </c>
      <c r="CU216" s="283">
        <f t="shared" ref="CU216" si="2525">IF(CU217&lt;CU212,(CU212-CU217)/5+CU217,(CU217-CU212)/5+CU215)</f>
        <v>0</v>
      </c>
      <c r="CV216" s="283">
        <f t="shared" ref="CV216" si="2526">IF(CV217&lt;CV212,(CV212-CV217)/5+CV217,(CV217-CV212)/5+CV215)</f>
        <v>0</v>
      </c>
      <c r="CW216" s="283">
        <f t="shared" ref="CW216" si="2527">IF(CW217&lt;CW212,(CW212-CW217)/5+CW217,(CW217-CW212)/5+CW215)</f>
        <v>0</v>
      </c>
      <c r="CX216" s="283">
        <f t="shared" ref="CX216" si="2528">IF(CX217&lt;CX212,(CX212-CX217)/5+CX217,(CX217-CX212)/5+CX215)</f>
        <v>0</v>
      </c>
      <c r="CY216" s="283">
        <f t="shared" ref="CY216" si="2529">IF(CY217&lt;CY212,(CY212-CY217)/5+CY217,(CY217-CY212)/5+CY215)</f>
        <v>0</v>
      </c>
      <c r="CZ216" s="283">
        <f t="shared" ref="CZ216" si="2530">IF(CZ217&lt;CZ212,(CZ212-CZ217)/5+CZ217,(CZ217-CZ212)/5+CZ215)</f>
        <v>0</v>
      </c>
      <c r="DA216" s="283">
        <f t="shared" ref="DA216" si="2531">IF(DA217&lt;DA212,(DA212-DA217)/5+DA217,(DA217-DA212)/5+DA215)</f>
        <v>0</v>
      </c>
      <c r="DB216" s="283">
        <f t="shared" ref="DB216" si="2532">IF(DB217&lt;DB212,(DB212-DB217)/5+DB217,(DB217-DB212)/5+DB215)</f>
        <v>0</v>
      </c>
      <c r="DC216" s="283">
        <f t="shared" ref="DC216" si="2533">IF(DC217&lt;DC212,(DC212-DC217)/5+DC217,(DC217-DC212)/5+DC215)</f>
        <v>0</v>
      </c>
      <c r="DD216" s="283">
        <f t="shared" ref="DD216" si="2534">IF(DD217&lt;DD212,(DD212-DD217)/5+DD217,(DD217-DD212)/5+DD215)</f>
        <v>0</v>
      </c>
      <c r="DE216" s="283">
        <f t="shared" ref="DE216" si="2535">IF(DE217&lt;DE212,(DE212-DE217)/5+DE217,(DE217-DE212)/5+DE215)</f>
        <v>0</v>
      </c>
      <c r="DF216" s="283">
        <f t="shared" ref="DF216" si="2536">IF(DF217&lt;DF212,(DF212-DF217)/5+DF217,(DF217-DF212)/5+DF215)</f>
        <v>0</v>
      </c>
      <c r="DG216" s="283">
        <f t="shared" ref="DG216" si="2537">IF(DG217&lt;DG212,(DG212-DG217)/5+DG217,(DG217-DG212)/5+DG215)</f>
        <v>0</v>
      </c>
      <c r="DH216" s="283">
        <f t="shared" ref="DH216" si="2538">IF(DH217&lt;DH212,(DH212-DH217)/5+DH217,(DH217-DH212)/5+DH215)</f>
        <v>0</v>
      </c>
      <c r="DI216" s="283">
        <f t="shared" ref="DI216" si="2539">IF(DI217&lt;DI212,(DI212-DI217)/5+DI217,(DI217-DI212)/5+DI215)</f>
        <v>0</v>
      </c>
      <c r="DJ216" s="283">
        <f t="shared" ref="DJ216" si="2540">IF(DJ217&lt;DJ212,(DJ212-DJ217)/5+DJ217,(DJ217-DJ212)/5+DJ215)</f>
        <v>0</v>
      </c>
      <c r="DK216" s="283">
        <f t="shared" ref="DK216" si="2541">IF(DK217&lt;DK212,(DK212-DK217)/5+DK217,(DK217-DK212)/5+DK215)</f>
        <v>0</v>
      </c>
      <c r="DL216" s="283">
        <f t="shared" ref="DL216" si="2542">IF(DL217&lt;DL212,(DL212-DL217)/5+DL217,(DL217-DL212)/5+DL215)</f>
        <v>0</v>
      </c>
      <c r="DM216" s="283">
        <f t="shared" ref="DM216" si="2543">IF(DM217&lt;DM212,(DM212-DM217)/5+DM217,(DM217-DM212)/5+DM215)</f>
        <v>0</v>
      </c>
      <c r="DN216" s="283">
        <f t="shared" ref="DN216" si="2544">IF(DN217&lt;DN212,(DN212-DN217)/5+DN217,(DN217-DN212)/5+DN215)</f>
        <v>0</v>
      </c>
      <c r="DO216" s="283">
        <f t="shared" ref="DO216" si="2545">IF(DO217&lt;DO212,(DO212-DO217)/5+DO217,(DO217-DO212)/5+DO215)</f>
        <v>0</v>
      </c>
      <c r="DP216" s="283">
        <f t="shared" ref="DP216" si="2546">IF(DP217&lt;DP212,(DP212-DP217)/5+DP217,(DP217-DP212)/5+DP215)</f>
        <v>0</v>
      </c>
      <c r="DQ216" s="306">
        <f t="shared" si="2276"/>
        <v>61</v>
      </c>
      <c r="DR216" s="272">
        <f t="shared" ref="DR216:DS216" si="2547">IF(DR217&lt;DR212,(DR212-DR217)/5+DR217,(DR217-DR212)/5+DR215)</f>
        <v>6.8333333333333329E-2</v>
      </c>
      <c r="DS216" s="272">
        <f t="shared" si="2547"/>
        <v>0.75722222222222224</v>
      </c>
      <c r="DT216" s="272">
        <f t="shared" ref="DT216:DW216" si="2548">IF(DT217&lt;DT212,(DT212-DT217)/5+DT217,(DT217-DT212)/5+DT215)</f>
        <v>0.75722222222222224</v>
      </c>
      <c r="DU216" s="272">
        <f t="shared" si="2548"/>
        <v>0.75777777777777788</v>
      </c>
      <c r="DV216" s="272">
        <f t="shared" si="2548"/>
        <v>0.76555555555555554</v>
      </c>
      <c r="DW216" s="272">
        <f t="shared" si="2548"/>
        <v>3.2222222222222222E-2</v>
      </c>
      <c r="DX216" s="272">
        <f t="shared" ref="DX216:EL216" si="2549">IF(DX217&lt;DX212,(DX212-DX217)/5+DX217,(DX217-DX212)/5+DX215)</f>
        <v>0.77</v>
      </c>
      <c r="DY216" s="272">
        <f t="shared" si="2549"/>
        <v>0.93402777777777779</v>
      </c>
      <c r="DZ216" s="272">
        <f t="shared" si="2549"/>
        <v>0.96458333333333324</v>
      </c>
      <c r="EA216" s="272">
        <f t="shared" si="2549"/>
        <v>0.96666666666666667</v>
      </c>
      <c r="EB216" s="272">
        <f t="shared" si="2549"/>
        <v>0.96805555555555556</v>
      </c>
      <c r="EC216" s="272">
        <f t="shared" si="2549"/>
        <v>0.97208333333333341</v>
      </c>
      <c r="ED216" s="272">
        <f t="shared" si="2549"/>
        <v>0.97513888888888911</v>
      </c>
      <c r="EE216" s="272">
        <f t="shared" si="2549"/>
        <v>0.97513888888888867</v>
      </c>
      <c r="EF216" s="272">
        <f t="shared" si="2549"/>
        <v>0.97986111111111107</v>
      </c>
      <c r="EG216" s="272">
        <f t="shared" si="2549"/>
        <v>0.97986111111111107</v>
      </c>
      <c r="EH216" s="272">
        <f t="shared" si="2549"/>
        <v>0.98347222222222219</v>
      </c>
      <c r="EI216" s="272">
        <f t="shared" si="2549"/>
        <v>0.9816666666666668</v>
      </c>
      <c r="EJ216" s="272">
        <f t="shared" si="2549"/>
        <v>0.9820833333333332</v>
      </c>
      <c r="EK216" s="272">
        <f t="shared" si="2549"/>
        <v>0.98375000000000012</v>
      </c>
      <c r="EL216" s="272">
        <f t="shared" si="2549"/>
        <v>0.98819444444444438</v>
      </c>
      <c r="EM216" s="272">
        <f t="shared" ref="EM216:EQ216" si="2550">IF(EM217&lt;EM212,(EM212-EM217)/5+EM217,(EM217-EM212)/5+EM215)</f>
        <v>0.99000000000000021</v>
      </c>
      <c r="EN216" s="272">
        <f t="shared" si="2550"/>
        <v>0.99597222222222215</v>
      </c>
      <c r="EO216" s="272">
        <f t="shared" si="2550"/>
        <v>0.99319444444444438</v>
      </c>
      <c r="EP216" s="272">
        <f t="shared" si="2550"/>
        <v>0.99472222222222217</v>
      </c>
      <c r="EQ216" s="272">
        <f t="shared" si="2550"/>
        <v>0.99472222222222217</v>
      </c>
      <c r="ER216" s="283">
        <v>0.99986111111111098</v>
      </c>
      <c r="ES216" s="272">
        <f t="shared" ref="ES216:FJ216" si="2551">IF(ES217&lt;ES212,(ES212-ES217)/5+ES217,(ES217-ES212)/5+ES215)</f>
        <v>5.5555555555555556E-4</v>
      </c>
      <c r="ET216" s="272">
        <f t="shared" si="2551"/>
        <v>1.3888888888888889E-4</v>
      </c>
      <c r="EU216" s="272">
        <f t="shared" si="2551"/>
        <v>6.9444444444444447E-4</v>
      </c>
      <c r="EV216" s="272">
        <f t="shared" si="2551"/>
        <v>2.9166666666666668E-3</v>
      </c>
      <c r="EW216" s="272">
        <f t="shared" si="2551"/>
        <v>1.5277777777777779E-3</v>
      </c>
      <c r="EX216" s="272">
        <f t="shared" si="2551"/>
        <v>4.3055555555555555E-3</v>
      </c>
      <c r="EY216" s="272">
        <f t="shared" si="2551"/>
        <v>3.7499999999999999E-3</v>
      </c>
      <c r="EZ216" s="272">
        <f t="shared" si="2551"/>
        <v>2.2222222222222222E-3</v>
      </c>
      <c r="FA216" s="272">
        <f t="shared" si="2551"/>
        <v>6.2499999999999995E-3</v>
      </c>
      <c r="FB216" s="272">
        <f t="shared" si="2551"/>
        <v>5.138888888888889E-3</v>
      </c>
      <c r="FC216" s="272">
        <f t="shared" si="2551"/>
        <v>6.5277777777777773E-3</v>
      </c>
      <c r="FD216" s="272">
        <f t="shared" si="2551"/>
        <v>5.138888888888889E-3</v>
      </c>
      <c r="FE216" s="272">
        <f t="shared" si="2551"/>
        <v>5.138888888888889E-3</v>
      </c>
      <c r="FF216" s="272">
        <f t="shared" si="2551"/>
        <v>5.2777777777777779E-3</v>
      </c>
      <c r="FG216" s="272">
        <f t="shared" si="2551"/>
        <v>5.4166666666666669E-3</v>
      </c>
      <c r="FH216" s="272">
        <f t="shared" si="2551"/>
        <v>4.8611111111111112E-3</v>
      </c>
      <c r="FI216" s="272">
        <f t="shared" si="2551"/>
        <v>4.3055555555555555E-3</v>
      </c>
      <c r="FJ216" s="272">
        <f t="shared" si="2551"/>
        <v>6.3888888888888884E-3</v>
      </c>
      <c r="FK216" s="275">
        <f t="shared" ref="FK216" si="2552">IF(FK217&lt;FK212,(FK212-FK217)/5+FK217,(FK217-FK212)/5+FK215)</f>
        <v>5.8333333333333336E-3</v>
      </c>
      <c r="FL216" s="214">
        <f t="shared" si="2280"/>
        <v>61</v>
      </c>
      <c r="FM216" s="238" t="s">
        <v>138</v>
      </c>
      <c r="FN216" s="222">
        <f>GL191</f>
        <v>1.1944444444444445E-2</v>
      </c>
      <c r="FO216" s="216"/>
      <c r="FP216" s="216"/>
      <c r="FQ216" s="216"/>
      <c r="FR216" s="216"/>
      <c r="FS216" s="216"/>
      <c r="FT216" s="216"/>
      <c r="FU216" s="216"/>
      <c r="FV216" s="216"/>
      <c r="FW216" s="216"/>
      <c r="FX216" s="216"/>
      <c r="FY216" s="216"/>
      <c r="FZ216" s="216"/>
      <c r="GA216" s="216"/>
      <c r="GB216" s="216"/>
      <c r="GC216" s="216"/>
      <c r="GD216" s="216"/>
      <c r="GE216" s="216"/>
      <c r="GF216" s="216"/>
      <c r="GG216" s="216"/>
      <c r="GH216" s="216"/>
      <c r="GI216" s="216"/>
      <c r="GJ216" s="216"/>
      <c r="GK216" s="216"/>
      <c r="GL216" s="216"/>
      <c r="GM216" s="216"/>
      <c r="GN216" s="216"/>
      <c r="GO216" s="216"/>
      <c r="GP216" s="216"/>
      <c r="GQ216" s="216"/>
      <c r="GR216" s="216"/>
      <c r="GS216" s="216"/>
      <c r="GT216" s="216"/>
      <c r="GU216" s="216"/>
      <c r="GV216" s="216"/>
      <c r="GW216" s="216"/>
      <c r="GX216" s="216"/>
      <c r="GY216" s="216"/>
      <c r="GZ216" s="216"/>
      <c r="HA216" s="216"/>
      <c r="HB216" s="216"/>
      <c r="HC216" s="216"/>
      <c r="HD216" s="216"/>
      <c r="HE216" s="216"/>
      <c r="HF216" s="216"/>
      <c r="HG216" s="216"/>
      <c r="HH216" s="216"/>
      <c r="HI216" s="216"/>
      <c r="HJ216" s="216"/>
      <c r="HK216" s="216"/>
      <c r="HL216" s="216"/>
      <c r="HM216" s="216"/>
      <c r="HN216" s="216"/>
      <c r="HO216" s="216"/>
      <c r="HP216" s="216"/>
      <c r="HQ216" s="216"/>
      <c r="HR216" s="216"/>
      <c r="HS216" s="216"/>
      <c r="HT216" s="216"/>
      <c r="HU216" s="216"/>
      <c r="HV216" s="216"/>
      <c r="HW216" s="216"/>
      <c r="HX216" s="216"/>
      <c r="HY216" s="216"/>
      <c r="HZ216" s="216"/>
      <c r="IA216" s="216"/>
      <c r="IB216" s="216"/>
      <c r="IC216" s="216"/>
      <c r="ID216" s="216"/>
      <c r="IE216" s="216"/>
      <c r="IF216" s="216"/>
      <c r="IG216" s="216"/>
      <c r="IH216" s="216"/>
      <c r="II216" s="216"/>
      <c r="IJ216" s="216"/>
      <c r="IK216" s="216"/>
      <c r="IL216" s="216"/>
      <c r="IM216" s="216"/>
      <c r="IN216" s="216"/>
      <c r="IO216" s="216"/>
      <c r="IP216" s="216"/>
      <c r="IQ216" s="216"/>
      <c r="IR216" s="216"/>
      <c r="IS216" s="216"/>
      <c r="IT216" s="216"/>
      <c r="IU216" s="216"/>
      <c r="IV216" s="216"/>
      <c r="IW216" s="216"/>
      <c r="IX216" s="216"/>
      <c r="IY216" s="216"/>
      <c r="IZ216" s="216"/>
      <c r="JA216" s="216"/>
      <c r="JB216" s="216"/>
      <c r="JC216" s="216"/>
      <c r="JD216" s="216"/>
      <c r="JE216" s="216"/>
      <c r="JF216" s="216"/>
      <c r="JG216" s="216"/>
      <c r="JH216" s="216"/>
      <c r="JI216" s="216"/>
      <c r="JJ216" s="216"/>
      <c r="JK216" s="216"/>
      <c r="JL216" s="216"/>
      <c r="JM216" s="216"/>
      <c r="JN216" s="216"/>
      <c r="JO216" s="216"/>
      <c r="JP216" s="216"/>
      <c r="JQ216" s="216"/>
      <c r="JR216" s="216"/>
    </row>
    <row r="217" spans="58:278" ht="15.75" hidden="1" thickBot="1">
      <c r="BF217" s="215">
        <v>60</v>
      </c>
      <c r="BG217" s="214">
        <f t="shared" si="2271"/>
        <v>60</v>
      </c>
      <c r="BH217" s="258">
        <v>5.5555555555555558E-3</v>
      </c>
      <c r="BI217" s="259">
        <v>4.1666666666666666E-3</v>
      </c>
      <c r="BJ217" s="259">
        <v>4.1666666666666666E-3</v>
      </c>
      <c r="BK217" s="259">
        <v>4.8611111111111112E-3</v>
      </c>
      <c r="BL217" s="259">
        <v>6.9444444444444441E-3</v>
      </c>
      <c r="BM217" s="259">
        <v>6.9444444444444441E-3</v>
      </c>
      <c r="BN217" s="259">
        <v>7.6388888888888886E-3</v>
      </c>
      <c r="BO217" s="259">
        <v>6.9444444444444441E-3</v>
      </c>
      <c r="BP217" s="259">
        <v>9.7222222222222224E-3</v>
      </c>
      <c r="BQ217" s="259">
        <v>7.6388888888888886E-3</v>
      </c>
      <c r="BR217" s="259">
        <v>7.6388888888888886E-3</v>
      </c>
      <c r="BS217" s="259">
        <v>8.3333333333333332E-3</v>
      </c>
      <c r="BT217" s="259">
        <v>8.3333333333333332E-3</v>
      </c>
      <c r="BU217" s="259">
        <v>8.3333333333333332E-3</v>
      </c>
      <c r="BV217" s="259">
        <v>8.3333333333333332E-3</v>
      </c>
      <c r="BW217" s="259">
        <v>8.3333333333333332E-3</v>
      </c>
      <c r="BX217" s="259">
        <v>8.3333333333333332E-3</v>
      </c>
      <c r="BY217" s="259">
        <v>9.7222222222222224E-3</v>
      </c>
      <c r="BZ217" s="259">
        <v>9.7222222222222224E-3</v>
      </c>
      <c r="CA217" s="259">
        <v>1.0416666666666666E-2</v>
      </c>
      <c r="CB217" s="259">
        <v>1.3194444444444444E-2</v>
      </c>
      <c r="CC217" s="259">
        <v>1.1805555555555555E-2</v>
      </c>
      <c r="CD217" s="259">
        <v>1.5972222222222224E-2</v>
      </c>
      <c r="CE217" s="259">
        <v>1.5972222222222224E-2</v>
      </c>
      <c r="CF217" s="259">
        <v>2.013888888888889E-2</v>
      </c>
      <c r="CG217" s="259">
        <v>2.0833333333333332E-2</v>
      </c>
      <c r="CH217" s="259">
        <v>2.6388888888888889E-2</v>
      </c>
      <c r="CI217" s="259">
        <v>2.9166666666666664E-2</v>
      </c>
      <c r="CJ217" s="259">
        <v>3.4027777777777775E-2</v>
      </c>
      <c r="CK217" s="259">
        <v>4.027777777777778E-2</v>
      </c>
      <c r="CL217" s="259">
        <v>4.0972222222222222E-2</v>
      </c>
      <c r="CM217" s="259">
        <v>8.6805555555555566E-2</v>
      </c>
      <c r="CN217" s="259">
        <v>6.1111111111111116E-2</v>
      </c>
      <c r="CO217" s="259">
        <v>6.5972222222222224E-2</v>
      </c>
      <c r="CP217" s="259">
        <v>8.819444444444445E-2</v>
      </c>
      <c r="CQ217" s="259">
        <v>9.8611111111111108E-2</v>
      </c>
      <c r="CR217" s="259"/>
      <c r="CS217" s="259"/>
      <c r="CT217" s="259"/>
      <c r="CU217" s="259"/>
      <c r="CV217" s="259"/>
      <c r="CW217" s="259"/>
      <c r="CX217" s="259"/>
      <c r="CY217" s="259"/>
      <c r="CZ217" s="259"/>
      <c r="DA217" s="259"/>
      <c r="DB217" s="259"/>
      <c r="DC217" s="259"/>
      <c r="DD217" s="259"/>
      <c r="DE217" s="259"/>
      <c r="DF217" s="259"/>
      <c r="DG217" s="259"/>
      <c r="DH217" s="259"/>
      <c r="DI217" s="259"/>
      <c r="DJ217" s="259"/>
      <c r="DK217" s="259"/>
      <c r="DL217" s="259"/>
      <c r="DM217" s="259"/>
      <c r="DN217" s="259"/>
      <c r="DO217" s="259"/>
      <c r="DP217" s="300"/>
      <c r="DQ217" s="306">
        <f t="shared" si="2276"/>
        <v>60</v>
      </c>
      <c r="DR217" s="295">
        <v>8.5416666666666655E-2</v>
      </c>
      <c r="DS217" s="259">
        <v>0.94652777777777775</v>
      </c>
      <c r="DT217" s="259">
        <v>0.94652777777777775</v>
      </c>
      <c r="DU217" s="259">
        <v>0.9472222222222223</v>
      </c>
      <c r="DV217" s="259">
        <v>0.95694444444444438</v>
      </c>
      <c r="DW217" s="259">
        <v>4.027777777777778E-2</v>
      </c>
      <c r="DX217" s="259">
        <v>0.96250000000000002</v>
      </c>
      <c r="DY217" s="259">
        <v>0.93402777777777779</v>
      </c>
      <c r="DZ217" s="259">
        <v>0.96458333333333324</v>
      </c>
      <c r="EA217" s="259">
        <v>0.96666666666666667</v>
      </c>
      <c r="EB217" s="290">
        <v>0.96805555555555556</v>
      </c>
      <c r="EC217" s="259">
        <v>0.97569444444444453</v>
      </c>
      <c r="ED217" s="259">
        <v>0.9784722222222223</v>
      </c>
      <c r="EE217" s="259">
        <v>0.97777777777777775</v>
      </c>
      <c r="EF217" s="259">
        <v>0.98263888888888884</v>
      </c>
      <c r="EG217" s="259">
        <v>0.98263888888888884</v>
      </c>
      <c r="EH217" s="259">
        <v>0.98541666666666661</v>
      </c>
      <c r="EI217" s="259">
        <v>0.98333333333333339</v>
      </c>
      <c r="EJ217" s="259">
        <v>0.98333333333333339</v>
      </c>
      <c r="EK217" s="259">
        <v>0.98472222222222217</v>
      </c>
      <c r="EL217" s="259">
        <v>0.98958333333333337</v>
      </c>
      <c r="EM217" s="259">
        <v>0.99097222222222225</v>
      </c>
      <c r="EN217" s="259">
        <v>0.99652777777777779</v>
      </c>
      <c r="EO217" s="259">
        <v>0.99305555555555547</v>
      </c>
      <c r="EP217" s="259">
        <v>0.99444444444444446</v>
      </c>
      <c r="EQ217" s="259">
        <v>0.99444444444444446</v>
      </c>
      <c r="ER217" s="259">
        <v>0</v>
      </c>
      <c r="ES217" s="259">
        <v>6.9444444444444447E-4</v>
      </c>
      <c r="ET217" s="259">
        <v>0</v>
      </c>
      <c r="EU217" s="259">
        <v>6.9444444444444447E-4</v>
      </c>
      <c r="EV217" s="259">
        <v>2.7777777777777779E-3</v>
      </c>
      <c r="EW217" s="259">
        <v>1.3888888888888889E-3</v>
      </c>
      <c r="EX217" s="259">
        <v>4.1666666666666666E-3</v>
      </c>
      <c r="EY217" s="259">
        <v>3.472222222222222E-3</v>
      </c>
      <c r="EZ217" s="259">
        <v>2.0833333333333333E-3</v>
      </c>
      <c r="FA217" s="259">
        <v>6.2499999999999995E-3</v>
      </c>
      <c r="FB217" s="259">
        <v>4.8611111111111112E-3</v>
      </c>
      <c r="FC217" s="259">
        <v>6.2499999999999995E-3</v>
      </c>
      <c r="FD217" s="259">
        <v>4.8611111111111112E-3</v>
      </c>
      <c r="FE217" s="259">
        <v>4.8611111111111112E-3</v>
      </c>
      <c r="FF217" s="259">
        <v>4.8611111111111112E-3</v>
      </c>
      <c r="FG217" s="259">
        <v>4.8611111111111112E-3</v>
      </c>
      <c r="FH217" s="259">
        <v>4.1666666666666666E-3</v>
      </c>
      <c r="FI217" s="259">
        <v>3.472222222222222E-3</v>
      </c>
      <c r="FJ217" s="259">
        <v>6.2499999999999995E-3</v>
      </c>
      <c r="FK217" s="273">
        <v>5.5555555555555558E-3</v>
      </c>
      <c r="FL217" s="214">
        <f t="shared" si="2280"/>
        <v>60</v>
      </c>
      <c r="FM217" s="238" t="s">
        <v>112</v>
      </c>
      <c r="FN217" s="222">
        <f>GM191</f>
        <v>1.208333333333333E-2</v>
      </c>
      <c r="FO217" s="216"/>
      <c r="FP217" s="216"/>
      <c r="FQ217" s="216"/>
      <c r="FR217" s="216"/>
      <c r="FS217" s="216"/>
      <c r="FT217" s="216"/>
      <c r="FU217" s="216"/>
      <c r="FV217" s="216"/>
      <c r="FW217" s="216"/>
      <c r="FX217" s="216"/>
      <c r="FY217" s="216"/>
      <c r="FZ217" s="216"/>
      <c r="GA217" s="216"/>
      <c r="GB217" s="216"/>
      <c r="GC217" s="216"/>
      <c r="GD217" s="216"/>
      <c r="GE217" s="216"/>
      <c r="GF217" s="216"/>
      <c r="GG217" s="216"/>
      <c r="GH217" s="216"/>
      <c r="GI217" s="216"/>
      <c r="GJ217" s="216"/>
      <c r="GK217" s="216"/>
      <c r="GL217" s="216"/>
      <c r="GM217" s="216"/>
      <c r="GN217" s="216"/>
      <c r="GO217" s="216"/>
      <c r="GP217" s="216"/>
      <c r="GQ217" s="216"/>
      <c r="GR217" s="216"/>
      <c r="GS217" s="216"/>
      <c r="GT217" s="216"/>
      <c r="GU217" s="216"/>
      <c r="GV217" s="216"/>
      <c r="GW217" s="216"/>
      <c r="GX217" s="216"/>
      <c r="GY217" s="216"/>
      <c r="GZ217" s="216"/>
      <c r="HA217" s="216"/>
      <c r="HB217" s="216"/>
      <c r="HC217" s="216"/>
      <c r="HD217" s="216"/>
      <c r="HE217" s="216"/>
      <c r="HF217" s="216"/>
      <c r="HG217" s="216"/>
      <c r="HH217" s="216"/>
      <c r="HI217" s="216"/>
      <c r="HJ217" s="216"/>
      <c r="HK217" s="216"/>
      <c r="HL217" s="216"/>
      <c r="HM217" s="216"/>
      <c r="HN217" s="216"/>
      <c r="HO217" s="216"/>
      <c r="HP217" s="216"/>
      <c r="HQ217" s="216"/>
      <c r="HR217" s="216"/>
      <c r="HS217" s="216"/>
      <c r="HT217" s="216"/>
      <c r="HU217" s="216"/>
      <c r="HV217" s="216"/>
      <c r="HW217" s="216"/>
      <c r="HX217" s="216"/>
      <c r="HY217" s="216"/>
      <c r="HZ217" s="216"/>
      <c r="IA217" s="216"/>
      <c r="IB217" s="216"/>
      <c r="IC217" s="216"/>
      <c r="ID217" s="216"/>
      <c r="IE217" s="216"/>
      <c r="IF217" s="216"/>
      <c r="IG217" s="216"/>
      <c r="IH217" s="216"/>
      <c r="II217" s="216"/>
      <c r="IJ217" s="216"/>
      <c r="IK217" s="216"/>
      <c r="IL217" s="216"/>
      <c r="IM217" s="216"/>
      <c r="IN217" s="216"/>
      <c r="IO217" s="216"/>
      <c r="IP217" s="216"/>
      <c r="IQ217" s="216"/>
      <c r="IR217" s="216"/>
      <c r="IS217" s="216"/>
      <c r="IT217" s="216"/>
      <c r="IU217" s="216"/>
      <c r="IV217" s="216"/>
      <c r="IW217" s="216"/>
      <c r="IX217" s="216"/>
      <c r="IY217" s="216"/>
      <c r="IZ217" s="216"/>
      <c r="JA217" s="216"/>
      <c r="JB217" s="216"/>
      <c r="JC217" s="216"/>
      <c r="JD217" s="216"/>
      <c r="JE217" s="216"/>
      <c r="JF217" s="216"/>
      <c r="JG217" s="216"/>
      <c r="JH217" s="216"/>
      <c r="JI217" s="216"/>
      <c r="JJ217" s="216"/>
      <c r="JK217" s="216"/>
      <c r="JL217" s="216"/>
      <c r="JM217" s="216"/>
      <c r="JN217" s="216"/>
      <c r="JO217" s="216"/>
      <c r="JP217" s="216"/>
      <c r="JQ217" s="216"/>
      <c r="JR217" s="216"/>
    </row>
    <row r="218" spans="58:278" hidden="1">
      <c r="BF218" s="215">
        <v>59</v>
      </c>
      <c r="BG218" s="214">
        <f t="shared" si="2271"/>
        <v>59</v>
      </c>
      <c r="BH218" s="269">
        <f t="shared" ref="BH218:BI218" si="2553">IF(BH222&lt;BH217,(BH217-BH222)/5+BH219,(BH222-BH217)/5+BH217)</f>
        <v>5.138888888888889E-3</v>
      </c>
      <c r="BI218" s="270">
        <f t="shared" si="2553"/>
        <v>4.4444444444444444E-3</v>
      </c>
      <c r="BJ218" s="270">
        <f t="shared" ref="BJ218:BW218" si="2554">IF(BJ222&lt;BJ217,(BJ217-BJ222)/5+BJ219,(BJ222-BJ217)/5+BJ217)</f>
        <v>3.8888888888888892E-3</v>
      </c>
      <c r="BK218" s="270">
        <f t="shared" si="2554"/>
        <v>4.5833333333333334E-3</v>
      </c>
      <c r="BL218" s="270">
        <f t="shared" si="2554"/>
        <v>6.6666666666666671E-3</v>
      </c>
      <c r="BM218" s="270">
        <f t="shared" si="2554"/>
        <v>6.6666666666666671E-3</v>
      </c>
      <c r="BN218" s="270">
        <f t="shared" si="2554"/>
        <v>7.2222222222222228E-3</v>
      </c>
      <c r="BO218" s="270">
        <f t="shared" si="2554"/>
        <v>6.5277777777777782E-3</v>
      </c>
      <c r="BP218" s="270">
        <f t="shared" si="2554"/>
        <v>9.305555555555553E-3</v>
      </c>
      <c r="BQ218" s="270">
        <f t="shared" si="2554"/>
        <v>7.2222222222222228E-3</v>
      </c>
      <c r="BR218" s="270">
        <f t="shared" si="2554"/>
        <v>7.2222222222222228E-3</v>
      </c>
      <c r="BS218" s="270">
        <f t="shared" si="2554"/>
        <v>7.9166666666666656E-3</v>
      </c>
      <c r="BT218" s="270">
        <f t="shared" si="2554"/>
        <v>7.9166666666666656E-3</v>
      </c>
      <c r="BU218" s="270">
        <f t="shared" si="2554"/>
        <v>7.9166666666666656E-3</v>
      </c>
      <c r="BV218" s="270">
        <f t="shared" si="2554"/>
        <v>7.9166666666666656E-3</v>
      </c>
      <c r="BW218" s="270">
        <f t="shared" si="2554"/>
        <v>7.9166666666666656E-3</v>
      </c>
      <c r="BX218" s="270">
        <f t="shared" ref="BX218:CN218" si="2555">IF(BX222&lt;BX217,(BX217-BX222)/5+BX219,(BX222-BX217)/5+BX217)</f>
        <v>7.9166666666666656E-3</v>
      </c>
      <c r="BY218" s="270">
        <f t="shared" si="2555"/>
        <v>9.305555555555553E-3</v>
      </c>
      <c r="BZ218" s="270">
        <f t="shared" si="2555"/>
        <v>9.305555555555553E-3</v>
      </c>
      <c r="CA218" s="270">
        <f t="shared" si="2555"/>
        <v>9.8611111111111104E-3</v>
      </c>
      <c r="CB218" s="270">
        <f t="shared" si="2555"/>
        <v>1.2638888888888889E-2</v>
      </c>
      <c r="CC218" s="270">
        <f t="shared" si="2555"/>
        <v>1.1250000000000001E-2</v>
      </c>
      <c r="CD218" s="270">
        <f t="shared" si="2555"/>
        <v>1.5138888888888889E-2</v>
      </c>
      <c r="CE218" s="270">
        <f t="shared" si="2555"/>
        <v>1.5138888888888889E-2</v>
      </c>
      <c r="CF218" s="270">
        <f t="shared" si="2555"/>
        <v>1.9166666666666665E-2</v>
      </c>
      <c r="CG218" s="270">
        <f t="shared" si="2555"/>
        <v>1.9583333333333335E-2</v>
      </c>
      <c r="CH218" s="270">
        <f t="shared" si="2555"/>
        <v>2.4861111111111108E-2</v>
      </c>
      <c r="CI218" s="270">
        <f t="shared" si="2555"/>
        <v>2.75E-2</v>
      </c>
      <c r="CJ218" s="270">
        <f t="shared" si="2555"/>
        <v>3.1944444444444442E-2</v>
      </c>
      <c r="CK218" s="270">
        <f t="shared" si="2555"/>
        <v>3.7777777777777785E-2</v>
      </c>
      <c r="CL218" s="270">
        <f t="shared" si="2555"/>
        <v>3.8333333333333337E-2</v>
      </c>
      <c r="CM218" s="270">
        <f t="shared" si="2555"/>
        <v>7.8472222222222221E-2</v>
      </c>
      <c r="CN218" s="270">
        <f t="shared" si="2555"/>
        <v>6.1111111111111116E-2</v>
      </c>
      <c r="CO218" s="270">
        <f t="shared" ref="CO218:DO218" si="2556">IF(CO222&lt;CO217,(CO217-CO222)/5+CO219,(CO222-CO217)/5+CO217)</f>
        <v>6.5972222222222224E-2</v>
      </c>
      <c r="CP218" s="270">
        <f t="shared" si="2556"/>
        <v>8.819444444444445E-2</v>
      </c>
      <c r="CQ218" s="270">
        <f t="shared" si="2556"/>
        <v>9.8611111111111108E-2</v>
      </c>
      <c r="CR218" s="270">
        <f t="shared" si="2556"/>
        <v>1.3194444444444444E-2</v>
      </c>
      <c r="CS218" s="270">
        <f t="shared" si="2556"/>
        <v>1.6250000000000001E-2</v>
      </c>
      <c r="CT218" s="270">
        <f t="shared" si="2556"/>
        <v>1.7222222222222226E-2</v>
      </c>
      <c r="CU218" s="270">
        <f t="shared" si="2556"/>
        <v>2.6111111111111113E-2</v>
      </c>
      <c r="CV218" s="270">
        <f t="shared" si="2556"/>
        <v>0</v>
      </c>
      <c r="CW218" s="270">
        <f t="shared" si="2556"/>
        <v>0</v>
      </c>
      <c r="CX218" s="270">
        <f t="shared" si="2556"/>
        <v>0</v>
      </c>
      <c r="CY218" s="270">
        <f t="shared" si="2556"/>
        <v>0</v>
      </c>
      <c r="CZ218" s="270">
        <f t="shared" si="2556"/>
        <v>0</v>
      </c>
      <c r="DA218" s="270">
        <f t="shared" si="2556"/>
        <v>0</v>
      </c>
      <c r="DB218" s="270">
        <f t="shared" si="2556"/>
        <v>0</v>
      </c>
      <c r="DC218" s="270">
        <f t="shared" si="2556"/>
        <v>0</v>
      </c>
      <c r="DD218" s="270">
        <f t="shared" si="2556"/>
        <v>0</v>
      </c>
      <c r="DE218" s="270">
        <f t="shared" si="2556"/>
        <v>0</v>
      </c>
      <c r="DF218" s="270">
        <f t="shared" si="2556"/>
        <v>0</v>
      </c>
      <c r="DG218" s="270">
        <f t="shared" si="2556"/>
        <v>0</v>
      </c>
      <c r="DH218" s="270">
        <f t="shared" si="2556"/>
        <v>0</v>
      </c>
      <c r="DI218" s="270">
        <f t="shared" si="2556"/>
        <v>0</v>
      </c>
      <c r="DJ218" s="270">
        <f t="shared" si="2556"/>
        <v>0</v>
      </c>
      <c r="DK218" s="270">
        <f t="shared" si="2556"/>
        <v>0</v>
      </c>
      <c r="DL218" s="270">
        <f t="shared" si="2556"/>
        <v>0</v>
      </c>
      <c r="DM218" s="270">
        <f t="shared" si="2556"/>
        <v>0</v>
      </c>
      <c r="DN218" s="270">
        <f t="shared" si="2556"/>
        <v>0</v>
      </c>
      <c r="DO218" s="270">
        <f t="shared" si="2556"/>
        <v>0</v>
      </c>
      <c r="DP218" s="270">
        <f t="shared" ref="DP218" si="2557">IF(DP222&lt;DP217,(DP217-DP222)/5+DP219,(DP222-DP217)/5+DP217)</f>
        <v>0</v>
      </c>
      <c r="DQ218" s="306">
        <f t="shared" si="2276"/>
        <v>59</v>
      </c>
      <c r="DR218" s="270">
        <f t="shared" ref="DR218:DS218" si="2558">IF(DR222&lt;DR217,(DR217-DR222)/5+DR219,(DR222-DR217)/5+DR217)</f>
        <v>0.25208333333333333</v>
      </c>
      <c r="DS218" s="270">
        <f t="shared" si="2558"/>
        <v>0.94652777777777775</v>
      </c>
      <c r="DT218" s="270">
        <f t="shared" ref="DT218:EF218" si="2559">IF(DT222&lt;DT217,(DT217-DT222)/5+DT219,(DT222-DT217)/5+DT217)</f>
        <v>0.94652777777777775</v>
      </c>
      <c r="DU218" s="270">
        <f t="shared" si="2559"/>
        <v>0.9472222222222223</v>
      </c>
      <c r="DV218" s="270">
        <f t="shared" si="2559"/>
        <v>0.95694444444444438</v>
      </c>
      <c r="DW218" s="270">
        <f t="shared" si="2559"/>
        <v>4.027777777777778E-2</v>
      </c>
      <c r="DX218" s="270">
        <f t="shared" si="2559"/>
        <v>0.96250000000000002</v>
      </c>
      <c r="DY218" s="270">
        <f t="shared" si="2559"/>
        <v>0.93930555555555562</v>
      </c>
      <c r="DZ218" s="270">
        <f t="shared" si="2559"/>
        <v>0.96680555555555547</v>
      </c>
      <c r="EA218" s="270">
        <f t="shared" si="2559"/>
        <v>0.96902777777777782</v>
      </c>
      <c r="EB218" s="270">
        <f t="shared" si="2559"/>
        <v>0.97041666666666671</v>
      </c>
      <c r="EC218" s="270">
        <f t="shared" si="2559"/>
        <v>0.97750000000000004</v>
      </c>
      <c r="ED218" s="270">
        <f t="shared" si="2559"/>
        <v>0.97958333333333336</v>
      </c>
      <c r="EE218" s="270">
        <f t="shared" si="2559"/>
        <v>0.97944444444444445</v>
      </c>
      <c r="EF218" s="270">
        <f t="shared" si="2559"/>
        <v>0.98347222222222219</v>
      </c>
      <c r="EG218" s="270">
        <f t="shared" ref="EG218:EU218" si="2560">IF(EG222&lt;EG217,(EG217-EG222)/5+EG219,(EG222-EG217)/5+EG217)</f>
        <v>0.98347222222222219</v>
      </c>
      <c r="EH218" s="270">
        <f t="shared" si="2560"/>
        <v>0.98611111111111105</v>
      </c>
      <c r="EI218" s="270">
        <f t="shared" si="2560"/>
        <v>0.98472222222222228</v>
      </c>
      <c r="EJ218" s="270">
        <f t="shared" si="2560"/>
        <v>0.98458333333333337</v>
      </c>
      <c r="EK218" s="270">
        <f t="shared" si="2560"/>
        <v>0.98597222222222214</v>
      </c>
      <c r="EL218" s="270">
        <f t="shared" si="2560"/>
        <v>0.9901388888888889</v>
      </c>
      <c r="EM218" s="270">
        <f t="shared" si="2560"/>
        <v>0.99125000000000008</v>
      </c>
      <c r="EN218" s="270">
        <f t="shared" si="2560"/>
        <v>0.99652777777777779</v>
      </c>
      <c r="EO218" s="270">
        <f t="shared" si="2560"/>
        <v>0.99374999999999991</v>
      </c>
      <c r="EP218" s="270">
        <f t="shared" si="2560"/>
        <v>0.99513888888888891</v>
      </c>
      <c r="EQ218" s="270">
        <f t="shared" si="2560"/>
        <v>0.99513888888888891</v>
      </c>
      <c r="ER218" s="270">
        <f t="shared" si="2560"/>
        <v>0</v>
      </c>
      <c r="ES218" s="270">
        <f t="shared" si="2560"/>
        <v>6.9444444444444447E-4</v>
      </c>
      <c r="ET218" s="270">
        <f t="shared" si="2560"/>
        <v>0</v>
      </c>
      <c r="EU218" s="270">
        <f t="shared" si="2560"/>
        <v>6.9444444444444447E-4</v>
      </c>
      <c r="EV218" s="270">
        <f t="shared" ref="EV218:FJ218" si="2561">IF(EV222&lt;EV217,(EV217-EV222)/5+EV219,(EV222-EV217)/5+EV217)</f>
        <v>2.7777777777777779E-3</v>
      </c>
      <c r="EW218" s="270">
        <f t="shared" si="2561"/>
        <v>1.6666666666666668E-3</v>
      </c>
      <c r="EX218" s="270">
        <f t="shared" si="2561"/>
        <v>3.8888888888888892E-3</v>
      </c>
      <c r="EY218" s="270">
        <f t="shared" si="2561"/>
        <v>3.3333333333333335E-3</v>
      </c>
      <c r="EZ218" s="270">
        <f t="shared" si="2561"/>
        <v>1.9444444444444446E-3</v>
      </c>
      <c r="FA218" s="270">
        <f t="shared" si="2561"/>
        <v>5.8333333333333336E-3</v>
      </c>
      <c r="FB218" s="270">
        <f t="shared" si="2561"/>
        <v>4.5833333333333334E-3</v>
      </c>
      <c r="FC218" s="270">
        <f t="shared" si="2561"/>
        <v>5.9722222222222225E-3</v>
      </c>
      <c r="FD218" s="270">
        <f t="shared" si="2561"/>
        <v>4.4444444444444444E-3</v>
      </c>
      <c r="FE218" s="270">
        <f t="shared" si="2561"/>
        <v>4.7222222222222223E-3</v>
      </c>
      <c r="FF218" s="270">
        <f t="shared" si="2561"/>
        <v>4.7222222222222223E-3</v>
      </c>
      <c r="FG218" s="270">
        <f t="shared" si="2561"/>
        <v>4.5833333333333334E-3</v>
      </c>
      <c r="FH218" s="270">
        <f t="shared" si="2561"/>
        <v>4.3055555555555555E-3</v>
      </c>
      <c r="FI218" s="270">
        <f t="shared" si="2561"/>
        <v>3.7499999999999999E-3</v>
      </c>
      <c r="FJ218" s="270">
        <f t="shared" si="2561"/>
        <v>5.9722222222222225E-3</v>
      </c>
      <c r="FK218" s="274">
        <f t="shared" ref="FK218" si="2562">IF(FK222&lt;FK217,(FK217-FK222)/5+FK219,(FK222-FK217)/5+FK217)</f>
        <v>5.4166666666666669E-3</v>
      </c>
      <c r="FL218" s="214">
        <f t="shared" si="2280"/>
        <v>59</v>
      </c>
      <c r="FM218" s="238" t="s">
        <v>132</v>
      </c>
      <c r="FN218" s="222">
        <f>GN191</f>
        <v>1.458333333333333E-2</v>
      </c>
      <c r="FO218" s="216"/>
      <c r="FP218" s="216"/>
      <c r="FQ218" s="216"/>
      <c r="FR218" s="216"/>
      <c r="FS218" s="216"/>
      <c r="FT218" s="216"/>
      <c r="FU218" s="216"/>
      <c r="FV218" s="216"/>
      <c r="FW218" s="216"/>
      <c r="FX218" s="216"/>
      <c r="FY218" s="216"/>
      <c r="FZ218" s="216"/>
      <c r="GA218" s="216"/>
      <c r="GB218" s="216"/>
      <c r="GC218" s="216"/>
      <c r="GD218" s="216"/>
      <c r="GE218" s="216"/>
      <c r="GF218" s="216"/>
      <c r="GG218" s="216"/>
      <c r="GH218" s="216"/>
      <c r="GI218" s="216"/>
      <c r="GJ218" s="216"/>
      <c r="GK218" s="216"/>
      <c r="GL218" s="216"/>
      <c r="GM218" s="216"/>
      <c r="GN218" s="216"/>
      <c r="GO218" s="216"/>
      <c r="GP218" s="216"/>
      <c r="GQ218" s="216"/>
      <c r="GR218" s="216"/>
      <c r="GS218" s="216"/>
      <c r="GT218" s="216"/>
      <c r="GU218" s="216"/>
      <c r="GV218" s="216"/>
      <c r="GW218" s="216"/>
      <c r="GX218" s="216"/>
      <c r="GY218" s="216"/>
      <c r="GZ218" s="216"/>
      <c r="HA218" s="216"/>
      <c r="HB218" s="216"/>
      <c r="HC218" s="216"/>
      <c r="HD218" s="216"/>
      <c r="HE218" s="216"/>
      <c r="HF218" s="216"/>
      <c r="HG218" s="216"/>
      <c r="HH218" s="216"/>
      <c r="HI218" s="216"/>
      <c r="HJ218" s="216"/>
      <c r="HK218" s="216"/>
      <c r="HL218" s="216"/>
      <c r="HM218" s="216"/>
      <c r="HN218" s="216"/>
      <c r="HO218" s="216"/>
      <c r="HP218" s="216"/>
      <c r="HQ218" s="216"/>
      <c r="HR218" s="216"/>
      <c r="HS218" s="216"/>
      <c r="HT218" s="216"/>
      <c r="HU218" s="216"/>
      <c r="HV218" s="216"/>
      <c r="HW218" s="216"/>
      <c r="HX218" s="216"/>
      <c r="HY218" s="216"/>
      <c r="HZ218" s="216"/>
      <c r="IA218" s="216"/>
      <c r="IB218" s="216"/>
      <c r="IC218" s="216"/>
      <c r="ID218" s="216"/>
      <c r="IE218" s="216"/>
      <c r="IF218" s="216"/>
      <c r="IG218" s="216"/>
      <c r="IH218" s="216"/>
      <c r="II218" s="216"/>
      <c r="IJ218" s="216"/>
      <c r="IK218" s="216"/>
      <c r="IL218" s="216"/>
      <c r="IM218" s="216"/>
      <c r="IN218" s="216"/>
      <c r="IO218" s="216"/>
      <c r="IP218" s="216"/>
      <c r="IQ218" s="216"/>
      <c r="IR218" s="216"/>
      <c r="IS218" s="216"/>
      <c r="IT218" s="216"/>
      <c r="IU218" s="216"/>
      <c r="IV218" s="216"/>
      <c r="IW218" s="216"/>
      <c r="IX218" s="216"/>
      <c r="IY218" s="216"/>
      <c r="IZ218" s="216"/>
      <c r="JA218" s="216"/>
      <c r="JB218" s="216"/>
      <c r="JC218" s="216"/>
      <c r="JD218" s="216"/>
      <c r="JE218" s="216"/>
      <c r="JF218" s="216"/>
      <c r="JG218" s="216"/>
      <c r="JH218" s="216"/>
      <c r="JI218" s="216"/>
      <c r="JJ218" s="216"/>
      <c r="JK218" s="216"/>
      <c r="JL218" s="216"/>
      <c r="JM218" s="216"/>
      <c r="JN218" s="216"/>
      <c r="JO218" s="216"/>
      <c r="JP218" s="216"/>
      <c r="JQ218" s="216"/>
      <c r="JR218" s="216"/>
    </row>
    <row r="219" spans="58:278" hidden="1">
      <c r="BF219" s="215">
        <v>58</v>
      </c>
      <c r="BG219" s="214">
        <f t="shared" si="2271"/>
        <v>58</v>
      </c>
      <c r="BH219" s="257">
        <f t="shared" ref="BH219:BI219" si="2563">IF(BH222&lt;BH217,(BH217-BH222)/5+BH220,(BH222-BH217)/5+BH218)</f>
        <v>4.7222222222222223E-3</v>
      </c>
      <c r="BI219" s="254">
        <f t="shared" si="2563"/>
        <v>4.7222222222222223E-3</v>
      </c>
      <c r="BJ219" s="254">
        <f t="shared" ref="BJ219:BW219" si="2564">IF(BJ222&lt;BJ217,(BJ217-BJ222)/5+BJ220,(BJ222-BJ217)/5+BJ218)</f>
        <v>3.6111111111111114E-3</v>
      </c>
      <c r="BK219" s="254">
        <f t="shared" si="2564"/>
        <v>4.3055555555555555E-3</v>
      </c>
      <c r="BL219" s="254">
        <f t="shared" si="2564"/>
        <v>6.3888888888888893E-3</v>
      </c>
      <c r="BM219" s="254">
        <f t="shared" si="2564"/>
        <v>6.3888888888888893E-3</v>
      </c>
      <c r="BN219" s="254">
        <f t="shared" si="2564"/>
        <v>6.805555555555556E-3</v>
      </c>
      <c r="BO219" s="254">
        <f t="shared" si="2564"/>
        <v>6.1111111111111114E-3</v>
      </c>
      <c r="BP219" s="254">
        <f t="shared" si="2564"/>
        <v>8.8888888888888871E-3</v>
      </c>
      <c r="BQ219" s="254">
        <f t="shared" si="2564"/>
        <v>6.805555555555556E-3</v>
      </c>
      <c r="BR219" s="254">
        <f t="shared" si="2564"/>
        <v>6.805555555555556E-3</v>
      </c>
      <c r="BS219" s="254">
        <f t="shared" si="2564"/>
        <v>7.4999999999999997E-3</v>
      </c>
      <c r="BT219" s="254">
        <f t="shared" si="2564"/>
        <v>7.4999999999999997E-3</v>
      </c>
      <c r="BU219" s="254">
        <f t="shared" si="2564"/>
        <v>7.4999999999999997E-3</v>
      </c>
      <c r="BV219" s="254">
        <f t="shared" si="2564"/>
        <v>7.4999999999999997E-3</v>
      </c>
      <c r="BW219" s="254">
        <f t="shared" si="2564"/>
        <v>7.4999999999999997E-3</v>
      </c>
      <c r="BX219" s="254">
        <f t="shared" ref="BX219:CN219" si="2565">IF(BX222&lt;BX217,(BX217-BX222)/5+BX220,(BX222-BX217)/5+BX218)</f>
        <v>7.4999999999999997E-3</v>
      </c>
      <c r="BY219" s="254">
        <f t="shared" si="2565"/>
        <v>8.8888888888888871E-3</v>
      </c>
      <c r="BZ219" s="254">
        <f t="shared" si="2565"/>
        <v>8.8888888888888871E-3</v>
      </c>
      <c r="CA219" s="254">
        <f t="shared" si="2565"/>
        <v>9.3055555555555548E-3</v>
      </c>
      <c r="CB219" s="254">
        <f t="shared" si="2565"/>
        <v>1.2083333333333333E-2</v>
      </c>
      <c r="CC219" s="254">
        <f t="shared" si="2565"/>
        <v>1.0694444444444446E-2</v>
      </c>
      <c r="CD219" s="254">
        <f t="shared" si="2565"/>
        <v>1.4305555555555556E-2</v>
      </c>
      <c r="CE219" s="254">
        <f t="shared" si="2565"/>
        <v>1.4305555555555556E-2</v>
      </c>
      <c r="CF219" s="254">
        <f t="shared" si="2565"/>
        <v>1.8194444444444444E-2</v>
      </c>
      <c r="CG219" s="254">
        <f t="shared" si="2565"/>
        <v>1.8333333333333333E-2</v>
      </c>
      <c r="CH219" s="254">
        <f t="shared" si="2565"/>
        <v>2.3333333333333331E-2</v>
      </c>
      <c r="CI219" s="254">
        <f t="shared" si="2565"/>
        <v>2.5833333333333333E-2</v>
      </c>
      <c r="CJ219" s="254">
        <f t="shared" si="2565"/>
        <v>2.9861111111111109E-2</v>
      </c>
      <c r="CK219" s="254">
        <f t="shared" si="2565"/>
        <v>3.5277777777777783E-2</v>
      </c>
      <c r="CL219" s="254">
        <f t="shared" si="2565"/>
        <v>3.5694444444444445E-2</v>
      </c>
      <c r="CM219" s="254">
        <f t="shared" si="2565"/>
        <v>7.013888888888889E-2</v>
      </c>
      <c r="CN219" s="254">
        <f t="shared" si="2565"/>
        <v>6.1111111111111116E-2</v>
      </c>
      <c r="CO219" s="254">
        <f t="shared" ref="CO219:DO219" si="2566">IF(CO222&lt;CO217,(CO217-CO222)/5+CO220,(CO222-CO217)/5+CO218)</f>
        <v>6.5972222222222224E-2</v>
      </c>
      <c r="CP219" s="254">
        <f t="shared" si="2566"/>
        <v>8.819444444444445E-2</v>
      </c>
      <c r="CQ219" s="254">
        <f t="shared" si="2566"/>
        <v>9.8611111111111108E-2</v>
      </c>
      <c r="CR219" s="254">
        <f t="shared" si="2566"/>
        <v>2.6388888888888889E-2</v>
      </c>
      <c r="CS219" s="254">
        <f t="shared" si="2566"/>
        <v>3.2500000000000001E-2</v>
      </c>
      <c r="CT219" s="254">
        <f t="shared" si="2566"/>
        <v>3.4444444444444451E-2</v>
      </c>
      <c r="CU219" s="254">
        <f t="shared" si="2566"/>
        <v>5.2222222222222225E-2</v>
      </c>
      <c r="CV219" s="254">
        <f t="shared" si="2566"/>
        <v>0</v>
      </c>
      <c r="CW219" s="254">
        <f t="shared" si="2566"/>
        <v>0</v>
      </c>
      <c r="CX219" s="254">
        <f t="shared" si="2566"/>
        <v>0</v>
      </c>
      <c r="CY219" s="254">
        <f t="shared" si="2566"/>
        <v>0</v>
      </c>
      <c r="CZ219" s="254">
        <f t="shared" si="2566"/>
        <v>0</v>
      </c>
      <c r="DA219" s="254">
        <f t="shared" si="2566"/>
        <v>0</v>
      </c>
      <c r="DB219" s="254">
        <f t="shared" si="2566"/>
        <v>0</v>
      </c>
      <c r="DC219" s="254">
        <f t="shared" si="2566"/>
        <v>0</v>
      </c>
      <c r="DD219" s="254">
        <f t="shared" si="2566"/>
        <v>0</v>
      </c>
      <c r="DE219" s="254">
        <f t="shared" si="2566"/>
        <v>0</v>
      </c>
      <c r="DF219" s="254">
        <f t="shared" si="2566"/>
        <v>0</v>
      </c>
      <c r="DG219" s="254">
        <f t="shared" si="2566"/>
        <v>0</v>
      </c>
      <c r="DH219" s="254">
        <f t="shared" si="2566"/>
        <v>0</v>
      </c>
      <c r="DI219" s="254">
        <f t="shared" si="2566"/>
        <v>0</v>
      </c>
      <c r="DJ219" s="254">
        <f t="shared" si="2566"/>
        <v>0</v>
      </c>
      <c r="DK219" s="254">
        <f t="shared" si="2566"/>
        <v>0</v>
      </c>
      <c r="DL219" s="254">
        <f t="shared" si="2566"/>
        <v>0</v>
      </c>
      <c r="DM219" s="254">
        <f t="shared" si="2566"/>
        <v>0</v>
      </c>
      <c r="DN219" s="254">
        <f t="shared" si="2566"/>
        <v>0</v>
      </c>
      <c r="DO219" s="254">
        <f t="shared" si="2566"/>
        <v>0</v>
      </c>
      <c r="DP219" s="254">
        <f t="shared" ref="DP219" si="2567">IF(DP222&lt;DP217,(DP217-DP222)/5+DP220,(DP222-DP217)/5+DP218)</f>
        <v>0</v>
      </c>
      <c r="DQ219" s="306">
        <f t="shared" si="2276"/>
        <v>58</v>
      </c>
      <c r="DR219" s="254">
        <f t="shared" ref="DR219:DS219" si="2568">IF(DR222&lt;DR217,(DR217-DR222)/5+DR220,(DR222-DR217)/5+DR218)</f>
        <v>0.41875000000000001</v>
      </c>
      <c r="DS219" s="254">
        <f t="shared" si="2568"/>
        <v>0.94652777777777775</v>
      </c>
      <c r="DT219" s="254">
        <f t="shared" ref="DT219:EF219" si="2569">IF(DT222&lt;DT217,(DT217-DT222)/5+DT220,(DT222-DT217)/5+DT218)</f>
        <v>0.94652777777777775</v>
      </c>
      <c r="DU219" s="254">
        <f t="shared" si="2569"/>
        <v>0.9472222222222223</v>
      </c>
      <c r="DV219" s="254">
        <f t="shared" si="2569"/>
        <v>0.95694444444444438</v>
      </c>
      <c r="DW219" s="254">
        <f t="shared" si="2569"/>
        <v>4.027777777777778E-2</v>
      </c>
      <c r="DX219" s="254">
        <f t="shared" si="2569"/>
        <v>0.96250000000000002</v>
      </c>
      <c r="DY219" s="254">
        <f t="shared" si="2569"/>
        <v>0.94458333333333344</v>
      </c>
      <c r="DZ219" s="254">
        <f t="shared" si="2569"/>
        <v>0.96902777777777771</v>
      </c>
      <c r="EA219" s="254">
        <f t="shared" si="2569"/>
        <v>0.97138888888888897</v>
      </c>
      <c r="EB219" s="254">
        <f t="shared" si="2569"/>
        <v>0.97277777777777785</v>
      </c>
      <c r="EC219" s="254">
        <f t="shared" si="2569"/>
        <v>0.97930555555555554</v>
      </c>
      <c r="ED219" s="254">
        <f t="shared" si="2569"/>
        <v>0.98069444444444442</v>
      </c>
      <c r="EE219" s="254">
        <f t="shared" si="2569"/>
        <v>0.98111111111111116</v>
      </c>
      <c r="EF219" s="254">
        <f t="shared" si="2569"/>
        <v>0.98430555555555554</v>
      </c>
      <c r="EG219" s="254">
        <f t="shared" ref="EG219:EU219" si="2570">IF(EG222&lt;EG217,(EG217-EG222)/5+EG220,(EG222-EG217)/5+EG218)</f>
        <v>0.98430555555555554</v>
      </c>
      <c r="EH219" s="254">
        <f t="shared" si="2570"/>
        <v>0.98680555555555549</v>
      </c>
      <c r="EI219" s="254">
        <f t="shared" si="2570"/>
        <v>0.98611111111111116</v>
      </c>
      <c r="EJ219" s="254">
        <f t="shared" si="2570"/>
        <v>0.98583333333333334</v>
      </c>
      <c r="EK219" s="254">
        <f t="shared" si="2570"/>
        <v>0.98722222222222211</v>
      </c>
      <c r="EL219" s="254">
        <f t="shared" si="2570"/>
        <v>0.99069444444444443</v>
      </c>
      <c r="EM219" s="254">
        <f t="shared" si="2570"/>
        <v>0.9915277777777779</v>
      </c>
      <c r="EN219" s="254">
        <f t="shared" si="2570"/>
        <v>0.99652777777777779</v>
      </c>
      <c r="EO219" s="254">
        <f t="shared" si="2570"/>
        <v>0.99444444444444435</v>
      </c>
      <c r="EP219" s="254">
        <f t="shared" si="2570"/>
        <v>0.99583333333333335</v>
      </c>
      <c r="EQ219" s="254">
        <f t="shared" si="2570"/>
        <v>0.99583333333333335</v>
      </c>
      <c r="ER219" s="254">
        <f t="shared" si="2570"/>
        <v>0</v>
      </c>
      <c r="ES219" s="254">
        <f t="shared" si="2570"/>
        <v>6.9444444444444447E-4</v>
      </c>
      <c r="ET219" s="254">
        <f t="shared" si="2570"/>
        <v>0</v>
      </c>
      <c r="EU219" s="254">
        <f t="shared" si="2570"/>
        <v>6.9444444444444447E-4</v>
      </c>
      <c r="EV219" s="254">
        <f t="shared" ref="EV219:FJ219" si="2571">IF(EV222&lt;EV217,(EV217-EV222)/5+EV220,(EV222-EV217)/5+EV218)</f>
        <v>2.7777777777777779E-3</v>
      </c>
      <c r="EW219" s="254">
        <f t="shared" si="2571"/>
        <v>1.9444444444444446E-3</v>
      </c>
      <c r="EX219" s="254">
        <f t="shared" si="2571"/>
        <v>3.6111111111111114E-3</v>
      </c>
      <c r="EY219" s="254">
        <f t="shared" si="2571"/>
        <v>3.1944444444444446E-3</v>
      </c>
      <c r="EZ219" s="254">
        <f t="shared" si="2571"/>
        <v>1.8055555555555557E-3</v>
      </c>
      <c r="FA219" s="254">
        <f t="shared" si="2571"/>
        <v>5.4166666666666669E-3</v>
      </c>
      <c r="FB219" s="254">
        <f t="shared" si="2571"/>
        <v>4.3055555555555555E-3</v>
      </c>
      <c r="FC219" s="254">
        <f t="shared" si="2571"/>
        <v>5.6944444444444447E-3</v>
      </c>
      <c r="FD219" s="254">
        <f t="shared" si="2571"/>
        <v>4.0277777777777777E-3</v>
      </c>
      <c r="FE219" s="254">
        <f t="shared" si="2571"/>
        <v>4.5833333333333334E-3</v>
      </c>
      <c r="FF219" s="254">
        <f t="shared" si="2571"/>
        <v>4.5833333333333334E-3</v>
      </c>
      <c r="FG219" s="254">
        <f t="shared" si="2571"/>
        <v>4.3055555555555555E-3</v>
      </c>
      <c r="FH219" s="254">
        <f t="shared" si="2571"/>
        <v>4.4444444444444444E-3</v>
      </c>
      <c r="FI219" s="254">
        <f t="shared" si="2571"/>
        <v>4.0277777777777777E-3</v>
      </c>
      <c r="FJ219" s="254">
        <f t="shared" si="2571"/>
        <v>5.6944444444444447E-3</v>
      </c>
      <c r="FK219" s="255">
        <f t="shared" ref="FK219" si="2572">IF(FK222&lt;FK217,(FK217-FK222)/5+FK220,(FK222-FK217)/5+FK218)</f>
        <v>5.2777777777777779E-3</v>
      </c>
      <c r="FL219" s="214">
        <f t="shared" si="2280"/>
        <v>58</v>
      </c>
      <c r="FM219" s="238" t="s">
        <v>68</v>
      </c>
      <c r="FN219" s="222">
        <f>GO191</f>
        <v>1.6111111111111111E-2</v>
      </c>
      <c r="FO219" s="216"/>
      <c r="FP219" s="216"/>
      <c r="FQ219" s="216"/>
      <c r="FR219" s="216"/>
      <c r="FS219" s="216"/>
      <c r="FT219" s="216"/>
      <c r="FU219" s="216"/>
      <c r="FV219" s="216"/>
      <c r="FW219" s="216"/>
      <c r="FX219" s="216"/>
      <c r="FY219" s="216"/>
      <c r="FZ219" s="216"/>
      <c r="GA219" s="216"/>
      <c r="GB219" s="216"/>
      <c r="GC219" s="216"/>
      <c r="GD219" s="216"/>
      <c r="GE219" s="216"/>
      <c r="GF219" s="216"/>
      <c r="GG219" s="216"/>
      <c r="GH219" s="216"/>
      <c r="GI219" s="216"/>
      <c r="GJ219" s="216"/>
      <c r="GK219" s="216"/>
      <c r="GL219" s="216"/>
      <c r="GM219" s="216"/>
      <c r="GN219" s="216"/>
      <c r="GO219" s="216"/>
      <c r="GP219" s="216"/>
      <c r="GQ219" s="216"/>
      <c r="GR219" s="216"/>
      <c r="GS219" s="216"/>
      <c r="GT219" s="216"/>
      <c r="GU219" s="216"/>
      <c r="GV219" s="216"/>
      <c r="GW219" s="216"/>
      <c r="GX219" s="216"/>
      <c r="GY219" s="216"/>
      <c r="GZ219" s="216"/>
      <c r="HA219" s="216"/>
      <c r="HB219" s="216"/>
      <c r="HC219" s="216"/>
      <c r="HD219" s="216"/>
      <c r="HE219" s="216"/>
      <c r="HF219" s="216"/>
      <c r="HG219" s="216"/>
      <c r="HH219" s="216"/>
      <c r="HI219" s="216"/>
      <c r="HJ219" s="216"/>
      <c r="HK219" s="216"/>
      <c r="HL219" s="216"/>
      <c r="HM219" s="216"/>
      <c r="HN219" s="216"/>
      <c r="HO219" s="216"/>
      <c r="HP219" s="216"/>
      <c r="HQ219" s="216"/>
      <c r="HR219" s="216"/>
      <c r="HS219" s="216"/>
      <c r="HT219" s="216"/>
      <c r="HU219" s="216"/>
      <c r="HV219" s="216"/>
      <c r="HW219" s="216"/>
      <c r="HX219" s="216"/>
      <c r="HY219" s="216"/>
      <c r="HZ219" s="216"/>
      <c r="IA219" s="216"/>
      <c r="IB219" s="216"/>
      <c r="IC219" s="216"/>
      <c r="ID219" s="216"/>
      <c r="IE219" s="216"/>
      <c r="IF219" s="216"/>
      <c r="IG219" s="216"/>
      <c r="IH219" s="216"/>
      <c r="II219" s="216"/>
      <c r="IJ219" s="216"/>
      <c r="IK219" s="216"/>
      <c r="IL219" s="216"/>
      <c r="IM219" s="216"/>
      <c r="IN219" s="216"/>
      <c r="IO219" s="216"/>
      <c r="IP219" s="216"/>
      <c r="IQ219" s="216"/>
      <c r="IR219" s="216"/>
      <c r="IS219" s="216"/>
      <c r="IT219" s="216"/>
      <c r="IU219" s="216"/>
      <c r="IV219" s="216"/>
      <c r="IW219" s="216"/>
      <c r="IX219" s="216"/>
      <c r="IY219" s="216"/>
      <c r="IZ219" s="216"/>
      <c r="JA219" s="216"/>
      <c r="JB219" s="216"/>
      <c r="JC219" s="216"/>
      <c r="JD219" s="216"/>
      <c r="JE219" s="216"/>
      <c r="JF219" s="216"/>
      <c r="JG219" s="216"/>
      <c r="JH219" s="216"/>
      <c r="JI219" s="216"/>
      <c r="JJ219" s="216"/>
      <c r="JK219" s="216"/>
      <c r="JL219" s="216"/>
      <c r="JM219" s="216"/>
      <c r="JN219" s="216"/>
      <c r="JO219" s="216"/>
      <c r="JP219" s="216"/>
      <c r="JQ219" s="216"/>
      <c r="JR219" s="216"/>
    </row>
    <row r="220" spans="58:278" hidden="1">
      <c r="BF220" s="215">
        <v>57</v>
      </c>
      <c r="BG220" s="214">
        <f t="shared" si="2271"/>
        <v>57</v>
      </c>
      <c r="BH220" s="257">
        <f t="shared" ref="BH220:BI220" si="2573">IF(BH222&lt;BH217,(BH217-BH222)/5+BH221,(BH222-BH217)/5+BH219)</f>
        <v>4.3055555555555555E-3</v>
      </c>
      <c r="BI220" s="254">
        <f t="shared" si="2573"/>
        <v>5.0000000000000001E-3</v>
      </c>
      <c r="BJ220" s="254">
        <f t="shared" ref="BJ220:BW220" si="2574">IF(BJ222&lt;BJ217,(BJ217-BJ222)/5+BJ221,(BJ222-BJ217)/5+BJ219)</f>
        <v>3.3333333333333335E-3</v>
      </c>
      <c r="BK220" s="254">
        <f t="shared" si="2574"/>
        <v>4.0277777777777777E-3</v>
      </c>
      <c r="BL220" s="254">
        <f t="shared" si="2574"/>
        <v>6.1111111111111114E-3</v>
      </c>
      <c r="BM220" s="254">
        <f t="shared" si="2574"/>
        <v>6.1111111111111114E-3</v>
      </c>
      <c r="BN220" s="254">
        <f t="shared" si="2574"/>
        <v>6.3888888888888893E-3</v>
      </c>
      <c r="BO220" s="254">
        <f t="shared" si="2574"/>
        <v>5.6944444444444447E-3</v>
      </c>
      <c r="BP220" s="254">
        <f t="shared" si="2574"/>
        <v>8.4722222222222213E-3</v>
      </c>
      <c r="BQ220" s="254">
        <f t="shared" si="2574"/>
        <v>6.3888888888888893E-3</v>
      </c>
      <c r="BR220" s="254">
        <f t="shared" si="2574"/>
        <v>6.3888888888888893E-3</v>
      </c>
      <c r="BS220" s="254">
        <f t="shared" si="2574"/>
        <v>7.083333333333333E-3</v>
      </c>
      <c r="BT220" s="254">
        <f t="shared" si="2574"/>
        <v>7.083333333333333E-3</v>
      </c>
      <c r="BU220" s="254">
        <f t="shared" si="2574"/>
        <v>7.083333333333333E-3</v>
      </c>
      <c r="BV220" s="254">
        <f t="shared" si="2574"/>
        <v>7.083333333333333E-3</v>
      </c>
      <c r="BW220" s="254">
        <f t="shared" si="2574"/>
        <v>7.083333333333333E-3</v>
      </c>
      <c r="BX220" s="254">
        <f t="shared" ref="BX220:CN220" si="2575">IF(BX222&lt;BX217,(BX217-BX222)/5+BX221,(BX222-BX217)/5+BX219)</f>
        <v>7.083333333333333E-3</v>
      </c>
      <c r="BY220" s="254">
        <f t="shared" si="2575"/>
        <v>8.4722222222222213E-3</v>
      </c>
      <c r="BZ220" s="254">
        <f t="shared" si="2575"/>
        <v>8.4722222222222213E-3</v>
      </c>
      <c r="CA220" s="254">
        <f t="shared" si="2575"/>
        <v>8.7499999999999991E-3</v>
      </c>
      <c r="CB220" s="254">
        <f t="shared" si="2575"/>
        <v>1.1527777777777777E-2</v>
      </c>
      <c r="CC220" s="254">
        <f t="shared" si="2575"/>
        <v>1.013888888888889E-2</v>
      </c>
      <c r="CD220" s="254">
        <f t="shared" si="2575"/>
        <v>1.3472222222222222E-2</v>
      </c>
      <c r="CE220" s="254">
        <f t="shared" si="2575"/>
        <v>1.3472222222222222E-2</v>
      </c>
      <c r="CF220" s="254">
        <f t="shared" si="2575"/>
        <v>1.7222222222222222E-2</v>
      </c>
      <c r="CG220" s="254">
        <f t="shared" si="2575"/>
        <v>1.7083333333333332E-2</v>
      </c>
      <c r="CH220" s="254">
        <f t="shared" si="2575"/>
        <v>2.1805555555555554E-2</v>
      </c>
      <c r="CI220" s="254">
        <f t="shared" si="2575"/>
        <v>2.4166666666666666E-2</v>
      </c>
      <c r="CJ220" s="254">
        <f t="shared" si="2575"/>
        <v>2.7777777777777776E-2</v>
      </c>
      <c r="CK220" s="254">
        <f t="shared" si="2575"/>
        <v>3.2777777777777781E-2</v>
      </c>
      <c r="CL220" s="254">
        <f t="shared" si="2575"/>
        <v>3.3055555555555553E-2</v>
      </c>
      <c r="CM220" s="254">
        <f t="shared" si="2575"/>
        <v>6.1805555555555558E-2</v>
      </c>
      <c r="CN220" s="254">
        <f t="shared" si="2575"/>
        <v>6.1111111111111116E-2</v>
      </c>
      <c r="CO220" s="254">
        <f t="shared" ref="CO220:DO220" si="2576">IF(CO222&lt;CO217,(CO217-CO222)/5+CO221,(CO222-CO217)/5+CO219)</f>
        <v>6.5972222222222224E-2</v>
      </c>
      <c r="CP220" s="254">
        <f t="shared" si="2576"/>
        <v>8.819444444444445E-2</v>
      </c>
      <c r="CQ220" s="254">
        <f t="shared" si="2576"/>
        <v>9.8611111111111108E-2</v>
      </c>
      <c r="CR220" s="254">
        <f t="shared" si="2576"/>
        <v>3.9583333333333331E-2</v>
      </c>
      <c r="CS220" s="254">
        <f t="shared" si="2576"/>
        <v>4.8750000000000002E-2</v>
      </c>
      <c r="CT220" s="254">
        <f t="shared" si="2576"/>
        <v>5.166666666666668E-2</v>
      </c>
      <c r="CU220" s="254">
        <f t="shared" si="2576"/>
        <v>7.8333333333333338E-2</v>
      </c>
      <c r="CV220" s="254">
        <f t="shared" si="2576"/>
        <v>0</v>
      </c>
      <c r="CW220" s="254">
        <f t="shared" si="2576"/>
        <v>0</v>
      </c>
      <c r="CX220" s="254">
        <f t="shared" si="2576"/>
        <v>0</v>
      </c>
      <c r="CY220" s="254">
        <f t="shared" si="2576"/>
        <v>0</v>
      </c>
      <c r="CZ220" s="254">
        <f t="shared" si="2576"/>
        <v>0</v>
      </c>
      <c r="DA220" s="254">
        <f t="shared" si="2576"/>
        <v>0</v>
      </c>
      <c r="DB220" s="254">
        <f t="shared" si="2576"/>
        <v>0</v>
      </c>
      <c r="DC220" s="254">
        <f t="shared" si="2576"/>
        <v>0</v>
      </c>
      <c r="DD220" s="254">
        <f t="shared" si="2576"/>
        <v>0</v>
      </c>
      <c r="DE220" s="254">
        <f t="shared" si="2576"/>
        <v>0</v>
      </c>
      <c r="DF220" s="254">
        <f t="shared" si="2576"/>
        <v>0</v>
      </c>
      <c r="DG220" s="254">
        <f t="shared" si="2576"/>
        <v>0</v>
      </c>
      <c r="DH220" s="254">
        <f t="shared" si="2576"/>
        <v>0</v>
      </c>
      <c r="DI220" s="254">
        <f t="shared" si="2576"/>
        <v>0</v>
      </c>
      <c r="DJ220" s="254">
        <f t="shared" si="2576"/>
        <v>0</v>
      </c>
      <c r="DK220" s="254">
        <f t="shared" si="2576"/>
        <v>0</v>
      </c>
      <c r="DL220" s="254">
        <f t="shared" si="2576"/>
        <v>0</v>
      </c>
      <c r="DM220" s="254">
        <f t="shared" si="2576"/>
        <v>0</v>
      </c>
      <c r="DN220" s="254">
        <f t="shared" si="2576"/>
        <v>0</v>
      </c>
      <c r="DO220" s="254">
        <f t="shared" si="2576"/>
        <v>0</v>
      </c>
      <c r="DP220" s="254">
        <f t="shared" ref="DP220" si="2577">IF(DP222&lt;DP217,(DP217-DP222)/5+DP221,(DP222-DP217)/5+DP219)</f>
        <v>0</v>
      </c>
      <c r="DQ220" s="306">
        <f t="shared" si="2276"/>
        <v>57</v>
      </c>
      <c r="DR220" s="254">
        <f t="shared" ref="DR220:DS220" si="2578">IF(DR222&lt;DR217,(DR217-DR222)/5+DR221,(DR222-DR217)/5+DR219)</f>
        <v>0.5854166666666667</v>
      </c>
      <c r="DS220" s="254">
        <f t="shared" si="2578"/>
        <v>0.94652777777777775</v>
      </c>
      <c r="DT220" s="254">
        <f t="shared" ref="DT220:EF220" si="2579">IF(DT222&lt;DT217,(DT217-DT222)/5+DT221,(DT222-DT217)/5+DT219)</f>
        <v>0.94652777777777775</v>
      </c>
      <c r="DU220" s="254">
        <f t="shared" si="2579"/>
        <v>0.9472222222222223</v>
      </c>
      <c r="DV220" s="254">
        <f t="shared" si="2579"/>
        <v>0.95694444444444438</v>
      </c>
      <c r="DW220" s="254">
        <f t="shared" si="2579"/>
        <v>4.027777777777778E-2</v>
      </c>
      <c r="DX220" s="254">
        <f t="shared" si="2579"/>
        <v>0.96250000000000002</v>
      </c>
      <c r="DY220" s="254">
        <f t="shared" si="2579"/>
        <v>0.94986111111111127</v>
      </c>
      <c r="DZ220" s="254">
        <f t="shared" si="2579"/>
        <v>0.97124999999999995</v>
      </c>
      <c r="EA220" s="254">
        <f t="shared" si="2579"/>
        <v>0.97375000000000012</v>
      </c>
      <c r="EB220" s="254">
        <f t="shared" si="2579"/>
        <v>0.975138888888889</v>
      </c>
      <c r="EC220" s="254">
        <f t="shared" si="2579"/>
        <v>0.98111111111111104</v>
      </c>
      <c r="ED220" s="254">
        <f t="shared" si="2579"/>
        <v>0.98180555555555549</v>
      </c>
      <c r="EE220" s="254">
        <f t="shared" si="2579"/>
        <v>0.98277777777777786</v>
      </c>
      <c r="EF220" s="254">
        <f t="shared" si="2579"/>
        <v>0.9851388888888889</v>
      </c>
      <c r="EG220" s="254">
        <f t="shared" ref="EG220:EU220" si="2580">IF(EG222&lt;EG217,(EG217-EG222)/5+EG221,(EG222-EG217)/5+EG219)</f>
        <v>0.9851388888888889</v>
      </c>
      <c r="EH220" s="254">
        <f t="shared" si="2580"/>
        <v>0.98749999999999993</v>
      </c>
      <c r="EI220" s="254">
        <f t="shared" si="2580"/>
        <v>0.98750000000000004</v>
      </c>
      <c r="EJ220" s="254">
        <f t="shared" si="2580"/>
        <v>0.98708333333333331</v>
      </c>
      <c r="EK220" s="254">
        <f t="shared" si="2580"/>
        <v>0.98847222222222209</v>
      </c>
      <c r="EL220" s="254">
        <f t="shared" si="2580"/>
        <v>0.99124999999999996</v>
      </c>
      <c r="EM220" s="254">
        <f t="shared" si="2580"/>
        <v>0.99180555555555572</v>
      </c>
      <c r="EN220" s="254">
        <f t="shared" si="2580"/>
        <v>0.99652777777777779</v>
      </c>
      <c r="EO220" s="254">
        <f t="shared" si="2580"/>
        <v>0.9951388888888888</v>
      </c>
      <c r="EP220" s="254">
        <f t="shared" si="2580"/>
        <v>0.99652777777777779</v>
      </c>
      <c r="EQ220" s="254">
        <f t="shared" si="2580"/>
        <v>0.99652777777777779</v>
      </c>
      <c r="ER220" s="254">
        <f t="shared" si="2580"/>
        <v>0</v>
      </c>
      <c r="ES220" s="254">
        <f t="shared" si="2580"/>
        <v>6.9444444444444447E-4</v>
      </c>
      <c r="ET220" s="254">
        <f t="shared" si="2580"/>
        <v>0</v>
      </c>
      <c r="EU220" s="254">
        <f t="shared" si="2580"/>
        <v>6.9444444444444447E-4</v>
      </c>
      <c r="EV220" s="254">
        <f t="shared" ref="EV220:FJ220" si="2581">IF(EV222&lt;EV217,(EV217-EV222)/5+EV221,(EV222-EV217)/5+EV219)</f>
        <v>2.7777777777777779E-3</v>
      </c>
      <c r="EW220" s="254">
        <f t="shared" si="2581"/>
        <v>2.2222222222222222E-3</v>
      </c>
      <c r="EX220" s="254">
        <f t="shared" si="2581"/>
        <v>3.3333333333333335E-3</v>
      </c>
      <c r="EY220" s="254">
        <f t="shared" si="2581"/>
        <v>3.0555555555555557E-3</v>
      </c>
      <c r="EZ220" s="254">
        <f t="shared" si="2581"/>
        <v>1.6666666666666668E-3</v>
      </c>
      <c r="FA220" s="254">
        <f t="shared" si="2581"/>
        <v>5.0000000000000001E-3</v>
      </c>
      <c r="FB220" s="254">
        <f t="shared" si="2581"/>
        <v>4.0277777777777777E-3</v>
      </c>
      <c r="FC220" s="254">
        <f t="shared" si="2581"/>
        <v>5.4166666666666669E-3</v>
      </c>
      <c r="FD220" s="254">
        <f t="shared" si="2581"/>
        <v>3.6111111111111114E-3</v>
      </c>
      <c r="FE220" s="254">
        <f t="shared" si="2581"/>
        <v>4.4444444444444444E-3</v>
      </c>
      <c r="FF220" s="254">
        <f t="shared" si="2581"/>
        <v>4.4444444444444444E-3</v>
      </c>
      <c r="FG220" s="254">
        <f t="shared" si="2581"/>
        <v>4.0277777777777777E-3</v>
      </c>
      <c r="FH220" s="254">
        <f t="shared" si="2581"/>
        <v>4.5833333333333334E-3</v>
      </c>
      <c r="FI220" s="254">
        <f t="shared" si="2581"/>
        <v>4.3055555555555555E-3</v>
      </c>
      <c r="FJ220" s="254">
        <f t="shared" si="2581"/>
        <v>5.4166666666666669E-3</v>
      </c>
      <c r="FK220" s="255">
        <f t="shared" ref="FK220" si="2582">IF(FK222&lt;FK217,(FK217-FK222)/5+FK221,(FK222-FK217)/5+FK219)</f>
        <v>5.138888888888889E-3</v>
      </c>
      <c r="FL220" s="214">
        <f t="shared" si="2280"/>
        <v>57</v>
      </c>
      <c r="FM220" s="238" t="s">
        <v>94</v>
      </c>
      <c r="FN220" s="222">
        <f>GP191</f>
        <v>1.8055555555555557E-2</v>
      </c>
      <c r="FO220" s="216"/>
      <c r="FP220" s="216"/>
      <c r="FQ220" s="216"/>
      <c r="FR220" s="216"/>
      <c r="FS220" s="216"/>
      <c r="FT220" s="216"/>
      <c r="FU220" s="216"/>
      <c r="FV220" s="216"/>
      <c r="FW220" s="216"/>
      <c r="FX220" s="216"/>
      <c r="FY220" s="216"/>
      <c r="FZ220" s="216"/>
      <c r="GA220" s="216"/>
      <c r="GB220" s="216"/>
      <c r="GC220" s="216"/>
      <c r="GD220" s="216"/>
      <c r="GE220" s="216"/>
      <c r="GF220" s="216"/>
      <c r="GG220" s="216"/>
      <c r="GH220" s="216"/>
      <c r="GI220" s="216"/>
      <c r="GJ220" s="216"/>
      <c r="GK220" s="216"/>
      <c r="GL220" s="216"/>
      <c r="GM220" s="216"/>
      <c r="GN220" s="216"/>
      <c r="GO220" s="216"/>
      <c r="GP220" s="216"/>
      <c r="GQ220" s="216"/>
      <c r="GR220" s="216"/>
      <c r="GS220" s="216"/>
      <c r="GT220" s="216"/>
      <c r="GU220" s="216"/>
      <c r="GV220" s="216"/>
      <c r="GW220" s="216"/>
      <c r="GX220" s="216"/>
      <c r="GY220" s="216"/>
      <c r="GZ220" s="216"/>
      <c r="HA220" s="216"/>
      <c r="HB220" s="216"/>
      <c r="HC220" s="216"/>
      <c r="HD220" s="216"/>
      <c r="HE220" s="216"/>
      <c r="HF220" s="216"/>
      <c r="HG220" s="216"/>
      <c r="HH220" s="216"/>
      <c r="HI220" s="216"/>
      <c r="HJ220" s="216"/>
      <c r="HK220" s="216"/>
      <c r="HL220" s="216"/>
      <c r="HM220" s="216"/>
      <c r="HN220" s="216"/>
      <c r="HO220" s="216"/>
      <c r="HP220" s="216"/>
      <c r="HQ220" s="216"/>
      <c r="HR220" s="216"/>
      <c r="HS220" s="216"/>
      <c r="HT220" s="216"/>
      <c r="HU220" s="216"/>
      <c r="HV220" s="216"/>
      <c r="HW220" s="216"/>
      <c r="HX220" s="216"/>
      <c r="HY220" s="216"/>
      <c r="HZ220" s="216"/>
      <c r="IA220" s="216"/>
      <c r="IB220" s="216"/>
      <c r="IC220" s="216"/>
      <c r="ID220" s="216"/>
      <c r="IE220" s="216"/>
      <c r="IF220" s="216"/>
      <c r="IG220" s="216"/>
      <c r="IH220" s="216"/>
      <c r="II220" s="216"/>
      <c r="IJ220" s="216"/>
      <c r="IK220" s="216"/>
      <c r="IL220" s="216"/>
      <c r="IM220" s="216"/>
      <c r="IN220" s="216"/>
      <c r="IO220" s="216"/>
      <c r="IP220" s="216"/>
      <c r="IQ220" s="216"/>
      <c r="IR220" s="216"/>
      <c r="IS220" s="216"/>
      <c r="IT220" s="216"/>
      <c r="IU220" s="216"/>
      <c r="IV220" s="216"/>
      <c r="IW220" s="216"/>
      <c r="IX220" s="216"/>
      <c r="IY220" s="216"/>
      <c r="IZ220" s="216"/>
      <c r="JA220" s="216"/>
      <c r="JB220" s="216"/>
      <c r="JC220" s="216"/>
      <c r="JD220" s="216"/>
      <c r="JE220" s="216"/>
      <c r="JF220" s="216"/>
      <c r="JG220" s="216"/>
      <c r="JH220" s="216"/>
      <c r="JI220" s="216"/>
      <c r="JJ220" s="216"/>
      <c r="JK220" s="216"/>
      <c r="JL220" s="216"/>
      <c r="JM220" s="216"/>
      <c r="JN220" s="216"/>
      <c r="JO220" s="216"/>
      <c r="JP220" s="216"/>
      <c r="JQ220" s="216"/>
      <c r="JR220" s="216"/>
    </row>
    <row r="221" spans="58:278" ht="15.75" hidden="1" thickBot="1">
      <c r="BF221" s="215">
        <v>56</v>
      </c>
      <c r="BG221" s="214">
        <f t="shared" si="2271"/>
        <v>56</v>
      </c>
      <c r="BH221" s="286">
        <f>IF(BH222&lt;BH217,(BH217-BH222)/5+BH222,(BH222-BH217)/5+BH220)</f>
        <v>3.8888888888888888E-3</v>
      </c>
      <c r="BI221" s="283">
        <f>IF(BI222&lt;BI217,(BI217-BI222)/5+BI222,(BI222-BI217)/5+BI220)</f>
        <v>5.2777777777777779E-3</v>
      </c>
      <c r="BJ221" s="283">
        <f t="shared" ref="BJ221:BW221" si="2583">IF(BJ222&lt;BJ217,(BJ217-BJ222)/5+BJ222,(BJ222-BJ217)/5+BJ220)</f>
        <v>3.0555555555555557E-3</v>
      </c>
      <c r="BK221" s="283">
        <f t="shared" si="2583"/>
        <v>3.7499999999999999E-3</v>
      </c>
      <c r="BL221" s="283">
        <f t="shared" si="2583"/>
        <v>5.8333333333333336E-3</v>
      </c>
      <c r="BM221" s="283">
        <f t="shared" si="2583"/>
        <v>5.8333333333333336E-3</v>
      </c>
      <c r="BN221" s="283">
        <f t="shared" si="2583"/>
        <v>5.9722222222222225E-3</v>
      </c>
      <c r="BO221" s="283">
        <f t="shared" si="2583"/>
        <v>5.2777777777777779E-3</v>
      </c>
      <c r="BP221" s="283">
        <f t="shared" si="2583"/>
        <v>8.0555555555555554E-3</v>
      </c>
      <c r="BQ221" s="283">
        <f t="shared" si="2583"/>
        <v>5.9722222222222225E-3</v>
      </c>
      <c r="BR221" s="283">
        <f t="shared" si="2583"/>
        <v>5.9722222222222225E-3</v>
      </c>
      <c r="BS221" s="283">
        <f t="shared" si="2583"/>
        <v>6.6666666666666662E-3</v>
      </c>
      <c r="BT221" s="283">
        <f t="shared" si="2583"/>
        <v>6.6666666666666662E-3</v>
      </c>
      <c r="BU221" s="283">
        <f t="shared" si="2583"/>
        <v>6.6666666666666662E-3</v>
      </c>
      <c r="BV221" s="283">
        <f t="shared" si="2583"/>
        <v>6.6666666666666662E-3</v>
      </c>
      <c r="BW221" s="283">
        <f t="shared" si="2583"/>
        <v>6.6666666666666662E-3</v>
      </c>
      <c r="BX221" s="283">
        <f t="shared" ref="BX221" si="2584">IF(BX222&lt;BX217,(BX217-BX222)/5+BX222,(BX222-BX217)/5+BX220)</f>
        <v>6.6666666666666662E-3</v>
      </c>
      <c r="BY221" s="283">
        <f t="shared" ref="BY221" si="2585">IF(BY222&lt;BY217,(BY217-BY222)/5+BY222,(BY222-BY217)/5+BY220)</f>
        <v>8.0555555555555554E-3</v>
      </c>
      <c r="BZ221" s="283">
        <f t="shared" ref="BZ221" si="2586">IF(BZ222&lt;BZ217,(BZ217-BZ222)/5+BZ222,(BZ222-BZ217)/5+BZ220)</f>
        <v>8.0555555555555554E-3</v>
      </c>
      <c r="CA221" s="283">
        <f t="shared" ref="CA221" si="2587">IF(CA222&lt;CA217,(CA217-CA222)/5+CA222,(CA222-CA217)/5+CA220)</f>
        <v>8.1944444444444434E-3</v>
      </c>
      <c r="CB221" s="283">
        <f t="shared" ref="CB221" si="2588">IF(CB222&lt;CB217,(CB217-CB222)/5+CB222,(CB222-CB217)/5+CB220)</f>
        <v>1.0972222222222222E-2</v>
      </c>
      <c r="CC221" s="283">
        <f t="shared" ref="CC221" si="2589">IF(CC222&lt;CC217,(CC217-CC222)/5+CC222,(CC222-CC217)/5+CC220)</f>
        <v>9.5833333333333343E-3</v>
      </c>
      <c r="CD221" s="283">
        <f t="shared" ref="CD221" si="2590">IF(CD222&lt;CD217,(CD217-CD222)/5+CD222,(CD222-CD217)/5+CD220)</f>
        <v>1.2638888888888889E-2</v>
      </c>
      <c r="CE221" s="283">
        <f t="shared" ref="CE221" si="2591">IF(CE222&lt;CE217,(CE217-CE222)/5+CE222,(CE222-CE217)/5+CE220)</f>
        <v>1.2638888888888889E-2</v>
      </c>
      <c r="CF221" s="283">
        <f t="shared" ref="CF221" si="2592">IF(CF222&lt;CF217,(CF217-CF222)/5+CF222,(CF222-CF217)/5+CF220)</f>
        <v>1.6250000000000001E-2</v>
      </c>
      <c r="CG221" s="283">
        <f t="shared" ref="CG221" si="2593">IF(CG222&lt;CG217,(CG217-CG222)/5+CG222,(CG222-CG217)/5+CG220)</f>
        <v>1.5833333333333331E-2</v>
      </c>
      <c r="CH221" s="283">
        <f t="shared" ref="CH221" si="2594">IF(CH222&lt;CH217,(CH217-CH222)/5+CH222,(CH222-CH217)/5+CH220)</f>
        <v>2.0277777777777777E-2</v>
      </c>
      <c r="CI221" s="283">
        <f t="shared" ref="CI221" si="2595">IF(CI222&lt;CI217,(CI217-CI222)/5+CI222,(CI222-CI217)/5+CI220)</f>
        <v>2.2499999999999999E-2</v>
      </c>
      <c r="CJ221" s="283">
        <f t="shared" ref="CJ221" si="2596">IF(CJ222&lt;CJ217,(CJ217-CJ222)/5+CJ222,(CJ222-CJ217)/5+CJ220)</f>
        <v>2.5694444444444443E-2</v>
      </c>
      <c r="CK221" s="283">
        <f t="shared" ref="CK221" si="2597">IF(CK222&lt;CK217,(CK217-CK222)/5+CK222,(CK222-CK217)/5+CK220)</f>
        <v>3.0277777777777778E-2</v>
      </c>
      <c r="CL221" s="283">
        <f t="shared" ref="CL221" si="2598">IF(CL222&lt;CL217,(CL217-CL222)/5+CL222,(CL222-CL217)/5+CL220)</f>
        <v>3.0416666666666665E-2</v>
      </c>
      <c r="CM221" s="283">
        <f t="shared" ref="CM221" si="2599">IF(CM222&lt;CM217,(CM217-CM222)/5+CM222,(CM222-CM217)/5+CM220)</f>
        <v>5.3472222222222227E-2</v>
      </c>
      <c r="CN221" s="283">
        <f t="shared" ref="CN221" si="2600">IF(CN222&lt;CN217,(CN217-CN222)/5+CN222,(CN222-CN217)/5+CN220)</f>
        <v>6.1111111111111116E-2</v>
      </c>
      <c r="CO221" s="283">
        <f t="shared" ref="CO221" si="2601">IF(CO222&lt;CO217,(CO217-CO222)/5+CO222,(CO222-CO217)/5+CO220)</f>
        <v>6.5972222222222224E-2</v>
      </c>
      <c r="CP221" s="283">
        <f t="shared" ref="CP221" si="2602">IF(CP222&lt;CP217,(CP217-CP222)/5+CP222,(CP222-CP217)/5+CP220)</f>
        <v>8.819444444444445E-2</v>
      </c>
      <c r="CQ221" s="283">
        <f t="shared" ref="CQ221" si="2603">IF(CQ222&lt;CQ217,(CQ217-CQ222)/5+CQ222,(CQ222-CQ217)/5+CQ220)</f>
        <v>9.8611111111111108E-2</v>
      </c>
      <c r="CR221" s="283">
        <f t="shared" ref="CR221" si="2604">IF(CR222&lt;CR217,(CR217-CR222)/5+CR222,(CR222-CR217)/5+CR220)</f>
        <v>5.2777777777777778E-2</v>
      </c>
      <c r="CS221" s="283">
        <f t="shared" ref="CS221" si="2605">IF(CS222&lt;CS217,(CS217-CS222)/5+CS222,(CS222-CS217)/5+CS220)</f>
        <v>6.5000000000000002E-2</v>
      </c>
      <c r="CT221" s="283">
        <f t="shared" ref="CT221" si="2606">IF(CT222&lt;CT217,(CT217-CT222)/5+CT222,(CT222-CT217)/5+CT220)</f>
        <v>6.8888888888888902E-2</v>
      </c>
      <c r="CU221" s="283">
        <f t="shared" ref="CU221" si="2607">IF(CU222&lt;CU217,(CU217-CU222)/5+CU222,(CU222-CU217)/5+CU220)</f>
        <v>0.10444444444444445</v>
      </c>
      <c r="CV221" s="283">
        <f t="shared" ref="CV221" si="2608">IF(CV222&lt;CV217,(CV217-CV222)/5+CV222,(CV222-CV217)/5+CV220)</f>
        <v>0</v>
      </c>
      <c r="CW221" s="283">
        <f t="shared" ref="CW221" si="2609">IF(CW222&lt;CW217,(CW217-CW222)/5+CW222,(CW222-CW217)/5+CW220)</f>
        <v>0</v>
      </c>
      <c r="CX221" s="283">
        <f t="shared" ref="CX221" si="2610">IF(CX222&lt;CX217,(CX217-CX222)/5+CX222,(CX222-CX217)/5+CX220)</f>
        <v>0</v>
      </c>
      <c r="CY221" s="283">
        <f t="shared" ref="CY221" si="2611">IF(CY222&lt;CY217,(CY217-CY222)/5+CY222,(CY222-CY217)/5+CY220)</f>
        <v>0</v>
      </c>
      <c r="CZ221" s="283">
        <f t="shared" ref="CZ221" si="2612">IF(CZ222&lt;CZ217,(CZ217-CZ222)/5+CZ222,(CZ222-CZ217)/5+CZ220)</f>
        <v>0</v>
      </c>
      <c r="DA221" s="283">
        <f t="shared" ref="DA221" si="2613">IF(DA222&lt;DA217,(DA217-DA222)/5+DA222,(DA222-DA217)/5+DA220)</f>
        <v>0</v>
      </c>
      <c r="DB221" s="283">
        <f t="shared" ref="DB221" si="2614">IF(DB222&lt;DB217,(DB217-DB222)/5+DB222,(DB222-DB217)/5+DB220)</f>
        <v>0</v>
      </c>
      <c r="DC221" s="283">
        <f t="shared" ref="DC221" si="2615">IF(DC222&lt;DC217,(DC217-DC222)/5+DC222,(DC222-DC217)/5+DC220)</f>
        <v>0</v>
      </c>
      <c r="DD221" s="283">
        <f t="shared" ref="DD221" si="2616">IF(DD222&lt;DD217,(DD217-DD222)/5+DD222,(DD222-DD217)/5+DD220)</f>
        <v>0</v>
      </c>
      <c r="DE221" s="283">
        <f t="shared" ref="DE221" si="2617">IF(DE222&lt;DE217,(DE217-DE222)/5+DE222,(DE222-DE217)/5+DE220)</f>
        <v>0</v>
      </c>
      <c r="DF221" s="283">
        <f t="shared" ref="DF221" si="2618">IF(DF222&lt;DF217,(DF217-DF222)/5+DF222,(DF222-DF217)/5+DF220)</f>
        <v>0</v>
      </c>
      <c r="DG221" s="283">
        <f t="shared" ref="DG221" si="2619">IF(DG222&lt;DG217,(DG217-DG222)/5+DG222,(DG222-DG217)/5+DG220)</f>
        <v>0</v>
      </c>
      <c r="DH221" s="283">
        <f t="shared" ref="DH221" si="2620">IF(DH222&lt;DH217,(DH217-DH222)/5+DH222,(DH222-DH217)/5+DH220)</f>
        <v>0</v>
      </c>
      <c r="DI221" s="283">
        <f t="shared" ref="DI221" si="2621">IF(DI222&lt;DI217,(DI217-DI222)/5+DI222,(DI222-DI217)/5+DI220)</f>
        <v>0</v>
      </c>
      <c r="DJ221" s="283">
        <f t="shared" ref="DJ221" si="2622">IF(DJ222&lt;DJ217,(DJ217-DJ222)/5+DJ222,(DJ222-DJ217)/5+DJ220)</f>
        <v>0</v>
      </c>
      <c r="DK221" s="283">
        <f t="shared" ref="DK221" si="2623">IF(DK222&lt;DK217,(DK217-DK222)/5+DK222,(DK222-DK217)/5+DK220)</f>
        <v>0</v>
      </c>
      <c r="DL221" s="283">
        <f t="shared" ref="DL221" si="2624">IF(DL222&lt;DL217,(DL217-DL222)/5+DL222,(DL222-DL217)/5+DL220)</f>
        <v>0</v>
      </c>
      <c r="DM221" s="283">
        <f t="shared" ref="DM221" si="2625">IF(DM222&lt;DM217,(DM217-DM222)/5+DM222,(DM222-DM217)/5+DM220)</f>
        <v>0</v>
      </c>
      <c r="DN221" s="283">
        <f t="shared" ref="DN221" si="2626">IF(DN222&lt;DN217,(DN217-DN222)/5+DN222,(DN222-DN217)/5+DN220)</f>
        <v>0</v>
      </c>
      <c r="DO221" s="283">
        <f t="shared" ref="DO221" si="2627">IF(DO222&lt;DO217,(DO217-DO222)/5+DO222,(DO222-DO217)/5+DO220)</f>
        <v>0</v>
      </c>
      <c r="DP221" s="283">
        <f t="shared" ref="DP221" si="2628">IF(DP222&lt;DP217,(DP217-DP222)/5+DP222,(DP222-DP217)/5+DP220)</f>
        <v>0</v>
      </c>
      <c r="DQ221" s="306">
        <f t="shared" si="2276"/>
        <v>56</v>
      </c>
      <c r="DR221" s="272">
        <f t="shared" ref="DR221:DS221" si="2629">IF(DR222&lt;DR217,(DR217-DR222)/5+DR222,(DR222-DR217)/5+DR220)</f>
        <v>0.75208333333333344</v>
      </c>
      <c r="DS221" s="272">
        <f t="shared" si="2629"/>
        <v>0.94652777777777775</v>
      </c>
      <c r="DT221" s="272">
        <f t="shared" ref="DT221:EF221" si="2630">IF(DT222&lt;DT217,(DT217-DT222)/5+DT222,(DT222-DT217)/5+DT220)</f>
        <v>0.94652777777777775</v>
      </c>
      <c r="DU221" s="272">
        <f t="shared" si="2630"/>
        <v>0.9472222222222223</v>
      </c>
      <c r="DV221" s="272">
        <f t="shared" si="2630"/>
        <v>0.95694444444444438</v>
      </c>
      <c r="DW221" s="272">
        <f t="shared" si="2630"/>
        <v>4.027777777777778E-2</v>
      </c>
      <c r="DX221" s="272">
        <f t="shared" si="2630"/>
        <v>0.96250000000000002</v>
      </c>
      <c r="DY221" s="272">
        <f t="shared" si="2630"/>
        <v>0.95513888888888909</v>
      </c>
      <c r="DZ221" s="272">
        <f t="shared" si="2630"/>
        <v>0.97347222222222218</v>
      </c>
      <c r="EA221" s="272">
        <f t="shared" si="2630"/>
        <v>0.97611111111111126</v>
      </c>
      <c r="EB221" s="272">
        <f t="shared" si="2630"/>
        <v>0.97750000000000015</v>
      </c>
      <c r="EC221" s="272">
        <f t="shared" si="2630"/>
        <v>0.98291666666666655</v>
      </c>
      <c r="ED221" s="272">
        <f t="shared" si="2630"/>
        <v>0.98291666666666655</v>
      </c>
      <c r="EE221" s="272">
        <f t="shared" si="2630"/>
        <v>0.98444444444444457</v>
      </c>
      <c r="EF221" s="272">
        <f t="shared" si="2630"/>
        <v>0.98597222222222225</v>
      </c>
      <c r="EG221" s="272">
        <f t="shared" ref="EG221:EU221" si="2631">IF(EG222&lt;EG217,(EG217-EG222)/5+EG222,(EG222-EG217)/5+EG220)</f>
        <v>0.98597222222222225</v>
      </c>
      <c r="EH221" s="272">
        <f t="shared" si="2631"/>
        <v>0.98819444444444438</v>
      </c>
      <c r="EI221" s="272">
        <f t="shared" si="2631"/>
        <v>0.98888888888888893</v>
      </c>
      <c r="EJ221" s="272">
        <f t="shared" si="2631"/>
        <v>0.98833333333333329</v>
      </c>
      <c r="EK221" s="272">
        <f t="shared" si="2631"/>
        <v>0.98972222222222206</v>
      </c>
      <c r="EL221" s="272">
        <f t="shared" si="2631"/>
        <v>0.9918055555555555</v>
      </c>
      <c r="EM221" s="272">
        <f t="shared" si="2631"/>
        <v>0.99208333333333354</v>
      </c>
      <c r="EN221" s="272">
        <f t="shared" si="2631"/>
        <v>0.99652777777777779</v>
      </c>
      <c r="EO221" s="272">
        <f t="shared" si="2631"/>
        <v>0.99583333333333324</v>
      </c>
      <c r="EP221" s="272">
        <f t="shared" si="2631"/>
        <v>0.99722222222222223</v>
      </c>
      <c r="EQ221" s="272">
        <f t="shared" si="2631"/>
        <v>0.99722222222222223</v>
      </c>
      <c r="ER221" s="272">
        <f t="shared" si="2631"/>
        <v>0</v>
      </c>
      <c r="ES221" s="272">
        <f t="shared" si="2631"/>
        <v>6.9444444444444447E-4</v>
      </c>
      <c r="ET221" s="272">
        <f t="shared" si="2631"/>
        <v>0</v>
      </c>
      <c r="EU221" s="272">
        <f t="shared" si="2631"/>
        <v>6.9444444444444447E-4</v>
      </c>
      <c r="EV221" s="272">
        <f t="shared" ref="EV221:FJ221" si="2632">IF(EV222&lt;EV217,(EV217-EV222)/5+EV222,(EV222-EV217)/5+EV220)</f>
        <v>2.7777777777777779E-3</v>
      </c>
      <c r="EW221" s="272">
        <f t="shared" si="2632"/>
        <v>2.5000000000000001E-3</v>
      </c>
      <c r="EX221" s="272">
        <f t="shared" si="2632"/>
        <v>3.0555555555555557E-3</v>
      </c>
      <c r="EY221" s="272">
        <f t="shared" si="2632"/>
        <v>2.9166666666666668E-3</v>
      </c>
      <c r="EZ221" s="272">
        <f t="shared" si="2632"/>
        <v>1.5277777777777779E-3</v>
      </c>
      <c r="FA221" s="272">
        <f t="shared" si="2632"/>
        <v>4.5833333333333334E-3</v>
      </c>
      <c r="FB221" s="272">
        <f t="shared" si="2632"/>
        <v>3.7499999999999999E-3</v>
      </c>
      <c r="FC221" s="272">
        <f t="shared" si="2632"/>
        <v>5.138888888888889E-3</v>
      </c>
      <c r="FD221" s="272">
        <f t="shared" si="2632"/>
        <v>3.1944444444444446E-3</v>
      </c>
      <c r="FE221" s="272">
        <f t="shared" si="2632"/>
        <v>4.3055555555555555E-3</v>
      </c>
      <c r="FF221" s="272">
        <f t="shared" si="2632"/>
        <v>4.3055555555555555E-3</v>
      </c>
      <c r="FG221" s="272">
        <f t="shared" si="2632"/>
        <v>3.7499999999999999E-3</v>
      </c>
      <c r="FH221" s="272">
        <f t="shared" si="2632"/>
        <v>4.7222222222222223E-3</v>
      </c>
      <c r="FI221" s="272">
        <f t="shared" si="2632"/>
        <v>4.5833333333333334E-3</v>
      </c>
      <c r="FJ221" s="272">
        <f t="shared" si="2632"/>
        <v>5.138888888888889E-3</v>
      </c>
      <c r="FK221" s="275">
        <f t="shared" ref="FK221" si="2633">IF(FK222&lt;FK217,(FK217-FK222)/5+FK222,(FK222-FK217)/5+FK220)</f>
        <v>5.0000000000000001E-3</v>
      </c>
      <c r="FL221" s="214">
        <f t="shared" si="2280"/>
        <v>56</v>
      </c>
      <c r="FM221" s="238" t="s">
        <v>113</v>
      </c>
      <c r="FN221" s="222">
        <f>GQ191</f>
        <v>2.0833333333333339E-2</v>
      </c>
      <c r="FO221" s="216"/>
      <c r="FP221" s="216"/>
      <c r="FQ221" s="216"/>
      <c r="FR221" s="216"/>
      <c r="FS221" s="216"/>
      <c r="FT221" s="216"/>
      <c r="FU221" s="216"/>
      <c r="FV221" s="216"/>
      <c r="FW221" s="216"/>
      <c r="FX221" s="216"/>
      <c r="FY221" s="216"/>
      <c r="FZ221" s="216"/>
      <c r="GA221" s="216"/>
      <c r="GB221" s="216"/>
      <c r="GC221" s="216"/>
      <c r="GD221" s="216"/>
      <c r="GE221" s="216"/>
      <c r="GF221" s="216"/>
      <c r="GG221" s="216"/>
      <c r="GH221" s="216"/>
      <c r="GI221" s="216"/>
      <c r="GJ221" s="216"/>
      <c r="GK221" s="216"/>
      <c r="GL221" s="216"/>
      <c r="GM221" s="216"/>
      <c r="GN221" s="216"/>
      <c r="GO221" s="216"/>
      <c r="GP221" s="216"/>
      <c r="GQ221" s="216"/>
      <c r="GR221" s="216"/>
      <c r="GS221" s="216"/>
      <c r="GT221" s="216"/>
      <c r="GU221" s="216"/>
      <c r="GV221" s="216"/>
      <c r="GW221" s="216"/>
      <c r="GX221" s="216"/>
      <c r="GY221" s="216"/>
      <c r="GZ221" s="216"/>
      <c r="HA221" s="216"/>
      <c r="HB221" s="216"/>
      <c r="HC221" s="216"/>
      <c r="HD221" s="216"/>
      <c r="HE221" s="216"/>
      <c r="HF221" s="216"/>
      <c r="HG221" s="216"/>
      <c r="HH221" s="216"/>
      <c r="HI221" s="216"/>
      <c r="HJ221" s="216"/>
      <c r="HK221" s="216"/>
      <c r="HL221" s="216"/>
      <c r="HM221" s="216"/>
      <c r="HN221" s="216"/>
      <c r="HO221" s="216"/>
      <c r="HP221" s="216"/>
      <c r="HQ221" s="216"/>
      <c r="HR221" s="216"/>
      <c r="HS221" s="216"/>
      <c r="HT221" s="216"/>
      <c r="HU221" s="216"/>
      <c r="HV221" s="216"/>
      <c r="HW221" s="216"/>
      <c r="HX221" s="216"/>
      <c r="HY221" s="216"/>
      <c r="HZ221" s="216"/>
      <c r="IA221" s="216"/>
      <c r="IB221" s="216"/>
      <c r="IC221" s="216"/>
      <c r="ID221" s="216"/>
      <c r="IE221" s="216"/>
      <c r="IF221" s="216"/>
      <c r="IG221" s="216"/>
      <c r="IH221" s="216"/>
      <c r="II221" s="216"/>
      <c r="IJ221" s="216"/>
      <c r="IK221" s="216"/>
      <c r="IL221" s="216"/>
      <c r="IM221" s="216"/>
      <c r="IN221" s="216"/>
      <c r="IO221" s="216"/>
      <c r="IP221" s="216"/>
      <c r="IQ221" s="216"/>
      <c r="IR221" s="216"/>
      <c r="IS221" s="216"/>
      <c r="IT221" s="216"/>
      <c r="IU221" s="216"/>
      <c r="IV221" s="216"/>
      <c r="IW221" s="216"/>
      <c r="IX221" s="216"/>
      <c r="IY221" s="216"/>
      <c r="IZ221" s="216"/>
      <c r="JA221" s="216"/>
      <c r="JB221" s="216"/>
      <c r="JC221" s="216"/>
      <c r="JD221" s="216"/>
      <c r="JE221" s="216"/>
      <c r="JF221" s="216"/>
      <c r="JG221" s="216"/>
      <c r="JH221" s="216"/>
      <c r="JI221" s="216"/>
      <c r="JJ221" s="216"/>
      <c r="JK221" s="216"/>
      <c r="JL221" s="216"/>
      <c r="JM221" s="216"/>
      <c r="JN221" s="216"/>
      <c r="JO221" s="216"/>
      <c r="JP221" s="216"/>
      <c r="JQ221" s="216"/>
      <c r="JR221" s="216"/>
    </row>
    <row r="222" spans="58:278" ht="15.75" hidden="1" thickBot="1">
      <c r="BF222" s="215">
        <v>55</v>
      </c>
      <c r="BG222" s="214">
        <f t="shared" si="2271"/>
        <v>55</v>
      </c>
      <c r="BH222" s="258">
        <v>3.472222222222222E-3</v>
      </c>
      <c r="BI222" s="259">
        <v>5.5555555555555558E-3</v>
      </c>
      <c r="BJ222" s="259">
        <v>2.7777777777777779E-3</v>
      </c>
      <c r="BK222" s="259">
        <v>3.472222222222222E-3</v>
      </c>
      <c r="BL222" s="259">
        <v>5.5555555555555558E-3</v>
      </c>
      <c r="BM222" s="259">
        <v>5.5555555555555558E-3</v>
      </c>
      <c r="BN222" s="259">
        <v>5.5555555555555558E-3</v>
      </c>
      <c r="BO222" s="259">
        <v>4.8611111111111112E-3</v>
      </c>
      <c r="BP222" s="259">
        <v>7.6388888888888886E-3</v>
      </c>
      <c r="BQ222" s="259">
        <v>5.5555555555555558E-3</v>
      </c>
      <c r="BR222" s="259">
        <v>5.5555555555555558E-3</v>
      </c>
      <c r="BS222" s="259">
        <v>6.2499999999999995E-3</v>
      </c>
      <c r="BT222" s="259">
        <v>6.2499999999999995E-3</v>
      </c>
      <c r="BU222" s="259">
        <v>6.2499999999999995E-3</v>
      </c>
      <c r="BV222" s="259">
        <v>6.2499999999999995E-3</v>
      </c>
      <c r="BW222" s="259">
        <v>6.2499999999999995E-3</v>
      </c>
      <c r="BX222" s="259">
        <v>6.2499999999999995E-3</v>
      </c>
      <c r="BY222" s="259">
        <v>7.6388888888888886E-3</v>
      </c>
      <c r="BZ222" s="259">
        <v>7.6388888888888886E-3</v>
      </c>
      <c r="CA222" s="259">
        <v>7.6388888888888886E-3</v>
      </c>
      <c r="CB222" s="259">
        <v>1.0416666666666666E-2</v>
      </c>
      <c r="CC222" s="259">
        <v>9.0277777777777787E-3</v>
      </c>
      <c r="CD222" s="259">
        <v>1.1805555555555555E-2</v>
      </c>
      <c r="CE222" s="259">
        <v>1.1805555555555555E-2</v>
      </c>
      <c r="CF222" s="259">
        <v>1.5277777777777777E-2</v>
      </c>
      <c r="CG222" s="259">
        <v>1.4583333333333332E-2</v>
      </c>
      <c r="CH222" s="259">
        <v>1.8749999999999999E-2</v>
      </c>
      <c r="CI222" s="259">
        <v>2.0833333333333332E-2</v>
      </c>
      <c r="CJ222" s="259">
        <v>2.361111111111111E-2</v>
      </c>
      <c r="CK222" s="259">
        <v>2.7777777777777776E-2</v>
      </c>
      <c r="CL222" s="259">
        <v>2.7777777777777776E-2</v>
      </c>
      <c r="CM222" s="259">
        <v>4.5138888888888888E-2</v>
      </c>
      <c r="CN222" s="259">
        <v>6.1111111111111116E-2</v>
      </c>
      <c r="CO222" s="259">
        <v>6.5972222222222224E-2</v>
      </c>
      <c r="CP222" s="259">
        <v>8.819444444444445E-2</v>
      </c>
      <c r="CQ222" s="259">
        <v>9.8611111111111108E-2</v>
      </c>
      <c r="CR222" s="259">
        <v>6.5972222222222224E-2</v>
      </c>
      <c r="CS222" s="259">
        <v>8.1250000000000003E-2</v>
      </c>
      <c r="CT222" s="259">
        <v>8.6111111111111124E-2</v>
      </c>
      <c r="CU222" s="259">
        <v>0.13055555555555556</v>
      </c>
      <c r="CV222" s="259"/>
      <c r="CW222" s="259"/>
      <c r="CX222" s="259"/>
      <c r="CY222" s="259"/>
      <c r="CZ222" s="259"/>
      <c r="DA222" s="259"/>
      <c r="DB222" s="259"/>
      <c r="DC222" s="259"/>
      <c r="DD222" s="259"/>
      <c r="DE222" s="259"/>
      <c r="DF222" s="259"/>
      <c r="DG222" s="259"/>
      <c r="DH222" s="259"/>
      <c r="DI222" s="259"/>
      <c r="DJ222" s="259"/>
      <c r="DK222" s="259"/>
      <c r="DL222" s="259"/>
      <c r="DM222" s="259"/>
      <c r="DN222" s="259"/>
      <c r="DO222" s="259"/>
      <c r="DP222" s="300"/>
      <c r="DQ222" s="306">
        <f t="shared" si="2276"/>
        <v>55</v>
      </c>
      <c r="DR222" s="295">
        <v>0.91875000000000007</v>
      </c>
      <c r="DS222" s="259">
        <v>0.94652777777777775</v>
      </c>
      <c r="DT222" s="259">
        <v>0.94652777777777775</v>
      </c>
      <c r="DU222" s="259">
        <v>0.9472222222222223</v>
      </c>
      <c r="DV222" s="259">
        <v>0.95694444444444438</v>
      </c>
      <c r="DW222" s="259">
        <v>4.027777777777778E-2</v>
      </c>
      <c r="DX222" s="259">
        <v>0.96250000000000002</v>
      </c>
      <c r="DY222" s="259">
        <v>0.9604166666666667</v>
      </c>
      <c r="DZ222" s="259">
        <v>0.97569444444444453</v>
      </c>
      <c r="EA222" s="259">
        <v>0.9784722222222223</v>
      </c>
      <c r="EB222" s="290">
        <v>0.97986111111111107</v>
      </c>
      <c r="EC222" s="259">
        <v>0.98472222222222217</v>
      </c>
      <c r="ED222" s="259">
        <v>0.98402777777777783</v>
      </c>
      <c r="EE222" s="259">
        <v>0.98611111111111116</v>
      </c>
      <c r="EF222" s="259">
        <v>0.9868055555555556</v>
      </c>
      <c r="EG222" s="259">
        <v>0.9868055555555556</v>
      </c>
      <c r="EH222" s="259">
        <v>0.98888888888888893</v>
      </c>
      <c r="EI222" s="259">
        <v>0.9902777777777777</v>
      </c>
      <c r="EJ222" s="259">
        <v>0.98958333333333337</v>
      </c>
      <c r="EK222" s="259">
        <v>0.99097222222222225</v>
      </c>
      <c r="EL222" s="259">
        <v>0.99236111111111114</v>
      </c>
      <c r="EM222" s="259">
        <v>0.99236111111111114</v>
      </c>
      <c r="EN222" s="259">
        <v>0.99652777777777779</v>
      </c>
      <c r="EO222" s="259">
        <v>0.99652777777777779</v>
      </c>
      <c r="EP222" s="259">
        <v>0.99791666666666667</v>
      </c>
      <c r="EQ222" s="259">
        <v>0.99791666666666667</v>
      </c>
      <c r="ER222" s="259">
        <v>0</v>
      </c>
      <c r="ES222" s="259">
        <v>6.9444444444444447E-4</v>
      </c>
      <c r="ET222" s="259">
        <v>0</v>
      </c>
      <c r="EU222" s="259">
        <v>6.9444444444444447E-4</v>
      </c>
      <c r="EV222" s="259">
        <v>2.7777777777777779E-3</v>
      </c>
      <c r="EW222" s="259">
        <v>2.7777777777777779E-3</v>
      </c>
      <c r="EX222" s="259">
        <v>2.7777777777777779E-3</v>
      </c>
      <c r="EY222" s="259">
        <v>2.7777777777777779E-3</v>
      </c>
      <c r="EZ222" s="259">
        <v>1.3888888888888889E-3</v>
      </c>
      <c r="FA222" s="259">
        <v>4.1666666666666666E-3</v>
      </c>
      <c r="FB222" s="259">
        <v>3.472222222222222E-3</v>
      </c>
      <c r="FC222" s="259">
        <v>4.8611111111111112E-3</v>
      </c>
      <c r="FD222" s="259">
        <v>2.7777777777777779E-3</v>
      </c>
      <c r="FE222" s="259">
        <v>4.1666666666666666E-3</v>
      </c>
      <c r="FF222" s="259">
        <v>4.1666666666666666E-3</v>
      </c>
      <c r="FG222" s="259">
        <v>3.472222222222222E-3</v>
      </c>
      <c r="FH222" s="259">
        <v>4.8611111111111112E-3</v>
      </c>
      <c r="FI222" s="259">
        <v>4.8611111111111112E-3</v>
      </c>
      <c r="FJ222" s="259">
        <v>4.8611111111111112E-3</v>
      </c>
      <c r="FK222" s="273">
        <v>4.8611111111111112E-3</v>
      </c>
      <c r="FL222" s="214">
        <f t="shared" si="2280"/>
        <v>55</v>
      </c>
      <c r="FM222" s="238" t="s">
        <v>103</v>
      </c>
      <c r="FN222" s="222">
        <f>GR191</f>
        <v>2.1249999999999998E-2</v>
      </c>
      <c r="FO222" s="216"/>
      <c r="FP222" s="216"/>
      <c r="FQ222" s="216"/>
      <c r="FR222" s="216"/>
      <c r="FS222" s="216"/>
      <c r="FT222" s="216"/>
      <c r="FU222" s="216"/>
      <c r="FV222" s="216"/>
      <c r="FW222" s="216"/>
      <c r="FX222" s="216"/>
      <c r="FY222" s="216"/>
      <c r="FZ222" s="216"/>
      <c r="GA222" s="216"/>
      <c r="GB222" s="216"/>
      <c r="GC222" s="216"/>
      <c r="GD222" s="216"/>
      <c r="GE222" s="216"/>
      <c r="GF222" s="216"/>
      <c r="GG222" s="216"/>
      <c r="GH222" s="216"/>
      <c r="GI222" s="216"/>
      <c r="GJ222" s="216"/>
      <c r="GK222" s="216"/>
      <c r="GL222" s="216"/>
      <c r="GM222" s="216"/>
      <c r="GN222" s="216"/>
      <c r="GO222" s="216"/>
      <c r="GP222" s="216"/>
      <c r="GQ222" s="216"/>
      <c r="GR222" s="216"/>
      <c r="GS222" s="216"/>
      <c r="GT222" s="216"/>
      <c r="GU222" s="216"/>
      <c r="GV222" s="216"/>
      <c r="GW222" s="216"/>
      <c r="GX222" s="216"/>
      <c r="GY222" s="216"/>
      <c r="GZ222" s="216"/>
      <c r="HA222" s="216"/>
      <c r="HB222" s="216"/>
      <c r="HC222" s="216"/>
      <c r="HD222" s="216"/>
      <c r="HE222" s="216"/>
      <c r="HF222" s="216"/>
      <c r="HG222" s="216"/>
      <c r="HH222" s="216"/>
      <c r="HI222" s="216"/>
      <c r="HJ222" s="216"/>
      <c r="HK222" s="216"/>
      <c r="HL222" s="216"/>
      <c r="HM222" s="216"/>
      <c r="HN222" s="216"/>
      <c r="HO222" s="216"/>
      <c r="HP222" s="216"/>
      <c r="HQ222" s="216"/>
      <c r="HR222" s="216"/>
      <c r="HS222" s="216"/>
      <c r="HT222" s="216"/>
      <c r="HU222" s="216"/>
      <c r="HV222" s="216"/>
      <c r="HW222" s="216"/>
      <c r="HX222" s="216"/>
      <c r="HY222" s="216"/>
      <c r="HZ222" s="216"/>
      <c r="IA222" s="216"/>
      <c r="IB222" s="216"/>
      <c r="IC222" s="216"/>
      <c r="ID222" s="216"/>
      <c r="IE222" s="216"/>
      <c r="IF222" s="216"/>
      <c r="IG222" s="216"/>
      <c r="IH222" s="216"/>
      <c r="II222" s="216"/>
      <c r="IJ222" s="216"/>
      <c r="IK222" s="216"/>
      <c r="IL222" s="216"/>
      <c r="IM222" s="216"/>
      <c r="IN222" s="216"/>
      <c r="IO222" s="216"/>
      <c r="IP222" s="216"/>
      <c r="IQ222" s="216"/>
      <c r="IR222" s="216"/>
      <c r="IS222" s="216"/>
      <c r="IT222" s="216"/>
      <c r="IU222" s="216"/>
      <c r="IV222" s="216"/>
      <c r="IW222" s="216"/>
      <c r="IX222" s="216"/>
      <c r="IY222" s="216"/>
      <c r="IZ222" s="216"/>
      <c r="JA222" s="216"/>
      <c r="JB222" s="216"/>
      <c r="JC222" s="216"/>
      <c r="JD222" s="216"/>
      <c r="JE222" s="216"/>
      <c r="JF222" s="216"/>
      <c r="JG222" s="216"/>
      <c r="JH222" s="216"/>
      <c r="JI222" s="216"/>
      <c r="JJ222" s="216"/>
      <c r="JK222" s="216"/>
      <c r="JL222" s="216"/>
      <c r="JM222" s="216"/>
      <c r="JN222" s="216"/>
      <c r="JO222" s="216"/>
      <c r="JP222" s="216"/>
      <c r="JQ222" s="216"/>
      <c r="JR222" s="216"/>
    </row>
    <row r="223" spans="58:278" hidden="1">
      <c r="BF223" s="215">
        <v>54</v>
      </c>
      <c r="BG223" s="214">
        <f t="shared" si="2271"/>
        <v>54</v>
      </c>
      <c r="BH223" s="269">
        <f t="shared" ref="BH223:BI223" si="2634">IF(BH227&lt;BH222,(BH222-BH227)/5+BH224,(BH227-BH222)/5+BH222)</f>
        <v>3.472222222222222E-3</v>
      </c>
      <c r="BI223" s="270">
        <f t="shared" si="2634"/>
        <v>5.0000000000000001E-3</v>
      </c>
      <c r="BJ223" s="270">
        <f t="shared" ref="BJ223:BW223" si="2635">IF(BJ227&lt;BJ222,(BJ222-BJ227)/5+BJ224,(BJ227-BJ222)/5+BJ222)</f>
        <v>2.7777777777777779E-3</v>
      </c>
      <c r="BK223" s="270">
        <f t="shared" si="2635"/>
        <v>3.472222222222222E-3</v>
      </c>
      <c r="BL223" s="270">
        <f t="shared" si="2635"/>
        <v>5.4166666666666669E-3</v>
      </c>
      <c r="BM223" s="270">
        <f t="shared" si="2635"/>
        <v>5.4166666666666669E-3</v>
      </c>
      <c r="BN223" s="270">
        <f t="shared" si="2635"/>
        <v>5.4166666666666669E-3</v>
      </c>
      <c r="BO223" s="270">
        <f t="shared" si="2635"/>
        <v>4.8611111111111112E-3</v>
      </c>
      <c r="BP223" s="270">
        <f t="shared" si="2635"/>
        <v>7.4999999999999997E-3</v>
      </c>
      <c r="BQ223" s="270">
        <f t="shared" si="2635"/>
        <v>5.4166666666666669E-3</v>
      </c>
      <c r="BR223" s="270">
        <f t="shared" si="2635"/>
        <v>5.2777777777777779E-3</v>
      </c>
      <c r="BS223" s="270">
        <f t="shared" si="2635"/>
        <v>5.9722222222222225E-3</v>
      </c>
      <c r="BT223" s="270">
        <f t="shared" si="2635"/>
        <v>5.9722222222222225E-3</v>
      </c>
      <c r="BU223" s="270">
        <f t="shared" si="2635"/>
        <v>5.9722222222222225E-3</v>
      </c>
      <c r="BV223" s="270">
        <f t="shared" si="2635"/>
        <v>6.1111111111111114E-3</v>
      </c>
      <c r="BW223" s="270">
        <f t="shared" si="2635"/>
        <v>6.1111111111111114E-3</v>
      </c>
      <c r="BX223" s="270">
        <f t="shared" ref="BX223:CN223" si="2636">IF(BX227&lt;BX222,(BX222-BX227)/5+BX224,(BX227-BX222)/5+BX222)</f>
        <v>5.9722222222222225E-3</v>
      </c>
      <c r="BY223" s="270">
        <f t="shared" si="2636"/>
        <v>7.3611111111111108E-3</v>
      </c>
      <c r="BZ223" s="270">
        <f t="shared" si="2636"/>
        <v>7.3611111111111108E-3</v>
      </c>
      <c r="CA223" s="270">
        <f t="shared" si="2636"/>
        <v>7.3611111111111108E-3</v>
      </c>
      <c r="CB223" s="270">
        <f t="shared" si="2636"/>
        <v>1.013888888888889E-2</v>
      </c>
      <c r="CC223" s="270">
        <f t="shared" si="2636"/>
        <v>8.6111111111111128E-3</v>
      </c>
      <c r="CD223" s="270">
        <f t="shared" si="2636"/>
        <v>1.1527777777777777E-2</v>
      </c>
      <c r="CE223" s="270">
        <f t="shared" si="2636"/>
        <v>1.1250000000000001E-2</v>
      </c>
      <c r="CF223" s="270">
        <f t="shared" si="2636"/>
        <v>1.4722222222222222E-2</v>
      </c>
      <c r="CG223" s="270">
        <f t="shared" si="2636"/>
        <v>1.4166666666666662E-2</v>
      </c>
      <c r="CH223" s="270">
        <f t="shared" si="2636"/>
        <v>1.8055555555555557E-2</v>
      </c>
      <c r="CI223" s="270">
        <f t="shared" si="2636"/>
        <v>1.9999999999999993E-2</v>
      </c>
      <c r="CJ223" s="270">
        <f t="shared" si="2636"/>
        <v>2.2638888888888885E-2</v>
      </c>
      <c r="CK223" s="270">
        <f t="shared" si="2636"/>
        <v>2.6527777777777772E-2</v>
      </c>
      <c r="CL223" s="270">
        <f t="shared" si="2636"/>
        <v>2.6666666666666668E-2</v>
      </c>
      <c r="CM223" s="270">
        <f t="shared" si="2636"/>
        <v>4.26388888888889E-2</v>
      </c>
      <c r="CN223" s="270">
        <f t="shared" si="2636"/>
        <v>5.7083333333333326E-2</v>
      </c>
      <c r="CO223" s="270">
        <f t="shared" ref="CO223:DO223" si="2637">IF(CO227&lt;CO222,(CO222-CO227)/5+CO224,(CO227-CO222)/5+CO222)</f>
        <v>6.1805555555555551E-2</v>
      </c>
      <c r="CP223" s="270">
        <f t="shared" si="2637"/>
        <v>8.1527777777777782E-2</v>
      </c>
      <c r="CQ223" s="270">
        <f t="shared" si="2637"/>
        <v>9.013888888888888E-2</v>
      </c>
      <c r="CR223" s="270">
        <f t="shared" si="2637"/>
        <v>6.5972222222222224E-2</v>
      </c>
      <c r="CS223" s="270">
        <f t="shared" si="2637"/>
        <v>8.1250000000000003E-2</v>
      </c>
      <c r="CT223" s="270">
        <f t="shared" si="2637"/>
        <v>8.6111111111111124E-2</v>
      </c>
      <c r="CU223" s="270">
        <f t="shared" si="2637"/>
        <v>0.13055555555555556</v>
      </c>
      <c r="CV223" s="270">
        <f t="shared" si="2637"/>
        <v>1.9305555555555555E-2</v>
      </c>
      <c r="CW223" s="270">
        <f t="shared" si="2637"/>
        <v>1.9166666666666665E-2</v>
      </c>
      <c r="CX223" s="270">
        <f t="shared" si="2637"/>
        <v>2.041666666666667E-2</v>
      </c>
      <c r="CY223" s="270">
        <f t="shared" si="2637"/>
        <v>2.0833333333333336E-2</v>
      </c>
      <c r="CZ223" s="270">
        <f t="shared" si="2637"/>
        <v>2.1666666666666667E-2</v>
      </c>
      <c r="DA223" s="270">
        <f t="shared" si="2637"/>
        <v>2.5000000000000001E-2</v>
      </c>
      <c r="DB223" s="270">
        <f t="shared" si="2637"/>
        <v>2.6388888888888889E-2</v>
      </c>
      <c r="DC223" s="270">
        <f t="shared" si="2637"/>
        <v>0</v>
      </c>
      <c r="DD223" s="270">
        <f t="shared" si="2637"/>
        <v>0</v>
      </c>
      <c r="DE223" s="270">
        <f t="shared" si="2637"/>
        <v>0</v>
      </c>
      <c r="DF223" s="270">
        <f t="shared" si="2637"/>
        <v>0</v>
      </c>
      <c r="DG223" s="270">
        <f t="shared" si="2637"/>
        <v>0</v>
      </c>
      <c r="DH223" s="270">
        <f t="shared" si="2637"/>
        <v>0</v>
      </c>
      <c r="DI223" s="270">
        <f t="shared" si="2637"/>
        <v>0</v>
      </c>
      <c r="DJ223" s="270">
        <f t="shared" si="2637"/>
        <v>0</v>
      </c>
      <c r="DK223" s="270">
        <f t="shared" si="2637"/>
        <v>0</v>
      </c>
      <c r="DL223" s="270">
        <f t="shared" si="2637"/>
        <v>0</v>
      </c>
      <c r="DM223" s="270">
        <f t="shared" si="2637"/>
        <v>0</v>
      </c>
      <c r="DN223" s="270">
        <f t="shared" si="2637"/>
        <v>0</v>
      </c>
      <c r="DO223" s="270">
        <f t="shared" si="2637"/>
        <v>0</v>
      </c>
      <c r="DP223" s="270">
        <f t="shared" ref="DP223" si="2638">IF(DP227&lt;DP222,(DP222-DP227)/5+DP224,(DP227-DP222)/5+DP222)</f>
        <v>0</v>
      </c>
      <c r="DQ223" s="306">
        <f t="shared" si="2276"/>
        <v>54</v>
      </c>
      <c r="DR223" s="270">
        <f t="shared" ref="DR223:DS223" si="2639">IF(DR227&lt;DR222,(DR222-DR227)/5+DR224,(DR227-DR222)/5+DR222)</f>
        <v>0.92458333333333342</v>
      </c>
      <c r="DS223" s="270">
        <f t="shared" si="2639"/>
        <v>0.94944444444444442</v>
      </c>
      <c r="DT223" s="270">
        <f t="shared" ref="DT223:EI223" si="2640">IF(DT227&lt;DT222,(DT222-DT227)/5+DT224,(DT227-DT222)/5+DT222)</f>
        <v>0.94944444444444442</v>
      </c>
      <c r="DU223" s="270">
        <f t="shared" si="2640"/>
        <v>0.95000000000000007</v>
      </c>
      <c r="DV223" s="270">
        <f t="shared" si="2640"/>
        <v>0.9590277777777777</v>
      </c>
      <c r="DW223" s="270">
        <f t="shared" si="2640"/>
        <v>0.22597222222222221</v>
      </c>
      <c r="DX223" s="270">
        <f t="shared" si="2640"/>
        <v>0.96416666666666673</v>
      </c>
      <c r="DY223" s="270">
        <f t="shared" si="2640"/>
        <v>0.96263888888888893</v>
      </c>
      <c r="DZ223" s="270">
        <f t="shared" si="2640"/>
        <v>0.9769444444444445</v>
      </c>
      <c r="EA223" s="270">
        <f t="shared" si="2640"/>
        <v>0.97916666666666674</v>
      </c>
      <c r="EB223" s="270">
        <f t="shared" si="2640"/>
        <v>0.9804166666666666</v>
      </c>
      <c r="EC223" s="270">
        <f t="shared" si="2640"/>
        <v>0.9851388888888889</v>
      </c>
      <c r="ED223" s="270">
        <f t="shared" si="2640"/>
        <v>0.98472222222222228</v>
      </c>
      <c r="EE223" s="270">
        <f t="shared" si="2640"/>
        <v>0.98638888888888887</v>
      </c>
      <c r="EF223" s="270">
        <f t="shared" si="2640"/>
        <v>0.98708333333333331</v>
      </c>
      <c r="EG223" s="270">
        <f t="shared" si="2640"/>
        <v>0.98708333333333331</v>
      </c>
      <c r="EH223" s="270">
        <f t="shared" si="2640"/>
        <v>0.98958333333333337</v>
      </c>
      <c r="EI223" s="270">
        <f t="shared" si="2640"/>
        <v>0.99069444444444443</v>
      </c>
      <c r="EJ223" s="270">
        <f t="shared" ref="EJ223:EQ223" si="2641">IF(EJ227&lt;EJ222,(EJ222-EJ227)/5+EJ224,(EJ227-EJ222)/5+EJ222)</f>
        <v>0.98972222222222228</v>
      </c>
      <c r="EK223" s="270">
        <f t="shared" si="2641"/>
        <v>0.99083333333333334</v>
      </c>
      <c r="EL223" s="270">
        <f t="shared" si="2641"/>
        <v>0.99277777777777776</v>
      </c>
      <c r="EM223" s="270">
        <f t="shared" si="2641"/>
        <v>0.99277777777777776</v>
      </c>
      <c r="EN223" s="270">
        <f t="shared" si="2641"/>
        <v>0.99638888888888888</v>
      </c>
      <c r="EO223" s="270">
        <f t="shared" si="2641"/>
        <v>0.99638888888888888</v>
      </c>
      <c r="EP223" s="270">
        <f t="shared" si="2641"/>
        <v>0.99763888888888907</v>
      </c>
      <c r="EQ223" s="270">
        <f t="shared" si="2641"/>
        <v>0.99763888888888907</v>
      </c>
      <c r="ER223" s="288">
        <v>0.99958333333333305</v>
      </c>
      <c r="ES223" s="288">
        <v>2.7777777777777778E-4</v>
      </c>
      <c r="ET223" s="270">
        <f t="shared" ref="ET223:EV223" si="2642">IF(ET227&lt;ET222,(ET222-ET227)/5+ET224,(ET227-ET222)/5+ET222)</f>
        <v>1.3888888888888889E-4</v>
      </c>
      <c r="EU223" s="270">
        <f t="shared" si="2642"/>
        <v>5.5555555555555556E-4</v>
      </c>
      <c r="EV223" s="270">
        <f t="shared" si="2642"/>
        <v>2.2222222222222222E-3</v>
      </c>
      <c r="EW223" s="270">
        <f t="shared" ref="EW223:EZ223" si="2643">IF(EW227&lt;EW222,(EW222-EW227)/5+EW224,(EW227-EW222)/5+EW222)</f>
        <v>2.7777777777777779E-3</v>
      </c>
      <c r="EX223" s="270">
        <f t="shared" si="2643"/>
        <v>2.9166666666666668E-3</v>
      </c>
      <c r="EY223" s="270">
        <f t="shared" si="2643"/>
        <v>2.7777777777777779E-3</v>
      </c>
      <c r="EZ223" s="270">
        <f t="shared" si="2643"/>
        <v>1.3888888888888889E-3</v>
      </c>
      <c r="FA223" s="270">
        <f t="shared" ref="FA223:FJ223" si="2644">IF(FA227&lt;FA222,(FA222-FA227)/5+FA224,(FA227-FA222)/5+FA222)</f>
        <v>3.6111111111111109E-3</v>
      </c>
      <c r="FB223" s="270">
        <f t="shared" si="2644"/>
        <v>3.6111111111111109E-3</v>
      </c>
      <c r="FC223" s="270">
        <f t="shared" si="2644"/>
        <v>4.8611111111111112E-3</v>
      </c>
      <c r="FD223" s="270">
        <f t="shared" si="2644"/>
        <v>2.9166666666666668E-3</v>
      </c>
      <c r="FE223" s="270">
        <f t="shared" si="2644"/>
        <v>4.1666666666666666E-3</v>
      </c>
      <c r="FF223" s="270">
        <f t="shared" si="2644"/>
        <v>4.1666666666666666E-3</v>
      </c>
      <c r="FG223" s="270">
        <f t="shared" si="2644"/>
        <v>3.1944444444444446E-3</v>
      </c>
      <c r="FH223" s="270">
        <f t="shared" si="2644"/>
        <v>4.3055555555555555E-3</v>
      </c>
      <c r="FI223" s="270">
        <f t="shared" si="2644"/>
        <v>4.3055555555555555E-3</v>
      </c>
      <c r="FJ223" s="270">
        <f t="shared" si="2644"/>
        <v>4.8611111111111112E-3</v>
      </c>
      <c r="FK223" s="274">
        <f t="shared" ref="FK223" si="2645">IF(FK227&lt;FK222,(FK222-FK227)/5+FK224,(FK227-FK222)/5+FK222)</f>
        <v>4.7222222222222223E-3</v>
      </c>
      <c r="FL223" s="214">
        <f t="shared" si="2280"/>
        <v>54</v>
      </c>
      <c r="FM223" s="238" t="s">
        <v>70</v>
      </c>
      <c r="FN223" s="222">
        <f>GS191</f>
        <v>3.1111111111111107E-2</v>
      </c>
      <c r="FO223" s="216"/>
      <c r="FP223" s="216"/>
      <c r="FQ223" s="216"/>
      <c r="FR223" s="216"/>
      <c r="FS223" s="216"/>
      <c r="FT223" s="216"/>
      <c r="FU223" s="216"/>
      <c r="FV223" s="216"/>
      <c r="FW223" s="216"/>
      <c r="FX223" s="216"/>
      <c r="FY223" s="216"/>
      <c r="FZ223" s="216"/>
      <c r="GA223" s="216"/>
      <c r="GB223" s="216"/>
      <c r="GC223" s="216"/>
      <c r="GD223" s="216"/>
      <c r="GE223" s="216"/>
      <c r="GF223" s="216"/>
      <c r="GG223" s="216"/>
      <c r="GH223" s="216"/>
      <c r="GI223" s="216"/>
      <c r="GJ223" s="216"/>
      <c r="GK223" s="216"/>
      <c r="GL223" s="216"/>
      <c r="GM223" s="216"/>
      <c r="GN223" s="216"/>
      <c r="GO223" s="216"/>
      <c r="GP223" s="216"/>
      <c r="GQ223" s="216"/>
      <c r="GR223" s="216"/>
      <c r="GS223" s="216"/>
      <c r="GT223" s="216"/>
      <c r="GU223" s="216"/>
      <c r="GV223" s="216"/>
      <c r="GW223" s="216"/>
      <c r="GX223" s="216"/>
      <c r="GY223" s="216"/>
      <c r="GZ223" s="216"/>
      <c r="HA223" s="216"/>
      <c r="HB223" s="216"/>
      <c r="HC223" s="216"/>
      <c r="HD223" s="216"/>
      <c r="HE223" s="216"/>
      <c r="HF223" s="216"/>
      <c r="HG223" s="216"/>
      <c r="HH223" s="216"/>
      <c r="HI223" s="216"/>
      <c r="HJ223" s="216"/>
      <c r="HK223" s="216"/>
      <c r="HL223" s="216"/>
      <c r="HM223" s="216"/>
      <c r="HN223" s="216"/>
      <c r="HO223" s="216"/>
      <c r="HP223" s="216"/>
      <c r="HQ223" s="216"/>
      <c r="HR223" s="216"/>
      <c r="HS223" s="216"/>
      <c r="HT223" s="216"/>
      <c r="HU223" s="216"/>
      <c r="HV223" s="216"/>
      <c r="HW223" s="216"/>
      <c r="HX223" s="216"/>
      <c r="HY223" s="216"/>
      <c r="HZ223" s="216"/>
      <c r="IA223" s="216"/>
      <c r="IB223" s="216"/>
      <c r="IC223" s="216"/>
      <c r="ID223" s="216"/>
      <c r="IE223" s="216"/>
      <c r="IF223" s="216"/>
      <c r="IG223" s="216"/>
      <c r="IH223" s="216"/>
      <c r="II223" s="216"/>
      <c r="IJ223" s="216"/>
      <c r="IK223" s="216"/>
      <c r="IL223" s="216"/>
      <c r="IM223" s="216"/>
      <c r="IN223" s="216"/>
      <c r="IO223" s="216"/>
      <c r="IP223" s="216"/>
      <c r="IQ223" s="216"/>
      <c r="IR223" s="216"/>
      <c r="IS223" s="216"/>
      <c r="IT223" s="216"/>
      <c r="IU223" s="216"/>
      <c r="IV223" s="216"/>
      <c r="IW223" s="216"/>
      <c r="IX223" s="216"/>
      <c r="IY223" s="216"/>
      <c r="IZ223" s="216"/>
      <c r="JA223" s="216"/>
      <c r="JB223" s="216"/>
      <c r="JC223" s="216"/>
      <c r="JD223" s="216"/>
      <c r="JE223" s="216"/>
      <c r="JF223" s="216"/>
      <c r="JG223" s="216"/>
      <c r="JH223" s="216"/>
      <c r="JI223" s="216"/>
      <c r="JJ223" s="216"/>
      <c r="JK223" s="216"/>
      <c r="JL223" s="216"/>
      <c r="JM223" s="216"/>
      <c r="JN223" s="216"/>
      <c r="JO223" s="216"/>
      <c r="JP223" s="216"/>
      <c r="JQ223" s="216"/>
      <c r="JR223" s="216"/>
    </row>
    <row r="224" spans="58:278" hidden="1">
      <c r="BF224" s="215">
        <v>53</v>
      </c>
      <c r="BG224" s="214">
        <f t="shared" si="2271"/>
        <v>53</v>
      </c>
      <c r="BH224" s="257">
        <f t="shared" ref="BH224:BI224" si="2646">IF(BH227&lt;BH222,(BH222-BH227)/5+BH225,(BH227-BH222)/5+BH223)</f>
        <v>3.472222222222222E-3</v>
      </c>
      <c r="BI224" s="254">
        <f t="shared" si="2646"/>
        <v>4.4444444444444444E-3</v>
      </c>
      <c r="BJ224" s="254">
        <f t="shared" ref="BJ224:BW224" si="2647">IF(BJ227&lt;BJ222,(BJ222-BJ227)/5+BJ225,(BJ227-BJ222)/5+BJ223)</f>
        <v>2.7777777777777779E-3</v>
      </c>
      <c r="BK224" s="254">
        <f t="shared" si="2647"/>
        <v>3.472222222222222E-3</v>
      </c>
      <c r="BL224" s="254">
        <f t="shared" si="2647"/>
        <v>5.2777777777777779E-3</v>
      </c>
      <c r="BM224" s="254">
        <f t="shared" si="2647"/>
        <v>5.2777777777777779E-3</v>
      </c>
      <c r="BN224" s="254">
        <f t="shared" si="2647"/>
        <v>5.2777777777777779E-3</v>
      </c>
      <c r="BO224" s="254">
        <f t="shared" si="2647"/>
        <v>4.8611111111111112E-3</v>
      </c>
      <c r="BP224" s="254">
        <f t="shared" si="2647"/>
        <v>7.3611111111111108E-3</v>
      </c>
      <c r="BQ224" s="254">
        <f t="shared" si="2647"/>
        <v>5.2777777777777779E-3</v>
      </c>
      <c r="BR224" s="254">
        <f t="shared" si="2647"/>
        <v>5.0000000000000001E-3</v>
      </c>
      <c r="BS224" s="254">
        <f t="shared" si="2647"/>
        <v>5.6944444444444447E-3</v>
      </c>
      <c r="BT224" s="254">
        <f t="shared" si="2647"/>
        <v>5.6944444444444447E-3</v>
      </c>
      <c r="BU224" s="254">
        <f t="shared" si="2647"/>
        <v>5.6944444444444447E-3</v>
      </c>
      <c r="BV224" s="254">
        <f t="shared" si="2647"/>
        <v>5.9722222222222225E-3</v>
      </c>
      <c r="BW224" s="254">
        <f t="shared" si="2647"/>
        <v>5.9722222222222225E-3</v>
      </c>
      <c r="BX224" s="254">
        <f t="shared" ref="BX224:CN224" si="2648">IF(BX227&lt;BX222,(BX222-BX227)/5+BX225,(BX227-BX222)/5+BX223)</f>
        <v>5.6944444444444447E-3</v>
      </c>
      <c r="BY224" s="254">
        <f t="shared" si="2648"/>
        <v>7.083333333333333E-3</v>
      </c>
      <c r="BZ224" s="254">
        <f t="shared" si="2648"/>
        <v>7.083333333333333E-3</v>
      </c>
      <c r="CA224" s="254">
        <f t="shared" si="2648"/>
        <v>7.083333333333333E-3</v>
      </c>
      <c r="CB224" s="254">
        <f t="shared" si="2648"/>
        <v>9.8611111111111122E-3</v>
      </c>
      <c r="CC224" s="254">
        <f t="shared" si="2648"/>
        <v>8.1944444444444452E-3</v>
      </c>
      <c r="CD224" s="254">
        <f t="shared" si="2648"/>
        <v>1.125E-2</v>
      </c>
      <c r="CE224" s="254">
        <f t="shared" si="2648"/>
        <v>1.0694444444444446E-2</v>
      </c>
      <c r="CF224" s="254">
        <f t="shared" si="2648"/>
        <v>1.4166666666666666E-2</v>
      </c>
      <c r="CG224" s="254">
        <f t="shared" si="2648"/>
        <v>1.3749999999999997E-2</v>
      </c>
      <c r="CH224" s="254">
        <f t="shared" si="2648"/>
        <v>1.7361111111111112E-2</v>
      </c>
      <c r="CI224" s="254">
        <f t="shared" si="2648"/>
        <v>1.9166666666666662E-2</v>
      </c>
      <c r="CJ224" s="254">
        <f t="shared" si="2648"/>
        <v>2.1666666666666664E-2</v>
      </c>
      <c r="CK224" s="254">
        <f t="shared" si="2648"/>
        <v>2.5277777777777774E-2</v>
      </c>
      <c r="CL224" s="254">
        <f t="shared" si="2648"/>
        <v>2.5555555555555557E-2</v>
      </c>
      <c r="CM224" s="254">
        <f t="shared" si="2648"/>
        <v>4.0138888888888898E-2</v>
      </c>
      <c r="CN224" s="254">
        <f t="shared" si="2648"/>
        <v>5.305555555555555E-2</v>
      </c>
      <c r="CO224" s="254">
        <f t="shared" ref="CO224:DO224" si="2649">IF(CO227&lt;CO222,(CO222-CO227)/5+CO225,(CO227-CO222)/5+CO223)</f>
        <v>5.7638888888888885E-2</v>
      </c>
      <c r="CP224" s="254">
        <f t="shared" si="2649"/>
        <v>7.4861111111111114E-2</v>
      </c>
      <c r="CQ224" s="254">
        <f t="shared" si="2649"/>
        <v>8.1666666666666665E-2</v>
      </c>
      <c r="CR224" s="254">
        <f t="shared" si="2649"/>
        <v>6.5972222222222224E-2</v>
      </c>
      <c r="CS224" s="254">
        <f t="shared" si="2649"/>
        <v>8.1250000000000003E-2</v>
      </c>
      <c r="CT224" s="254">
        <f t="shared" si="2649"/>
        <v>8.6111111111111124E-2</v>
      </c>
      <c r="CU224" s="254">
        <f t="shared" si="2649"/>
        <v>0.13055555555555556</v>
      </c>
      <c r="CV224" s="254">
        <f t="shared" si="2649"/>
        <v>3.861111111111111E-2</v>
      </c>
      <c r="CW224" s="254">
        <f t="shared" si="2649"/>
        <v>3.833333333333333E-2</v>
      </c>
      <c r="CX224" s="254">
        <f t="shared" si="2649"/>
        <v>4.083333333333334E-2</v>
      </c>
      <c r="CY224" s="254">
        <f t="shared" si="2649"/>
        <v>4.1666666666666671E-2</v>
      </c>
      <c r="CZ224" s="254">
        <f t="shared" si="2649"/>
        <v>4.3333333333333335E-2</v>
      </c>
      <c r="DA224" s="254">
        <f t="shared" si="2649"/>
        <v>0.05</v>
      </c>
      <c r="DB224" s="254">
        <f t="shared" si="2649"/>
        <v>5.2777777777777778E-2</v>
      </c>
      <c r="DC224" s="254">
        <f t="shared" si="2649"/>
        <v>0</v>
      </c>
      <c r="DD224" s="254">
        <f t="shared" si="2649"/>
        <v>0</v>
      </c>
      <c r="DE224" s="254">
        <f t="shared" si="2649"/>
        <v>0</v>
      </c>
      <c r="DF224" s="254">
        <f t="shared" si="2649"/>
        <v>0</v>
      </c>
      <c r="DG224" s="254">
        <f t="shared" si="2649"/>
        <v>0</v>
      </c>
      <c r="DH224" s="254">
        <f t="shared" si="2649"/>
        <v>0</v>
      </c>
      <c r="DI224" s="254">
        <f t="shared" si="2649"/>
        <v>0</v>
      </c>
      <c r="DJ224" s="254">
        <f t="shared" si="2649"/>
        <v>0</v>
      </c>
      <c r="DK224" s="254">
        <f t="shared" si="2649"/>
        <v>0</v>
      </c>
      <c r="DL224" s="254">
        <f t="shared" si="2649"/>
        <v>0</v>
      </c>
      <c r="DM224" s="254">
        <f t="shared" si="2649"/>
        <v>0</v>
      </c>
      <c r="DN224" s="254">
        <f t="shared" si="2649"/>
        <v>0</v>
      </c>
      <c r="DO224" s="254">
        <f t="shared" si="2649"/>
        <v>0</v>
      </c>
      <c r="DP224" s="254">
        <f t="shared" ref="DP224" si="2650">IF(DP227&lt;DP222,(DP222-DP227)/5+DP225,(DP227-DP222)/5+DP223)</f>
        <v>0</v>
      </c>
      <c r="DQ224" s="306">
        <f t="shared" si="2276"/>
        <v>53</v>
      </c>
      <c r="DR224" s="254">
        <f t="shared" ref="DR224:DS224" si="2651">IF(DR227&lt;DR222,(DR222-DR227)/5+DR225,(DR227-DR222)/5+DR223)</f>
        <v>0.93041666666666678</v>
      </c>
      <c r="DS224" s="254">
        <f t="shared" si="2651"/>
        <v>0.9523611111111111</v>
      </c>
      <c r="DT224" s="254">
        <f t="shared" ref="DT224:EI224" si="2652">IF(DT227&lt;DT222,(DT222-DT227)/5+DT225,(DT227-DT222)/5+DT223)</f>
        <v>0.9523611111111111</v>
      </c>
      <c r="DU224" s="254">
        <f t="shared" si="2652"/>
        <v>0.95277777777777783</v>
      </c>
      <c r="DV224" s="254">
        <f t="shared" si="2652"/>
        <v>0.96111111111111103</v>
      </c>
      <c r="DW224" s="254">
        <f t="shared" si="2652"/>
        <v>0.41166666666666663</v>
      </c>
      <c r="DX224" s="254">
        <f t="shared" si="2652"/>
        <v>0.96583333333333343</v>
      </c>
      <c r="DY224" s="254">
        <f t="shared" si="2652"/>
        <v>0.96486111111111117</v>
      </c>
      <c r="DZ224" s="254">
        <f t="shared" si="2652"/>
        <v>0.97819444444444448</v>
      </c>
      <c r="EA224" s="254">
        <f t="shared" si="2652"/>
        <v>0.97986111111111118</v>
      </c>
      <c r="EB224" s="254">
        <f t="shared" si="2652"/>
        <v>0.98097222222222213</v>
      </c>
      <c r="EC224" s="254">
        <f t="shared" si="2652"/>
        <v>0.98555555555555563</v>
      </c>
      <c r="ED224" s="254">
        <f t="shared" si="2652"/>
        <v>0.98541666666666672</v>
      </c>
      <c r="EE224" s="254">
        <f t="shared" si="2652"/>
        <v>0.98666666666666658</v>
      </c>
      <c r="EF224" s="254">
        <f t="shared" si="2652"/>
        <v>0.98736111111111102</v>
      </c>
      <c r="EG224" s="254">
        <f t="shared" si="2652"/>
        <v>0.98736111111111102</v>
      </c>
      <c r="EH224" s="254">
        <f t="shared" si="2652"/>
        <v>0.99027777777777781</v>
      </c>
      <c r="EI224" s="254">
        <f t="shared" si="2652"/>
        <v>0.99111111111111116</v>
      </c>
      <c r="EJ224" s="254">
        <f t="shared" ref="EJ224:EQ224" si="2653">IF(EJ227&lt;EJ222,(EJ222-EJ227)/5+EJ225,(EJ227-EJ222)/5+EJ223)</f>
        <v>0.98986111111111119</v>
      </c>
      <c r="EK224" s="254">
        <f t="shared" si="2653"/>
        <v>0.99069444444444443</v>
      </c>
      <c r="EL224" s="254">
        <f t="shared" si="2653"/>
        <v>0.99319444444444438</v>
      </c>
      <c r="EM224" s="254">
        <f t="shared" si="2653"/>
        <v>0.99319444444444438</v>
      </c>
      <c r="EN224" s="254">
        <f t="shared" si="2653"/>
        <v>0.99624999999999997</v>
      </c>
      <c r="EO224" s="254">
        <f t="shared" si="2653"/>
        <v>0.99624999999999997</v>
      </c>
      <c r="EP224" s="254">
        <f t="shared" si="2653"/>
        <v>0.99736111111111125</v>
      </c>
      <c r="EQ224" s="254">
        <f t="shared" si="2653"/>
        <v>0.99736111111111125</v>
      </c>
      <c r="ER224" s="254">
        <v>0.99916666666666598</v>
      </c>
      <c r="ES224" s="254">
        <v>0.99986111111111098</v>
      </c>
      <c r="ET224" s="254">
        <f t="shared" ref="ET224:EV224" si="2654">IF(ET227&lt;ET222,(ET222-ET227)/5+ET225,(ET227-ET222)/5+ET223)</f>
        <v>2.7777777777777778E-4</v>
      </c>
      <c r="EU224" s="254">
        <f t="shared" si="2654"/>
        <v>4.1666666666666664E-4</v>
      </c>
      <c r="EV224" s="254">
        <f t="shared" si="2654"/>
        <v>1.6666666666666666E-3</v>
      </c>
      <c r="EW224" s="254">
        <f t="shared" ref="EW224:EZ224" si="2655">IF(EW227&lt;EW222,(EW222-EW227)/5+EW225,(EW227-EW222)/5+EW223)</f>
        <v>2.7777777777777779E-3</v>
      </c>
      <c r="EX224" s="254">
        <f t="shared" si="2655"/>
        <v>3.0555555555555557E-3</v>
      </c>
      <c r="EY224" s="254">
        <f t="shared" si="2655"/>
        <v>2.7777777777777779E-3</v>
      </c>
      <c r="EZ224" s="254">
        <f t="shared" si="2655"/>
        <v>1.3888888888888889E-3</v>
      </c>
      <c r="FA224" s="254">
        <f t="shared" ref="FA224:FJ224" si="2656">IF(FA227&lt;FA222,(FA222-FA227)/5+FA225,(FA227-FA222)/5+FA223)</f>
        <v>3.0555555555555553E-3</v>
      </c>
      <c r="FB224" s="254">
        <f t="shared" si="2656"/>
        <v>3.7499999999999999E-3</v>
      </c>
      <c r="FC224" s="254">
        <f t="shared" si="2656"/>
        <v>4.8611111111111112E-3</v>
      </c>
      <c r="FD224" s="254">
        <f t="shared" si="2656"/>
        <v>3.0555555555555557E-3</v>
      </c>
      <c r="FE224" s="254">
        <f t="shared" si="2656"/>
        <v>4.1666666666666666E-3</v>
      </c>
      <c r="FF224" s="254">
        <f t="shared" si="2656"/>
        <v>4.1666666666666666E-3</v>
      </c>
      <c r="FG224" s="254">
        <f t="shared" si="2656"/>
        <v>2.9166666666666668E-3</v>
      </c>
      <c r="FH224" s="254">
        <f t="shared" si="2656"/>
        <v>3.7500000000000003E-3</v>
      </c>
      <c r="FI224" s="254">
        <f t="shared" si="2656"/>
        <v>3.7500000000000003E-3</v>
      </c>
      <c r="FJ224" s="254">
        <f t="shared" si="2656"/>
        <v>4.8611111111111112E-3</v>
      </c>
      <c r="FK224" s="255">
        <f t="shared" ref="FK224" si="2657">IF(FK227&lt;FK222,(FK222-FK227)/5+FK225,(FK227-FK222)/5+FK223)</f>
        <v>4.5833333333333334E-3</v>
      </c>
      <c r="FL224" s="214">
        <f t="shared" si="2280"/>
        <v>53</v>
      </c>
      <c r="FM224" s="238" t="s">
        <v>124</v>
      </c>
      <c r="FN224" s="222">
        <f>GT191</f>
        <v>3.9444444444444456E-2</v>
      </c>
      <c r="FO224" s="216"/>
      <c r="FP224" s="216"/>
      <c r="FQ224" s="216"/>
      <c r="FR224" s="216"/>
      <c r="FS224" s="216"/>
      <c r="FT224" s="216"/>
      <c r="FU224" s="216"/>
      <c r="FV224" s="216"/>
      <c r="FW224" s="216"/>
      <c r="FX224" s="216"/>
      <c r="FY224" s="216"/>
      <c r="FZ224" s="216"/>
      <c r="GA224" s="216"/>
      <c r="GB224" s="216"/>
      <c r="GC224" s="216"/>
      <c r="GD224" s="216"/>
      <c r="GE224" s="216"/>
      <c r="GF224" s="216"/>
      <c r="GG224" s="216"/>
      <c r="GH224" s="216"/>
      <c r="GI224" s="216"/>
      <c r="GJ224" s="216"/>
      <c r="GK224" s="216"/>
      <c r="GL224" s="216"/>
      <c r="GM224" s="216"/>
      <c r="GN224" s="216"/>
      <c r="GO224" s="216"/>
      <c r="GP224" s="216"/>
      <c r="GQ224" s="216"/>
      <c r="GR224" s="216"/>
      <c r="GS224" s="216"/>
      <c r="GT224" s="216"/>
      <c r="GU224" s="216"/>
      <c r="GV224" s="216"/>
      <c r="GW224" s="216"/>
      <c r="GX224" s="216"/>
      <c r="GY224" s="216"/>
      <c r="GZ224" s="216"/>
      <c r="HA224" s="216"/>
      <c r="HB224" s="216"/>
      <c r="HC224" s="216"/>
      <c r="HD224" s="216"/>
      <c r="HE224" s="216"/>
      <c r="HF224" s="216"/>
      <c r="HG224" s="216"/>
      <c r="HH224" s="216"/>
      <c r="HI224" s="216"/>
      <c r="HJ224" s="216"/>
      <c r="HK224" s="216"/>
      <c r="HL224" s="216"/>
      <c r="HM224" s="216"/>
      <c r="HN224" s="216"/>
      <c r="HO224" s="216"/>
      <c r="HP224" s="216"/>
      <c r="HQ224" s="216"/>
      <c r="HR224" s="216"/>
      <c r="HS224" s="216"/>
      <c r="HT224" s="216"/>
      <c r="HU224" s="216"/>
      <c r="HV224" s="216"/>
      <c r="HW224" s="216"/>
      <c r="HX224" s="216"/>
      <c r="HY224" s="216"/>
      <c r="HZ224" s="216"/>
      <c r="IA224" s="216"/>
      <c r="IB224" s="216"/>
      <c r="IC224" s="216"/>
      <c r="ID224" s="216"/>
      <c r="IE224" s="216"/>
      <c r="IF224" s="216"/>
      <c r="IG224" s="216"/>
      <c r="IH224" s="216"/>
      <c r="II224" s="216"/>
      <c r="IJ224" s="216"/>
      <c r="IK224" s="216"/>
      <c r="IL224" s="216"/>
      <c r="IM224" s="216"/>
      <c r="IN224" s="216"/>
      <c r="IO224" s="216"/>
      <c r="IP224" s="216"/>
      <c r="IQ224" s="216"/>
      <c r="IR224" s="216"/>
      <c r="IS224" s="216"/>
      <c r="IT224" s="216"/>
      <c r="IU224" s="216"/>
      <c r="IV224" s="216"/>
      <c r="IW224" s="216"/>
      <c r="IX224" s="216"/>
      <c r="IY224" s="216"/>
      <c r="IZ224" s="216"/>
      <c r="JA224" s="216"/>
      <c r="JB224" s="216"/>
      <c r="JC224" s="216"/>
      <c r="JD224" s="216"/>
      <c r="JE224" s="216"/>
      <c r="JF224" s="216"/>
      <c r="JG224" s="216"/>
      <c r="JH224" s="216"/>
      <c r="JI224" s="216"/>
      <c r="JJ224" s="216"/>
      <c r="JK224" s="216"/>
      <c r="JL224" s="216"/>
      <c r="JM224" s="216"/>
      <c r="JN224" s="216"/>
      <c r="JO224" s="216"/>
      <c r="JP224" s="216"/>
      <c r="JQ224" s="216"/>
      <c r="JR224" s="216"/>
    </row>
    <row r="225" spans="58:278" hidden="1">
      <c r="BF225" s="215">
        <v>52</v>
      </c>
      <c r="BG225" s="214">
        <f t="shared" si="2271"/>
        <v>52</v>
      </c>
      <c r="BH225" s="257">
        <f t="shared" ref="BH225:BI225" si="2658">IF(BH227&lt;BH222,(BH222-BH227)/5+BH226,(BH227-BH222)/5+BH224)</f>
        <v>3.472222222222222E-3</v>
      </c>
      <c r="BI225" s="254">
        <f t="shared" si="2658"/>
        <v>3.8888888888888892E-3</v>
      </c>
      <c r="BJ225" s="254">
        <f t="shared" ref="BJ225:BW225" si="2659">IF(BJ227&lt;BJ222,(BJ222-BJ227)/5+BJ226,(BJ227-BJ222)/5+BJ224)</f>
        <v>2.7777777777777779E-3</v>
      </c>
      <c r="BK225" s="254">
        <f t="shared" si="2659"/>
        <v>3.472222222222222E-3</v>
      </c>
      <c r="BL225" s="254">
        <f t="shared" si="2659"/>
        <v>5.138888888888889E-3</v>
      </c>
      <c r="BM225" s="254">
        <f t="shared" si="2659"/>
        <v>5.138888888888889E-3</v>
      </c>
      <c r="BN225" s="254">
        <f t="shared" si="2659"/>
        <v>5.138888888888889E-3</v>
      </c>
      <c r="BO225" s="254">
        <f t="shared" si="2659"/>
        <v>4.8611111111111112E-3</v>
      </c>
      <c r="BP225" s="254">
        <f t="shared" si="2659"/>
        <v>7.2222222222222219E-3</v>
      </c>
      <c r="BQ225" s="254">
        <f t="shared" si="2659"/>
        <v>5.138888888888889E-3</v>
      </c>
      <c r="BR225" s="254">
        <f t="shared" si="2659"/>
        <v>4.7222222222222223E-3</v>
      </c>
      <c r="BS225" s="254">
        <f t="shared" si="2659"/>
        <v>5.4166666666666669E-3</v>
      </c>
      <c r="BT225" s="254">
        <f t="shared" si="2659"/>
        <v>5.4166666666666669E-3</v>
      </c>
      <c r="BU225" s="254">
        <f t="shared" si="2659"/>
        <v>5.4166666666666669E-3</v>
      </c>
      <c r="BV225" s="254">
        <f t="shared" si="2659"/>
        <v>5.8333333333333336E-3</v>
      </c>
      <c r="BW225" s="254">
        <f t="shared" si="2659"/>
        <v>5.8333333333333336E-3</v>
      </c>
      <c r="BX225" s="254">
        <f t="shared" ref="BX225:CN225" si="2660">IF(BX227&lt;BX222,(BX222-BX227)/5+BX226,(BX227-BX222)/5+BX224)</f>
        <v>5.4166666666666669E-3</v>
      </c>
      <c r="BY225" s="254">
        <f t="shared" si="2660"/>
        <v>6.8055555555555551E-3</v>
      </c>
      <c r="BZ225" s="254">
        <f t="shared" si="2660"/>
        <v>6.8055555555555551E-3</v>
      </c>
      <c r="CA225" s="254">
        <f t="shared" si="2660"/>
        <v>6.8055555555555551E-3</v>
      </c>
      <c r="CB225" s="254">
        <f t="shared" si="2660"/>
        <v>9.5833333333333343E-3</v>
      </c>
      <c r="CC225" s="254">
        <f t="shared" si="2660"/>
        <v>7.7777777777777776E-3</v>
      </c>
      <c r="CD225" s="254">
        <f t="shared" si="2660"/>
        <v>1.0972222222222222E-2</v>
      </c>
      <c r="CE225" s="254">
        <f t="shared" si="2660"/>
        <v>1.013888888888889E-2</v>
      </c>
      <c r="CF225" s="254">
        <f t="shared" si="2660"/>
        <v>1.361111111111111E-2</v>
      </c>
      <c r="CG225" s="254">
        <f t="shared" si="2660"/>
        <v>1.3333333333333331E-2</v>
      </c>
      <c r="CH225" s="254">
        <f t="shared" si="2660"/>
        <v>1.6666666666666666E-2</v>
      </c>
      <c r="CI225" s="254">
        <f t="shared" si="2660"/>
        <v>1.833333333333333E-2</v>
      </c>
      <c r="CJ225" s="254">
        <f t="shared" si="2660"/>
        <v>2.0694444444444442E-2</v>
      </c>
      <c r="CK225" s="254">
        <f t="shared" si="2660"/>
        <v>2.4027777777777776E-2</v>
      </c>
      <c r="CL225" s="254">
        <f t="shared" si="2660"/>
        <v>2.4444444444444446E-2</v>
      </c>
      <c r="CM225" s="254">
        <f t="shared" si="2660"/>
        <v>3.7638888888888895E-2</v>
      </c>
      <c r="CN225" s="254">
        <f t="shared" si="2660"/>
        <v>4.9027777777777774E-2</v>
      </c>
      <c r="CO225" s="254">
        <f t="shared" ref="CO225:DO225" si="2661">IF(CO227&lt;CO222,(CO222-CO227)/5+CO226,(CO227-CO222)/5+CO224)</f>
        <v>5.347222222222222E-2</v>
      </c>
      <c r="CP225" s="254">
        <f t="shared" si="2661"/>
        <v>6.8194444444444446E-2</v>
      </c>
      <c r="CQ225" s="254">
        <f t="shared" si="2661"/>
        <v>7.3194444444444451E-2</v>
      </c>
      <c r="CR225" s="254">
        <f t="shared" si="2661"/>
        <v>6.5972222222222224E-2</v>
      </c>
      <c r="CS225" s="254">
        <f t="shared" si="2661"/>
        <v>8.1250000000000003E-2</v>
      </c>
      <c r="CT225" s="254">
        <f t="shared" si="2661"/>
        <v>8.6111111111111124E-2</v>
      </c>
      <c r="CU225" s="254">
        <f t="shared" si="2661"/>
        <v>0.13055555555555556</v>
      </c>
      <c r="CV225" s="254">
        <f t="shared" si="2661"/>
        <v>5.7916666666666665E-2</v>
      </c>
      <c r="CW225" s="254">
        <f t="shared" si="2661"/>
        <v>5.7499999999999996E-2</v>
      </c>
      <c r="CX225" s="254">
        <f t="shared" si="2661"/>
        <v>6.1250000000000013E-2</v>
      </c>
      <c r="CY225" s="254">
        <f t="shared" si="2661"/>
        <v>6.25E-2</v>
      </c>
      <c r="CZ225" s="254">
        <f t="shared" si="2661"/>
        <v>6.5000000000000002E-2</v>
      </c>
      <c r="DA225" s="254">
        <f t="shared" si="2661"/>
        <v>7.5000000000000011E-2</v>
      </c>
      <c r="DB225" s="254">
        <f t="shared" si="2661"/>
        <v>7.9166666666666663E-2</v>
      </c>
      <c r="DC225" s="254">
        <f t="shared" si="2661"/>
        <v>0</v>
      </c>
      <c r="DD225" s="254">
        <f t="shared" si="2661"/>
        <v>0</v>
      </c>
      <c r="DE225" s="254">
        <f t="shared" si="2661"/>
        <v>0</v>
      </c>
      <c r="DF225" s="254">
        <f t="shared" si="2661"/>
        <v>0</v>
      </c>
      <c r="DG225" s="254">
        <f t="shared" si="2661"/>
        <v>0</v>
      </c>
      <c r="DH225" s="254">
        <f t="shared" si="2661"/>
        <v>0</v>
      </c>
      <c r="DI225" s="254">
        <f t="shared" si="2661"/>
        <v>0</v>
      </c>
      <c r="DJ225" s="254">
        <f t="shared" si="2661"/>
        <v>0</v>
      </c>
      <c r="DK225" s="254">
        <f t="shared" si="2661"/>
        <v>0</v>
      </c>
      <c r="DL225" s="254">
        <f t="shared" si="2661"/>
        <v>0</v>
      </c>
      <c r="DM225" s="254">
        <f t="shared" si="2661"/>
        <v>0</v>
      </c>
      <c r="DN225" s="254">
        <f t="shared" si="2661"/>
        <v>0</v>
      </c>
      <c r="DO225" s="254">
        <f t="shared" si="2661"/>
        <v>0</v>
      </c>
      <c r="DP225" s="254">
        <f t="shared" ref="DP225" si="2662">IF(DP227&lt;DP222,(DP222-DP227)/5+DP226,(DP227-DP222)/5+DP224)</f>
        <v>0</v>
      </c>
      <c r="DQ225" s="306">
        <f t="shared" si="2276"/>
        <v>52</v>
      </c>
      <c r="DR225" s="254">
        <f t="shared" ref="DR225:DS225" si="2663">IF(DR227&lt;DR222,(DR222-DR227)/5+DR226,(DR227-DR222)/5+DR224)</f>
        <v>0.93625000000000014</v>
      </c>
      <c r="DS225" s="254">
        <f t="shared" si="2663"/>
        <v>0.95527777777777778</v>
      </c>
      <c r="DT225" s="254">
        <f t="shared" ref="DT225:EI225" si="2664">IF(DT227&lt;DT222,(DT222-DT227)/5+DT226,(DT227-DT222)/5+DT224)</f>
        <v>0.95527777777777778</v>
      </c>
      <c r="DU225" s="254">
        <f t="shared" si="2664"/>
        <v>0.9555555555555556</v>
      </c>
      <c r="DV225" s="254">
        <f t="shared" si="2664"/>
        <v>0.96319444444444435</v>
      </c>
      <c r="DW225" s="254">
        <f t="shared" si="2664"/>
        <v>0.59736111111111101</v>
      </c>
      <c r="DX225" s="254">
        <f t="shared" si="2664"/>
        <v>0.96750000000000014</v>
      </c>
      <c r="DY225" s="254">
        <f t="shared" si="2664"/>
        <v>0.96708333333333341</v>
      </c>
      <c r="DZ225" s="254">
        <f t="shared" si="2664"/>
        <v>0.97944444444444445</v>
      </c>
      <c r="EA225" s="254">
        <f t="shared" si="2664"/>
        <v>0.98055555555555562</v>
      </c>
      <c r="EB225" s="254">
        <f t="shared" si="2664"/>
        <v>0.98152777777777767</v>
      </c>
      <c r="EC225" s="254">
        <f t="shared" si="2664"/>
        <v>0.98597222222222236</v>
      </c>
      <c r="ED225" s="254">
        <f t="shared" si="2664"/>
        <v>0.98611111111111116</v>
      </c>
      <c r="EE225" s="254">
        <f t="shared" si="2664"/>
        <v>0.98694444444444429</v>
      </c>
      <c r="EF225" s="254">
        <f t="shared" si="2664"/>
        <v>0.98763888888888873</v>
      </c>
      <c r="EG225" s="254">
        <f t="shared" si="2664"/>
        <v>0.98763888888888873</v>
      </c>
      <c r="EH225" s="254">
        <f t="shared" si="2664"/>
        <v>0.99097222222222225</v>
      </c>
      <c r="EI225" s="254">
        <f t="shared" si="2664"/>
        <v>0.9915277777777779</v>
      </c>
      <c r="EJ225" s="254">
        <f t="shared" ref="EJ225:EQ225" si="2665">IF(EJ227&lt;EJ222,(EJ222-EJ227)/5+EJ226,(EJ227-EJ222)/5+EJ224)</f>
        <v>0.9900000000000001</v>
      </c>
      <c r="EK225" s="254">
        <f t="shared" si="2665"/>
        <v>0.99055555555555552</v>
      </c>
      <c r="EL225" s="254">
        <f t="shared" si="2665"/>
        <v>0.993611111111111</v>
      </c>
      <c r="EM225" s="254">
        <f t="shared" si="2665"/>
        <v>0.993611111111111</v>
      </c>
      <c r="EN225" s="254">
        <f t="shared" si="2665"/>
        <v>0.99611111111111106</v>
      </c>
      <c r="EO225" s="254">
        <f t="shared" si="2665"/>
        <v>0.99611111111111106</v>
      </c>
      <c r="EP225" s="254">
        <f t="shared" si="2665"/>
        <v>0.99708333333333343</v>
      </c>
      <c r="EQ225" s="254">
        <f t="shared" si="2665"/>
        <v>0.99708333333333343</v>
      </c>
      <c r="ER225" s="254">
        <v>0.99874999999999992</v>
      </c>
      <c r="ES225" s="254">
        <v>0.99944444444444447</v>
      </c>
      <c r="ET225" s="254">
        <f t="shared" ref="ET225:EV225" si="2666">IF(ET227&lt;ET222,(ET222-ET227)/5+ET226,(ET227-ET222)/5+ET224)</f>
        <v>4.1666666666666664E-4</v>
      </c>
      <c r="EU225" s="254">
        <f t="shared" si="2666"/>
        <v>2.7777777777777778E-4</v>
      </c>
      <c r="EV225" s="254">
        <f t="shared" si="2666"/>
        <v>1.1111111111111111E-3</v>
      </c>
      <c r="EW225" s="254">
        <f t="shared" ref="EW225:EZ225" si="2667">IF(EW227&lt;EW222,(EW222-EW227)/5+EW226,(EW227-EW222)/5+EW224)</f>
        <v>2.7777777777777779E-3</v>
      </c>
      <c r="EX225" s="254">
        <f t="shared" si="2667"/>
        <v>3.1944444444444446E-3</v>
      </c>
      <c r="EY225" s="254">
        <f t="shared" si="2667"/>
        <v>2.7777777777777779E-3</v>
      </c>
      <c r="EZ225" s="254">
        <f t="shared" si="2667"/>
        <v>1.3888888888888889E-3</v>
      </c>
      <c r="FA225" s="254">
        <f t="shared" ref="FA225:FJ225" si="2668">IF(FA227&lt;FA222,(FA222-FA227)/5+FA226,(FA227-FA222)/5+FA224)</f>
        <v>2.4999999999999996E-3</v>
      </c>
      <c r="FB225" s="254">
        <f t="shared" si="2668"/>
        <v>3.8888888888888888E-3</v>
      </c>
      <c r="FC225" s="254">
        <f t="shared" si="2668"/>
        <v>4.8611111111111112E-3</v>
      </c>
      <c r="FD225" s="254">
        <f t="shared" si="2668"/>
        <v>3.1944444444444446E-3</v>
      </c>
      <c r="FE225" s="254">
        <f t="shared" si="2668"/>
        <v>4.1666666666666666E-3</v>
      </c>
      <c r="FF225" s="254">
        <f t="shared" si="2668"/>
        <v>4.1666666666666666E-3</v>
      </c>
      <c r="FG225" s="254">
        <f t="shared" si="2668"/>
        <v>2.638888888888889E-3</v>
      </c>
      <c r="FH225" s="254">
        <f t="shared" si="2668"/>
        <v>3.1944444444444446E-3</v>
      </c>
      <c r="FI225" s="254">
        <f t="shared" si="2668"/>
        <v>3.1944444444444446E-3</v>
      </c>
      <c r="FJ225" s="254">
        <f t="shared" si="2668"/>
        <v>4.8611111111111112E-3</v>
      </c>
      <c r="FK225" s="255">
        <f t="shared" ref="FK225" si="2669">IF(FK227&lt;FK222,(FK222-FK227)/5+FK226,(FK227-FK222)/5+FK224)</f>
        <v>4.4444444444444444E-3</v>
      </c>
      <c r="FL225" s="214">
        <f t="shared" si="2280"/>
        <v>52</v>
      </c>
      <c r="FM225" s="238" t="s">
        <v>100</v>
      </c>
      <c r="FN225" s="222">
        <f>GU191</f>
        <v>4.3055555555555555E-2</v>
      </c>
      <c r="FO225" s="216"/>
      <c r="FP225" s="216"/>
      <c r="FQ225" s="216"/>
      <c r="FR225" s="216"/>
      <c r="FS225" s="216"/>
      <c r="FT225" s="216"/>
      <c r="FU225" s="216"/>
      <c r="FV225" s="216"/>
      <c r="FW225" s="216"/>
      <c r="FX225" s="216"/>
      <c r="FY225" s="216"/>
      <c r="FZ225" s="216"/>
      <c r="GA225" s="216"/>
      <c r="GB225" s="216"/>
      <c r="GC225" s="216"/>
      <c r="GD225" s="216"/>
      <c r="GE225" s="216"/>
      <c r="GF225" s="216"/>
      <c r="GG225" s="216"/>
      <c r="GH225" s="216"/>
      <c r="GI225" s="216"/>
      <c r="GJ225" s="216"/>
      <c r="GK225" s="216"/>
      <c r="GL225" s="216"/>
      <c r="GM225" s="216"/>
      <c r="GN225" s="216"/>
      <c r="GO225" s="216"/>
      <c r="GP225" s="216"/>
      <c r="GQ225" s="216"/>
      <c r="GR225" s="216"/>
      <c r="GS225" s="216"/>
      <c r="GT225" s="216"/>
      <c r="GU225" s="216"/>
      <c r="GV225" s="216"/>
      <c r="GW225" s="216"/>
      <c r="GX225" s="216"/>
      <c r="GY225" s="216"/>
      <c r="GZ225" s="216"/>
      <c r="HA225" s="216"/>
      <c r="HB225" s="216"/>
      <c r="HC225" s="216"/>
      <c r="HD225" s="216"/>
      <c r="HE225" s="216"/>
      <c r="HF225" s="216"/>
      <c r="HG225" s="216"/>
      <c r="HH225" s="216"/>
      <c r="HI225" s="216"/>
      <c r="HJ225" s="216"/>
      <c r="HK225" s="216"/>
      <c r="HL225" s="216"/>
      <c r="HM225" s="216"/>
      <c r="HN225" s="216"/>
      <c r="HO225" s="216"/>
      <c r="HP225" s="216"/>
      <c r="HQ225" s="216"/>
      <c r="HR225" s="216"/>
      <c r="HS225" s="216"/>
      <c r="HT225" s="216"/>
      <c r="HU225" s="216"/>
      <c r="HV225" s="216"/>
      <c r="HW225" s="216"/>
      <c r="HX225" s="216"/>
      <c r="HY225" s="216"/>
      <c r="HZ225" s="216"/>
      <c r="IA225" s="216"/>
      <c r="IB225" s="216"/>
      <c r="IC225" s="216"/>
      <c r="ID225" s="216"/>
      <c r="IE225" s="216"/>
      <c r="IF225" s="216"/>
      <c r="IG225" s="216"/>
      <c r="IH225" s="216"/>
      <c r="II225" s="216"/>
      <c r="IJ225" s="216"/>
      <c r="IK225" s="216"/>
      <c r="IL225" s="216"/>
      <c r="IM225" s="216"/>
      <c r="IN225" s="216"/>
      <c r="IO225" s="216"/>
      <c r="IP225" s="216"/>
      <c r="IQ225" s="216"/>
      <c r="IR225" s="216"/>
      <c r="IS225" s="216"/>
      <c r="IT225" s="216"/>
      <c r="IU225" s="216"/>
      <c r="IV225" s="216"/>
      <c r="IW225" s="216"/>
      <c r="IX225" s="216"/>
      <c r="IY225" s="216"/>
      <c r="IZ225" s="216"/>
      <c r="JA225" s="216"/>
      <c r="JB225" s="216"/>
      <c r="JC225" s="216"/>
      <c r="JD225" s="216"/>
      <c r="JE225" s="216"/>
      <c r="JF225" s="216"/>
      <c r="JG225" s="216"/>
      <c r="JH225" s="216"/>
      <c r="JI225" s="216"/>
      <c r="JJ225" s="216"/>
      <c r="JK225" s="216"/>
      <c r="JL225" s="216"/>
      <c r="JM225" s="216"/>
      <c r="JN225" s="216"/>
      <c r="JO225" s="216"/>
      <c r="JP225" s="216"/>
      <c r="JQ225" s="216"/>
      <c r="JR225" s="216"/>
    </row>
    <row r="226" spans="58:278" ht="15.75" hidden="1" thickBot="1">
      <c r="BF226" s="215">
        <v>51</v>
      </c>
      <c r="BG226" s="214">
        <f t="shared" si="2271"/>
        <v>51</v>
      </c>
      <c r="BH226" s="286">
        <f>IF(BH227&lt;BH222,(BH222-BH227)/5+BH227,(BH227-BH222)/5+BH225)</f>
        <v>3.472222222222222E-3</v>
      </c>
      <c r="BI226" s="283">
        <f>IF(BI227&lt;BI222,(BI222-BI227)/5+BI227,(BI227-BI222)/5+BI225)</f>
        <v>3.3333333333333335E-3</v>
      </c>
      <c r="BJ226" s="283">
        <f t="shared" ref="BJ226:BW226" si="2670">IF(BJ227&lt;BJ222,(BJ222-BJ227)/5+BJ227,(BJ227-BJ222)/5+BJ225)</f>
        <v>2.7777777777777779E-3</v>
      </c>
      <c r="BK226" s="283">
        <f t="shared" si="2670"/>
        <v>3.472222222222222E-3</v>
      </c>
      <c r="BL226" s="283">
        <f t="shared" si="2670"/>
        <v>5.0000000000000001E-3</v>
      </c>
      <c r="BM226" s="283">
        <f t="shared" si="2670"/>
        <v>5.0000000000000001E-3</v>
      </c>
      <c r="BN226" s="283">
        <f t="shared" si="2670"/>
        <v>5.0000000000000001E-3</v>
      </c>
      <c r="BO226" s="283">
        <f t="shared" si="2670"/>
        <v>4.8611111111111112E-3</v>
      </c>
      <c r="BP226" s="283">
        <f t="shared" si="2670"/>
        <v>7.083333333333333E-3</v>
      </c>
      <c r="BQ226" s="283">
        <f t="shared" si="2670"/>
        <v>5.0000000000000001E-3</v>
      </c>
      <c r="BR226" s="283">
        <f t="shared" si="2670"/>
        <v>4.4444444444444444E-3</v>
      </c>
      <c r="BS226" s="283">
        <f t="shared" si="2670"/>
        <v>5.138888888888889E-3</v>
      </c>
      <c r="BT226" s="283">
        <f t="shared" si="2670"/>
        <v>5.138888888888889E-3</v>
      </c>
      <c r="BU226" s="283">
        <f t="shared" si="2670"/>
        <v>5.138888888888889E-3</v>
      </c>
      <c r="BV226" s="283">
        <f t="shared" si="2670"/>
        <v>5.6944444444444447E-3</v>
      </c>
      <c r="BW226" s="283">
        <f t="shared" si="2670"/>
        <v>5.6944444444444447E-3</v>
      </c>
      <c r="BX226" s="283">
        <f t="shared" ref="BX226" si="2671">IF(BX227&lt;BX222,(BX222-BX227)/5+BX227,(BX227-BX222)/5+BX225)</f>
        <v>5.138888888888889E-3</v>
      </c>
      <c r="BY226" s="283">
        <f t="shared" ref="BY226" si="2672">IF(BY227&lt;BY222,(BY222-BY227)/5+BY227,(BY227-BY222)/5+BY225)</f>
        <v>6.5277777777777773E-3</v>
      </c>
      <c r="BZ226" s="283">
        <f t="shared" ref="BZ226" si="2673">IF(BZ227&lt;BZ222,(BZ222-BZ227)/5+BZ227,(BZ227-BZ222)/5+BZ225)</f>
        <v>6.5277777777777773E-3</v>
      </c>
      <c r="CA226" s="283">
        <f t="shared" ref="CA226" si="2674">IF(CA227&lt;CA222,(CA222-CA227)/5+CA227,(CA227-CA222)/5+CA225)</f>
        <v>6.5277777777777773E-3</v>
      </c>
      <c r="CB226" s="283">
        <f t="shared" ref="CB226" si="2675">IF(CB227&lt;CB222,(CB222-CB227)/5+CB227,(CB227-CB222)/5+CB225)</f>
        <v>9.3055555555555565E-3</v>
      </c>
      <c r="CC226" s="283">
        <f t="shared" ref="CC226" si="2676">IF(CC227&lt;CC222,(CC222-CC227)/5+CC227,(CC227-CC222)/5+CC225)</f>
        <v>7.3611111111111108E-3</v>
      </c>
      <c r="CD226" s="283">
        <f t="shared" ref="CD226" si="2677">IF(CD227&lt;CD222,(CD222-CD227)/5+CD227,(CD227-CD222)/5+CD225)</f>
        <v>1.0694444444444444E-2</v>
      </c>
      <c r="CE226" s="283">
        <f t="shared" ref="CE226" si="2678">IF(CE227&lt;CE222,(CE222-CE227)/5+CE227,(CE227-CE222)/5+CE225)</f>
        <v>9.5833333333333343E-3</v>
      </c>
      <c r="CF226" s="283">
        <f t="shared" ref="CF226" si="2679">IF(CF227&lt;CF222,(CF222-CF227)/5+CF227,(CF227-CF222)/5+CF225)</f>
        <v>1.3055555555555555E-2</v>
      </c>
      <c r="CG226" s="283">
        <f t="shared" ref="CG226" si="2680">IF(CG227&lt;CG222,(CG222-CG227)/5+CG227,(CG227-CG222)/5+CG225)</f>
        <v>1.2916666666666665E-2</v>
      </c>
      <c r="CH226" s="283">
        <f t="shared" ref="CH226" si="2681">IF(CH227&lt;CH222,(CH222-CH227)/5+CH227,(CH227-CH222)/5+CH225)</f>
        <v>1.5972222222222221E-2</v>
      </c>
      <c r="CI226" s="283">
        <f t="shared" ref="CI226" si="2682">IF(CI227&lt;CI222,(CI222-CI227)/5+CI227,(CI227-CI222)/5+CI225)</f>
        <v>1.7499999999999998E-2</v>
      </c>
      <c r="CJ226" s="283">
        <f t="shared" ref="CJ226" si="2683">IF(CJ227&lt;CJ222,(CJ222-CJ227)/5+CJ227,(CJ227-CJ222)/5+CJ225)</f>
        <v>1.9722222222222221E-2</v>
      </c>
      <c r="CK226" s="283">
        <f t="shared" ref="CK226" si="2684">IF(CK227&lt;CK222,(CK222-CK227)/5+CK227,(CK227-CK222)/5+CK225)</f>
        <v>2.2777777777777779E-2</v>
      </c>
      <c r="CL226" s="283">
        <f t="shared" ref="CL226" si="2685">IF(CL227&lt;CL222,(CL222-CL227)/5+CL227,(CL227-CL222)/5+CL225)</f>
        <v>2.3333333333333334E-2</v>
      </c>
      <c r="CM226" s="283">
        <f t="shared" ref="CM226" si="2686">IF(CM227&lt;CM222,(CM222-CM227)/5+CM227,(CM227-CM222)/5+CM225)</f>
        <v>3.5138888888888893E-2</v>
      </c>
      <c r="CN226" s="283">
        <f t="shared" ref="CN226" si="2687">IF(CN227&lt;CN222,(CN222-CN227)/5+CN227,(CN227-CN222)/5+CN225)</f>
        <v>4.4999999999999998E-2</v>
      </c>
      <c r="CO226" s="283">
        <f t="shared" ref="CO226" si="2688">IF(CO227&lt;CO222,(CO222-CO227)/5+CO227,(CO227-CO222)/5+CO225)</f>
        <v>4.9305555555555554E-2</v>
      </c>
      <c r="CP226" s="283">
        <f t="shared" ref="CP226" si="2689">IF(CP227&lt;CP222,(CP222-CP227)/5+CP227,(CP227-CP222)/5+CP225)</f>
        <v>6.1527777777777778E-2</v>
      </c>
      <c r="CQ226" s="283">
        <f t="shared" ref="CQ226" si="2690">IF(CQ227&lt;CQ222,(CQ222-CQ227)/5+CQ227,(CQ227-CQ222)/5+CQ225)</f>
        <v>6.4722222222222223E-2</v>
      </c>
      <c r="CR226" s="283">
        <f t="shared" ref="CR226" si="2691">IF(CR227&lt;CR222,(CR222-CR227)/5+CR227,(CR227-CR222)/5+CR225)</f>
        <v>6.5972222222222224E-2</v>
      </c>
      <c r="CS226" s="283">
        <f t="shared" ref="CS226" si="2692">IF(CS227&lt;CS222,(CS222-CS227)/5+CS227,(CS227-CS222)/5+CS225)</f>
        <v>8.1250000000000003E-2</v>
      </c>
      <c r="CT226" s="283">
        <f t="shared" ref="CT226" si="2693">IF(CT227&lt;CT222,(CT222-CT227)/5+CT227,(CT227-CT222)/5+CT225)</f>
        <v>8.6111111111111124E-2</v>
      </c>
      <c r="CU226" s="283">
        <f t="shared" ref="CU226" si="2694">IF(CU227&lt;CU222,(CU222-CU227)/5+CU227,(CU227-CU222)/5+CU225)</f>
        <v>0.13055555555555556</v>
      </c>
      <c r="CV226" s="283">
        <f t="shared" ref="CV226" si="2695">IF(CV227&lt;CV222,(CV222-CV227)/5+CV227,(CV227-CV222)/5+CV225)</f>
        <v>7.722222222222222E-2</v>
      </c>
      <c r="CW226" s="283">
        <f t="shared" ref="CW226" si="2696">IF(CW227&lt;CW222,(CW222-CW227)/5+CW227,(CW227-CW222)/5+CW225)</f>
        <v>7.6666666666666661E-2</v>
      </c>
      <c r="CX226" s="283">
        <f t="shared" ref="CX226" si="2697">IF(CX227&lt;CX222,(CX222-CX227)/5+CX227,(CX227-CX222)/5+CX225)</f>
        <v>8.1666666666666679E-2</v>
      </c>
      <c r="CY226" s="283">
        <f t="shared" ref="CY226" si="2698">IF(CY227&lt;CY222,(CY222-CY227)/5+CY227,(CY227-CY222)/5+CY225)</f>
        <v>8.3333333333333343E-2</v>
      </c>
      <c r="CZ226" s="283">
        <f t="shared" ref="CZ226" si="2699">IF(CZ227&lt;CZ222,(CZ222-CZ227)/5+CZ227,(CZ227-CZ222)/5+CZ225)</f>
        <v>8.666666666666667E-2</v>
      </c>
      <c r="DA226" s="283">
        <f t="shared" ref="DA226" si="2700">IF(DA227&lt;DA222,(DA222-DA227)/5+DA227,(DA227-DA222)/5+DA225)</f>
        <v>0.1</v>
      </c>
      <c r="DB226" s="283">
        <f t="shared" ref="DB226" si="2701">IF(DB227&lt;DB222,(DB222-DB227)/5+DB227,(DB227-DB222)/5+DB225)</f>
        <v>0.10555555555555556</v>
      </c>
      <c r="DC226" s="283">
        <f t="shared" ref="DC226" si="2702">IF(DC227&lt;DC222,(DC222-DC227)/5+DC227,(DC227-DC222)/5+DC225)</f>
        <v>0</v>
      </c>
      <c r="DD226" s="283">
        <f t="shared" ref="DD226" si="2703">IF(DD227&lt;DD222,(DD222-DD227)/5+DD227,(DD227-DD222)/5+DD225)</f>
        <v>0</v>
      </c>
      <c r="DE226" s="283">
        <f t="shared" ref="DE226" si="2704">IF(DE227&lt;DE222,(DE222-DE227)/5+DE227,(DE227-DE222)/5+DE225)</f>
        <v>0</v>
      </c>
      <c r="DF226" s="283">
        <f t="shared" ref="DF226" si="2705">IF(DF227&lt;DF222,(DF222-DF227)/5+DF227,(DF227-DF222)/5+DF225)</f>
        <v>0</v>
      </c>
      <c r="DG226" s="283">
        <f t="shared" ref="DG226" si="2706">IF(DG227&lt;DG222,(DG222-DG227)/5+DG227,(DG227-DG222)/5+DG225)</f>
        <v>0</v>
      </c>
      <c r="DH226" s="283">
        <f t="shared" ref="DH226" si="2707">IF(DH227&lt;DH222,(DH222-DH227)/5+DH227,(DH227-DH222)/5+DH225)</f>
        <v>0</v>
      </c>
      <c r="DI226" s="283">
        <f t="shared" ref="DI226" si="2708">IF(DI227&lt;DI222,(DI222-DI227)/5+DI227,(DI227-DI222)/5+DI225)</f>
        <v>0</v>
      </c>
      <c r="DJ226" s="283">
        <f t="shared" ref="DJ226" si="2709">IF(DJ227&lt;DJ222,(DJ222-DJ227)/5+DJ227,(DJ227-DJ222)/5+DJ225)</f>
        <v>0</v>
      </c>
      <c r="DK226" s="283">
        <f t="shared" ref="DK226" si="2710">IF(DK227&lt;DK222,(DK222-DK227)/5+DK227,(DK227-DK222)/5+DK225)</f>
        <v>0</v>
      </c>
      <c r="DL226" s="283">
        <f t="shared" ref="DL226" si="2711">IF(DL227&lt;DL222,(DL222-DL227)/5+DL227,(DL227-DL222)/5+DL225)</f>
        <v>0</v>
      </c>
      <c r="DM226" s="283">
        <f t="shared" ref="DM226" si="2712">IF(DM227&lt;DM222,(DM222-DM227)/5+DM227,(DM227-DM222)/5+DM225)</f>
        <v>0</v>
      </c>
      <c r="DN226" s="283">
        <f t="shared" ref="DN226" si="2713">IF(DN227&lt;DN222,(DN222-DN227)/5+DN227,(DN227-DN222)/5+DN225)</f>
        <v>0</v>
      </c>
      <c r="DO226" s="283">
        <f t="shared" ref="DO226" si="2714">IF(DO227&lt;DO222,(DO222-DO227)/5+DO227,(DO227-DO222)/5+DO225)</f>
        <v>0</v>
      </c>
      <c r="DP226" s="283">
        <f t="shared" ref="DP226" si="2715">IF(DP227&lt;DP222,(DP222-DP227)/5+DP227,(DP227-DP222)/5+DP225)</f>
        <v>0</v>
      </c>
      <c r="DQ226" s="306">
        <f t="shared" si="2276"/>
        <v>51</v>
      </c>
      <c r="DR226" s="272">
        <f t="shared" ref="DR226:DS226" si="2716">IF(DR227&lt;DR222,(DR222-DR227)/5+DR227,(DR227-DR222)/5+DR225)</f>
        <v>0.94208333333333349</v>
      </c>
      <c r="DS226" s="272">
        <f t="shared" si="2716"/>
        <v>0.95819444444444446</v>
      </c>
      <c r="DT226" s="272">
        <f t="shared" ref="DT226:EI226" si="2717">IF(DT227&lt;DT222,(DT222-DT227)/5+DT227,(DT227-DT222)/5+DT225)</f>
        <v>0.95819444444444446</v>
      </c>
      <c r="DU226" s="272">
        <f t="shared" si="2717"/>
        <v>0.95833333333333337</v>
      </c>
      <c r="DV226" s="272">
        <f t="shared" si="2717"/>
        <v>0.96527777777777768</v>
      </c>
      <c r="DW226" s="272">
        <f t="shared" si="2717"/>
        <v>0.78305555555555539</v>
      </c>
      <c r="DX226" s="272">
        <f t="shared" si="2717"/>
        <v>0.96916666666666684</v>
      </c>
      <c r="DY226" s="272">
        <f t="shared" si="2717"/>
        <v>0.96930555555555564</v>
      </c>
      <c r="DZ226" s="272">
        <f t="shared" si="2717"/>
        <v>0.98069444444444442</v>
      </c>
      <c r="EA226" s="272">
        <f t="shared" si="2717"/>
        <v>0.98125000000000007</v>
      </c>
      <c r="EB226" s="272">
        <f t="shared" si="2717"/>
        <v>0.9820833333333332</v>
      </c>
      <c r="EC226" s="272">
        <f t="shared" si="2717"/>
        <v>0.98638888888888909</v>
      </c>
      <c r="ED226" s="272">
        <f t="shared" si="2717"/>
        <v>0.9868055555555556</v>
      </c>
      <c r="EE226" s="272">
        <f t="shared" si="2717"/>
        <v>0.987222222222222</v>
      </c>
      <c r="EF226" s="272">
        <f t="shared" si="2717"/>
        <v>0.98791666666666644</v>
      </c>
      <c r="EG226" s="272">
        <f t="shared" si="2717"/>
        <v>0.98791666666666644</v>
      </c>
      <c r="EH226" s="272">
        <f t="shared" si="2717"/>
        <v>0.9916666666666667</v>
      </c>
      <c r="EI226" s="272">
        <f t="shared" si="2717"/>
        <v>0.99194444444444463</v>
      </c>
      <c r="EJ226" s="272">
        <f t="shared" ref="EJ226:EQ226" si="2718">IF(EJ227&lt;EJ222,(EJ222-EJ227)/5+EJ227,(EJ227-EJ222)/5+EJ225)</f>
        <v>0.99013888888888901</v>
      </c>
      <c r="EK226" s="272">
        <f t="shared" si="2718"/>
        <v>0.99041666666666661</v>
      </c>
      <c r="EL226" s="272">
        <f t="shared" si="2718"/>
        <v>0.99402777777777762</v>
      </c>
      <c r="EM226" s="272">
        <f t="shared" si="2718"/>
        <v>0.99402777777777762</v>
      </c>
      <c r="EN226" s="272">
        <f t="shared" si="2718"/>
        <v>0.99597222222222215</v>
      </c>
      <c r="EO226" s="272">
        <f t="shared" si="2718"/>
        <v>0.99597222222222215</v>
      </c>
      <c r="EP226" s="272">
        <f t="shared" si="2718"/>
        <v>0.99680555555555561</v>
      </c>
      <c r="EQ226" s="272">
        <f t="shared" si="2718"/>
        <v>0.99680555555555561</v>
      </c>
      <c r="ER226" s="283">
        <v>0.99833333333333341</v>
      </c>
      <c r="ES226" s="283">
        <v>0.99902777777777774</v>
      </c>
      <c r="ET226" s="272">
        <f t="shared" ref="ET226:EV226" si="2719">IF(ET227&lt;ET222,(ET222-ET227)/5+ET227,(ET227-ET222)/5+ET225)</f>
        <v>5.5555555555555556E-4</v>
      </c>
      <c r="EU226" s="272">
        <f t="shared" si="2719"/>
        <v>1.3888888888888889E-4</v>
      </c>
      <c r="EV226" s="272">
        <f t="shared" si="2719"/>
        <v>5.5555555555555556E-4</v>
      </c>
      <c r="EW226" s="272">
        <f t="shared" ref="EW226:EZ226" si="2720">IF(EW227&lt;EW222,(EW222-EW227)/5+EW227,(EW227-EW222)/5+EW225)</f>
        <v>2.7777777777777779E-3</v>
      </c>
      <c r="EX226" s="272">
        <f t="shared" si="2720"/>
        <v>3.3333333333333335E-3</v>
      </c>
      <c r="EY226" s="272">
        <f t="shared" si="2720"/>
        <v>2.7777777777777779E-3</v>
      </c>
      <c r="EZ226" s="272">
        <f t="shared" si="2720"/>
        <v>1.3888888888888889E-3</v>
      </c>
      <c r="FA226" s="272">
        <f t="shared" ref="FA226:FJ226" si="2721">IF(FA227&lt;FA222,(FA222-FA227)/5+FA227,(FA227-FA222)/5+FA225)</f>
        <v>1.9444444444444444E-3</v>
      </c>
      <c r="FB226" s="272">
        <f t="shared" si="2721"/>
        <v>4.0277777777777777E-3</v>
      </c>
      <c r="FC226" s="272">
        <f t="shared" si="2721"/>
        <v>4.8611111111111112E-3</v>
      </c>
      <c r="FD226" s="272">
        <f t="shared" si="2721"/>
        <v>3.3333333333333335E-3</v>
      </c>
      <c r="FE226" s="272">
        <f t="shared" si="2721"/>
        <v>4.1666666666666666E-3</v>
      </c>
      <c r="FF226" s="272">
        <f t="shared" si="2721"/>
        <v>4.1666666666666666E-3</v>
      </c>
      <c r="FG226" s="272">
        <f t="shared" si="2721"/>
        <v>2.3611111111111111E-3</v>
      </c>
      <c r="FH226" s="272">
        <f t="shared" si="2721"/>
        <v>2.638888888888889E-3</v>
      </c>
      <c r="FI226" s="272">
        <f t="shared" si="2721"/>
        <v>2.638888888888889E-3</v>
      </c>
      <c r="FJ226" s="272">
        <f t="shared" si="2721"/>
        <v>4.8611111111111112E-3</v>
      </c>
      <c r="FK226" s="275">
        <f t="shared" ref="FK226" si="2722">IF(FK227&lt;FK222,(FK222-FK227)/5+FK227,(FK227-FK222)/5+FK225)</f>
        <v>4.3055555555555555E-3</v>
      </c>
      <c r="FL226" s="214">
        <f t="shared" si="2280"/>
        <v>51</v>
      </c>
      <c r="FM226" s="238" t="s">
        <v>105</v>
      </c>
      <c r="FN226" s="222">
        <f>GV191</f>
        <v>5.1944444444444439E-2</v>
      </c>
      <c r="FO226" s="216"/>
      <c r="FP226" s="216"/>
      <c r="FQ226" s="216"/>
      <c r="FR226" s="216"/>
      <c r="FS226" s="216"/>
      <c r="FT226" s="216"/>
      <c r="FU226" s="216"/>
      <c r="FV226" s="216"/>
      <c r="FW226" s="216"/>
      <c r="FX226" s="216"/>
      <c r="FY226" s="216"/>
      <c r="FZ226" s="216"/>
      <c r="GA226" s="216"/>
      <c r="GB226" s="216"/>
      <c r="GC226" s="216"/>
      <c r="GD226" s="216"/>
      <c r="GE226" s="216"/>
      <c r="GF226" s="216"/>
      <c r="GG226" s="216"/>
      <c r="GH226" s="216"/>
      <c r="GI226" s="216"/>
      <c r="GJ226" s="216"/>
      <c r="GK226" s="216"/>
      <c r="GL226" s="216"/>
      <c r="GM226" s="216"/>
      <c r="GN226" s="216"/>
      <c r="GO226" s="216"/>
      <c r="GP226" s="216"/>
      <c r="GQ226" s="216"/>
      <c r="GR226" s="216"/>
      <c r="GS226" s="216"/>
      <c r="GT226" s="216"/>
      <c r="GU226" s="216"/>
      <c r="GV226" s="216"/>
      <c r="GW226" s="216"/>
      <c r="GX226" s="216"/>
      <c r="GY226" s="216"/>
      <c r="GZ226" s="216"/>
      <c r="HA226" s="216"/>
      <c r="HB226" s="216"/>
      <c r="HC226" s="216"/>
      <c r="HD226" s="216"/>
      <c r="HE226" s="216"/>
      <c r="HF226" s="216"/>
      <c r="HG226" s="216"/>
      <c r="HH226" s="216"/>
      <c r="HI226" s="216"/>
      <c r="HJ226" s="216"/>
      <c r="HK226" s="216"/>
      <c r="HL226" s="216"/>
      <c r="HM226" s="216"/>
      <c r="HN226" s="216"/>
      <c r="HO226" s="216"/>
      <c r="HP226" s="216"/>
      <c r="HQ226" s="216"/>
      <c r="HR226" s="216"/>
      <c r="HS226" s="216"/>
      <c r="HT226" s="216"/>
      <c r="HU226" s="216"/>
      <c r="HV226" s="216"/>
      <c r="HW226" s="216"/>
      <c r="HX226" s="216"/>
      <c r="HY226" s="216"/>
      <c r="HZ226" s="216"/>
      <c r="IA226" s="216"/>
      <c r="IB226" s="216"/>
      <c r="IC226" s="216"/>
      <c r="ID226" s="216"/>
      <c r="IE226" s="216"/>
      <c r="IF226" s="216"/>
      <c r="IG226" s="216"/>
      <c r="IH226" s="216"/>
      <c r="II226" s="216"/>
      <c r="IJ226" s="216"/>
      <c r="IK226" s="216"/>
      <c r="IL226" s="216"/>
      <c r="IM226" s="216"/>
      <c r="IN226" s="216"/>
      <c r="IO226" s="216"/>
      <c r="IP226" s="216"/>
      <c r="IQ226" s="216"/>
      <c r="IR226" s="216"/>
      <c r="IS226" s="216"/>
      <c r="IT226" s="216"/>
      <c r="IU226" s="216"/>
      <c r="IV226" s="216"/>
      <c r="IW226" s="216"/>
      <c r="IX226" s="216"/>
      <c r="IY226" s="216"/>
      <c r="IZ226" s="216"/>
      <c r="JA226" s="216"/>
      <c r="JB226" s="216"/>
      <c r="JC226" s="216"/>
      <c r="JD226" s="216"/>
      <c r="JE226" s="216"/>
      <c r="JF226" s="216"/>
      <c r="JG226" s="216"/>
      <c r="JH226" s="216"/>
      <c r="JI226" s="216"/>
      <c r="JJ226" s="216"/>
      <c r="JK226" s="216"/>
      <c r="JL226" s="216"/>
      <c r="JM226" s="216"/>
      <c r="JN226" s="216"/>
      <c r="JO226" s="216"/>
      <c r="JP226" s="216"/>
      <c r="JQ226" s="216"/>
      <c r="JR226" s="216"/>
    </row>
    <row r="227" spans="58:278" ht="15.75" hidden="1" thickBot="1">
      <c r="BF227" s="215">
        <v>50</v>
      </c>
      <c r="BG227" s="214">
        <f t="shared" si="2271"/>
        <v>50</v>
      </c>
      <c r="BH227" s="258">
        <v>3.472222222222222E-3</v>
      </c>
      <c r="BI227" s="259">
        <v>2.7777777777777779E-3</v>
      </c>
      <c r="BJ227" s="259">
        <v>2.7777777777777779E-3</v>
      </c>
      <c r="BK227" s="259">
        <v>3.472222222222222E-3</v>
      </c>
      <c r="BL227" s="259">
        <v>4.8611111111111112E-3</v>
      </c>
      <c r="BM227" s="259">
        <v>4.8611111111111112E-3</v>
      </c>
      <c r="BN227" s="259">
        <v>4.8611111111111112E-3</v>
      </c>
      <c r="BO227" s="259">
        <v>4.8611111111111112E-3</v>
      </c>
      <c r="BP227" s="259">
        <v>6.9444444444444441E-3</v>
      </c>
      <c r="BQ227" s="259">
        <v>4.8611111111111112E-3</v>
      </c>
      <c r="BR227" s="259">
        <v>4.1666666666666666E-3</v>
      </c>
      <c r="BS227" s="259">
        <v>4.8611111111111112E-3</v>
      </c>
      <c r="BT227" s="259">
        <v>4.8611111111111112E-3</v>
      </c>
      <c r="BU227" s="259">
        <v>4.8611111111111112E-3</v>
      </c>
      <c r="BV227" s="259">
        <v>5.5555555555555558E-3</v>
      </c>
      <c r="BW227" s="259">
        <v>5.5555555555555558E-3</v>
      </c>
      <c r="BX227" s="259">
        <v>4.8611111111111112E-3</v>
      </c>
      <c r="BY227" s="259">
        <v>6.2499999999999995E-3</v>
      </c>
      <c r="BZ227" s="259">
        <v>6.2499999999999995E-3</v>
      </c>
      <c r="CA227" s="259">
        <v>6.2499999999999995E-3</v>
      </c>
      <c r="CB227" s="259">
        <v>9.0277777777777787E-3</v>
      </c>
      <c r="CC227" s="259">
        <v>6.9444444444444441E-3</v>
      </c>
      <c r="CD227" s="259">
        <v>1.0416666666666666E-2</v>
      </c>
      <c r="CE227" s="259">
        <v>9.0277777777777787E-3</v>
      </c>
      <c r="CF227" s="259">
        <v>1.2499999999999999E-2</v>
      </c>
      <c r="CG227" s="259">
        <v>1.2499999999999999E-2</v>
      </c>
      <c r="CH227" s="259">
        <v>1.5277777777777777E-2</v>
      </c>
      <c r="CI227" s="259">
        <v>1.6666666666666666E-2</v>
      </c>
      <c r="CJ227" s="259">
        <v>1.8749999999999999E-2</v>
      </c>
      <c r="CK227" s="259">
        <v>2.1527777777777781E-2</v>
      </c>
      <c r="CL227" s="259">
        <v>2.2222222222222223E-2</v>
      </c>
      <c r="CM227" s="259">
        <v>3.2638888888888891E-2</v>
      </c>
      <c r="CN227" s="259">
        <v>4.0972222222222222E-2</v>
      </c>
      <c r="CO227" s="259">
        <v>4.5138888888888888E-2</v>
      </c>
      <c r="CP227" s="259">
        <v>5.486111111111111E-2</v>
      </c>
      <c r="CQ227" s="259">
        <v>5.6250000000000001E-2</v>
      </c>
      <c r="CR227" s="259">
        <v>6.5972222222222224E-2</v>
      </c>
      <c r="CS227" s="259">
        <v>8.1250000000000003E-2</v>
      </c>
      <c r="CT227" s="259">
        <v>8.6111111111111124E-2</v>
      </c>
      <c r="CU227" s="259">
        <v>0.13055555555555556</v>
      </c>
      <c r="CV227" s="259">
        <v>9.6527777777777768E-2</v>
      </c>
      <c r="CW227" s="259">
        <v>9.5833333333333326E-2</v>
      </c>
      <c r="CX227" s="259">
        <v>0.10208333333333335</v>
      </c>
      <c r="CY227" s="259">
        <v>0.10416666666666667</v>
      </c>
      <c r="CZ227" s="259">
        <v>0.10833333333333334</v>
      </c>
      <c r="DA227" s="259">
        <v>0.125</v>
      </c>
      <c r="DB227" s="259">
        <v>0.13194444444444445</v>
      </c>
      <c r="DC227" s="259"/>
      <c r="DD227" s="259"/>
      <c r="DE227" s="259"/>
      <c r="DF227" s="259"/>
      <c r="DG227" s="259"/>
      <c r="DH227" s="259"/>
      <c r="DI227" s="259"/>
      <c r="DJ227" s="259"/>
      <c r="DK227" s="259"/>
      <c r="DL227" s="259"/>
      <c r="DM227" s="259"/>
      <c r="DN227" s="259"/>
      <c r="DO227" s="259"/>
      <c r="DP227" s="300"/>
      <c r="DQ227" s="306">
        <f t="shared" si="2276"/>
        <v>50</v>
      </c>
      <c r="DR227" s="295">
        <v>0.94791666666666663</v>
      </c>
      <c r="DS227" s="259">
        <v>0.96111111111111114</v>
      </c>
      <c r="DT227" s="259">
        <v>0.96111111111111114</v>
      </c>
      <c r="DU227" s="259">
        <v>0.96111111111111114</v>
      </c>
      <c r="DV227" s="259">
        <v>0.96736111111111101</v>
      </c>
      <c r="DW227" s="259">
        <v>0.96875</v>
      </c>
      <c r="DX227" s="259">
        <v>0.97083333333333333</v>
      </c>
      <c r="DY227" s="259">
        <v>0.97152777777777777</v>
      </c>
      <c r="DZ227" s="259">
        <v>0.9819444444444444</v>
      </c>
      <c r="EA227" s="259">
        <v>0.9819444444444444</v>
      </c>
      <c r="EB227" s="290">
        <v>0.98263888888888884</v>
      </c>
      <c r="EC227" s="259">
        <v>0.9868055555555556</v>
      </c>
      <c r="ED227" s="259">
        <v>0.98749999999999993</v>
      </c>
      <c r="EE227" s="259">
        <v>0.98749999999999993</v>
      </c>
      <c r="EF227" s="259">
        <v>0.98819444444444438</v>
      </c>
      <c r="EG227" s="259">
        <v>0.98819444444444438</v>
      </c>
      <c r="EH227" s="259">
        <v>0.99236111111111114</v>
      </c>
      <c r="EI227" s="259">
        <v>0.99236111111111114</v>
      </c>
      <c r="EJ227" s="259">
        <v>0.9902777777777777</v>
      </c>
      <c r="EK227" s="259">
        <v>0.9902777777777777</v>
      </c>
      <c r="EL227" s="259">
        <v>0.99444444444444446</v>
      </c>
      <c r="EM227" s="259">
        <v>0.99444444444444446</v>
      </c>
      <c r="EN227" s="259">
        <v>0.99583333333333324</v>
      </c>
      <c r="EO227" s="259">
        <v>0.99583333333333324</v>
      </c>
      <c r="EP227" s="259">
        <v>0.99652777777777779</v>
      </c>
      <c r="EQ227" s="259">
        <v>0.99652777777777779</v>
      </c>
      <c r="ER227" s="259">
        <v>0.99791666666666667</v>
      </c>
      <c r="ES227" s="259">
        <v>0.99861111111111101</v>
      </c>
      <c r="ET227" s="259">
        <v>6.9444444444444447E-4</v>
      </c>
      <c r="EU227" s="259">
        <v>0</v>
      </c>
      <c r="EV227" s="259">
        <v>0</v>
      </c>
      <c r="EW227" s="259">
        <v>2.7777777777777779E-3</v>
      </c>
      <c r="EX227" s="259">
        <v>3.472222222222222E-3</v>
      </c>
      <c r="EY227" s="259">
        <v>2.7777777777777779E-3</v>
      </c>
      <c r="EZ227" s="259">
        <v>1.3888888888888889E-3</v>
      </c>
      <c r="FA227" s="259">
        <v>1.3888888888888889E-3</v>
      </c>
      <c r="FB227" s="259">
        <v>4.1666666666666666E-3</v>
      </c>
      <c r="FC227" s="259">
        <v>4.8611111111111112E-3</v>
      </c>
      <c r="FD227" s="259">
        <v>3.472222222222222E-3</v>
      </c>
      <c r="FE227" s="259">
        <v>4.1666666666666666E-3</v>
      </c>
      <c r="FF227" s="259">
        <v>4.1666666666666666E-3</v>
      </c>
      <c r="FG227" s="259">
        <v>2.0833333333333333E-3</v>
      </c>
      <c r="FH227" s="259">
        <v>2.0833333333333333E-3</v>
      </c>
      <c r="FI227" s="259">
        <v>2.0833333333333333E-3</v>
      </c>
      <c r="FJ227" s="259">
        <v>4.8611111111111112E-3</v>
      </c>
      <c r="FK227" s="273">
        <v>4.1666666666666666E-3</v>
      </c>
      <c r="FL227" s="214">
        <f t="shared" si="2280"/>
        <v>50</v>
      </c>
      <c r="FM227" s="238" t="s">
        <v>125</v>
      </c>
      <c r="FN227" s="222">
        <f>GW191</f>
        <v>5.3750000000000013E-2</v>
      </c>
      <c r="FO227" s="216"/>
      <c r="FP227" s="216"/>
      <c r="FQ227" s="216"/>
      <c r="FR227" s="216"/>
      <c r="FS227" s="216"/>
      <c r="FT227" s="216"/>
      <c r="FU227" s="216"/>
      <c r="FV227" s="216"/>
      <c r="FW227" s="216"/>
      <c r="FX227" s="216"/>
      <c r="FY227" s="216"/>
      <c r="FZ227" s="216"/>
      <c r="GA227" s="216"/>
      <c r="GB227" s="216"/>
      <c r="GC227" s="216"/>
      <c r="GD227" s="216"/>
      <c r="GE227" s="216"/>
      <c r="GF227" s="216"/>
      <c r="GG227" s="216"/>
      <c r="GH227" s="216"/>
      <c r="GI227" s="216"/>
      <c r="GJ227" s="216"/>
      <c r="GK227" s="216"/>
      <c r="GL227" s="216"/>
      <c r="GM227" s="216"/>
      <c r="GN227" s="216"/>
      <c r="GO227" s="216"/>
      <c r="GP227" s="216"/>
      <c r="GQ227" s="216"/>
      <c r="GR227" s="216"/>
      <c r="GS227" s="216"/>
      <c r="GT227" s="216"/>
      <c r="GU227" s="216"/>
      <c r="GV227" s="216"/>
      <c r="GW227" s="216"/>
      <c r="GX227" s="216"/>
      <c r="GY227" s="216"/>
      <c r="GZ227" s="216"/>
      <c r="HA227" s="216"/>
      <c r="HB227" s="216"/>
      <c r="HC227" s="216"/>
      <c r="HD227" s="216"/>
      <c r="HE227" s="216"/>
      <c r="HF227" s="216"/>
      <c r="HG227" s="216"/>
      <c r="HH227" s="216"/>
      <c r="HI227" s="216"/>
      <c r="HJ227" s="216"/>
      <c r="HK227" s="216"/>
      <c r="HL227" s="216"/>
      <c r="HM227" s="216"/>
      <c r="HN227" s="216"/>
      <c r="HO227" s="216"/>
      <c r="HP227" s="216"/>
      <c r="HQ227" s="216"/>
      <c r="HR227" s="216"/>
      <c r="HS227" s="216"/>
      <c r="HT227" s="216"/>
      <c r="HU227" s="216"/>
      <c r="HV227" s="216"/>
      <c r="HW227" s="216"/>
      <c r="HX227" s="216"/>
      <c r="HY227" s="216"/>
      <c r="HZ227" s="216"/>
      <c r="IA227" s="216"/>
      <c r="IB227" s="216"/>
      <c r="IC227" s="216"/>
      <c r="ID227" s="216"/>
      <c r="IE227" s="216"/>
      <c r="IF227" s="216"/>
      <c r="IG227" s="216"/>
      <c r="IH227" s="216"/>
      <c r="II227" s="216"/>
      <c r="IJ227" s="216"/>
      <c r="IK227" s="216"/>
      <c r="IL227" s="216"/>
      <c r="IM227" s="216"/>
      <c r="IN227" s="216"/>
      <c r="IO227" s="216"/>
      <c r="IP227" s="216"/>
      <c r="IQ227" s="216"/>
      <c r="IR227" s="216"/>
      <c r="IS227" s="216"/>
      <c r="IT227" s="216"/>
      <c r="IU227" s="216"/>
      <c r="IV227" s="216"/>
      <c r="IW227" s="216"/>
      <c r="IX227" s="216"/>
      <c r="IY227" s="216"/>
      <c r="IZ227" s="216"/>
      <c r="JA227" s="216"/>
      <c r="JB227" s="216"/>
      <c r="JC227" s="216"/>
      <c r="JD227" s="216"/>
      <c r="JE227" s="216"/>
      <c r="JF227" s="216"/>
      <c r="JG227" s="216"/>
      <c r="JH227" s="216"/>
      <c r="JI227" s="216"/>
      <c r="JJ227" s="216"/>
      <c r="JK227" s="216"/>
      <c r="JL227" s="216"/>
      <c r="JM227" s="216"/>
      <c r="JN227" s="216"/>
      <c r="JO227" s="216"/>
      <c r="JP227" s="216"/>
      <c r="JQ227" s="216"/>
      <c r="JR227" s="216"/>
    </row>
    <row r="228" spans="58:278" hidden="1">
      <c r="BF228" s="215">
        <v>49</v>
      </c>
      <c r="BG228" s="214">
        <f t="shared" si="2271"/>
        <v>49</v>
      </c>
      <c r="BH228" s="269">
        <f t="shared" ref="BH228:BI228" si="2723">IF(BH232&lt;BH227,(BH227-BH232)/5+BH229,(BH232-BH227)/5+BH227)</f>
        <v>3.3333333333333335E-3</v>
      </c>
      <c r="BI228" s="270">
        <f t="shared" si="2723"/>
        <v>2.638888888888889E-3</v>
      </c>
      <c r="BJ228" s="270">
        <f t="shared" ref="BJ228:DO228" si="2724">IF(BJ232&lt;BJ227,(BJ227-BJ232)/5+BJ229,(BJ232-BJ227)/5+BJ227)</f>
        <v>2.638888888888889E-3</v>
      </c>
      <c r="BK228" s="270">
        <f t="shared" si="2724"/>
        <v>3.1944444444444446E-3</v>
      </c>
      <c r="BL228" s="270">
        <f t="shared" si="2724"/>
        <v>4.5833333333333334E-3</v>
      </c>
      <c r="BM228" s="270">
        <f t="shared" si="2724"/>
        <v>4.5833333333333334E-3</v>
      </c>
      <c r="BN228" s="270">
        <f t="shared" si="2724"/>
        <v>4.5833333333333334E-3</v>
      </c>
      <c r="BO228" s="270">
        <f t="shared" si="2724"/>
        <v>4.5833333333333334E-3</v>
      </c>
      <c r="BP228" s="270">
        <f t="shared" si="2724"/>
        <v>6.6666666666666671E-3</v>
      </c>
      <c r="BQ228" s="270">
        <f t="shared" si="2724"/>
        <v>4.5833333333333334E-3</v>
      </c>
      <c r="BR228" s="270">
        <f t="shared" si="2724"/>
        <v>4.1666666666666666E-3</v>
      </c>
      <c r="BS228" s="270">
        <f t="shared" si="2724"/>
        <v>4.5833333333333334E-3</v>
      </c>
      <c r="BT228" s="270">
        <f t="shared" si="2724"/>
        <v>4.7222222222222223E-3</v>
      </c>
      <c r="BU228" s="270">
        <f t="shared" si="2724"/>
        <v>4.7222222222222223E-3</v>
      </c>
      <c r="BV228" s="270">
        <f t="shared" si="2724"/>
        <v>5.138888888888889E-3</v>
      </c>
      <c r="BW228" s="270">
        <f t="shared" si="2724"/>
        <v>5.138888888888889E-3</v>
      </c>
      <c r="BX228" s="270">
        <f t="shared" si="2724"/>
        <v>4.5833333333333334E-3</v>
      </c>
      <c r="BY228" s="270">
        <f t="shared" si="2724"/>
        <v>5.8333333333333336E-3</v>
      </c>
      <c r="BZ228" s="270">
        <f t="shared" si="2724"/>
        <v>5.9722222222222225E-3</v>
      </c>
      <c r="CA228" s="270">
        <f t="shared" si="2724"/>
        <v>5.9722222222222225E-3</v>
      </c>
      <c r="CB228" s="270">
        <f t="shared" si="2724"/>
        <v>8.7500000000000008E-3</v>
      </c>
      <c r="CC228" s="270">
        <f t="shared" si="2724"/>
        <v>6.8055555555555551E-3</v>
      </c>
      <c r="CD228" s="270">
        <f t="shared" si="2724"/>
        <v>9.8611111111111104E-3</v>
      </c>
      <c r="CE228" s="270">
        <f t="shared" si="2724"/>
        <v>8.7500000000000008E-3</v>
      </c>
      <c r="CF228" s="270">
        <f t="shared" si="2724"/>
        <v>1.1944444444444445E-2</v>
      </c>
      <c r="CG228" s="270">
        <f t="shared" si="2724"/>
        <v>1.208333333333333E-2</v>
      </c>
      <c r="CH228" s="270">
        <f t="shared" si="2724"/>
        <v>1.458333333333333E-2</v>
      </c>
      <c r="CI228" s="270">
        <f t="shared" si="2724"/>
        <v>1.6111111111111111E-2</v>
      </c>
      <c r="CJ228" s="270">
        <f t="shared" si="2724"/>
        <v>1.8055555555555557E-2</v>
      </c>
      <c r="CK228" s="270">
        <f t="shared" si="2724"/>
        <v>2.0833333333333339E-2</v>
      </c>
      <c r="CL228" s="270">
        <f t="shared" si="2724"/>
        <v>2.1249999999999998E-2</v>
      </c>
      <c r="CM228" s="270">
        <f t="shared" si="2724"/>
        <v>3.1111111111111107E-2</v>
      </c>
      <c r="CN228" s="270">
        <f t="shared" si="2724"/>
        <v>3.9444444444444456E-2</v>
      </c>
      <c r="CO228" s="270">
        <f t="shared" si="2724"/>
        <v>4.3055555555555555E-2</v>
      </c>
      <c r="CP228" s="270">
        <f t="shared" si="2724"/>
        <v>5.1944444444444439E-2</v>
      </c>
      <c r="CQ228" s="270">
        <f t="shared" si="2724"/>
        <v>5.3750000000000013E-2</v>
      </c>
      <c r="CR228" s="270">
        <f t="shared" si="2724"/>
        <v>6.2222222222222234E-2</v>
      </c>
      <c r="CS228" s="270">
        <f t="shared" si="2724"/>
        <v>7.6250000000000012E-2</v>
      </c>
      <c r="CT228" s="270">
        <f t="shared" si="2724"/>
        <v>8.0972222222222223E-2</v>
      </c>
      <c r="CU228" s="270">
        <f t="shared" si="2724"/>
        <v>0.12083333333333336</v>
      </c>
      <c r="CV228" s="270">
        <f t="shared" si="2724"/>
        <v>9.6527777777777768E-2</v>
      </c>
      <c r="CW228" s="270">
        <f t="shared" si="2724"/>
        <v>9.5833333333333326E-2</v>
      </c>
      <c r="CX228" s="270">
        <f t="shared" si="2724"/>
        <v>0.10208333333333335</v>
      </c>
      <c r="CY228" s="270">
        <f t="shared" si="2724"/>
        <v>0.10416666666666667</v>
      </c>
      <c r="CZ228" s="270">
        <f t="shared" si="2724"/>
        <v>0.10833333333333334</v>
      </c>
      <c r="DA228" s="270">
        <f t="shared" si="2724"/>
        <v>0.125</v>
      </c>
      <c r="DB228" s="270">
        <f t="shared" si="2724"/>
        <v>0.13194444444444445</v>
      </c>
      <c r="DC228" s="270">
        <f t="shared" si="2724"/>
        <v>2.5000000000000001E-2</v>
      </c>
      <c r="DD228" s="270">
        <f t="shared" si="2724"/>
        <v>2.5416666666666664E-2</v>
      </c>
      <c r="DE228" s="270">
        <f t="shared" si="2724"/>
        <v>3.1666666666666662E-2</v>
      </c>
      <c r="DF228" s="270">
        <f t="shared" si="2724"/>
        <v>0</v>
      </c>
      <c r="DG228" s="270">
        <f t="shared" si="2724"/>
        <v>0</v>
      </c>
      <c r="DH228" s="270">
        <f t="shared" si="2724"/>
        <v>0</v>
      </c>
      <c r="DI228" s="270">
        <f t="shared" si="2724"/>
        <v>0</v>
      </c>
      <c r="DJ228" s="270">
        <f t="shared" si="2724"/>
        <v>0</v>
      </c>
      <c r="DK228" s="270">
        <f t="shared" si="2724"/>
        <v>0</v>
      </c>
      <c r="DL228" s="270">
        <f t="shared" si="2724"/>
        <v>0</v>
      </c>
      <c r="DM228" s="270">
        <f t="shared" si="2724"/>
        <v>0</v>
      </c>
      <c r="DN228" s="270">
        <f t="shared" si="2724"/>
        <v>0</v>
      </c>
      <c r="DO228" s="270">
        <f t="shared" si="2724"/>
        <v>0</v>
      </c>
      <c r="DP228" s="270">
        <f t="shared" ref="DP228" si="2725">IF(DP232&lt;DP227,(DP227-DP232)/5+DP229,(DP232-DP227)/5+DP227)</f>
        <v>0</v>
      </c>
      <c r="DQ228" s="306">
        <f t="shared" si="2276"/>
        <v>49</v>
      </c>
      <c r="DR228" s="270">
        <f t="shared" ref="DR228:DS228" si="2726">IF(DR232&lt;DR227,(DR227-DR232)/5+DR229,(DR232-DR227)/5+DR227)</f>
        <v>0.95097222222222222</v>
      </c>
      <c r="DS228" s="270">
        <f t="shared" si="2726"/>
        <v>0.96333333333333337</v>
      </c>
      <c r="DT228" s="270">
        <f t="shared" ref="DT228:EQ228" si="2727">IF(DT232&lt;DT227,(DT227-DT232)/5+DT229,(DT232-DT227)/5+DT227)</f>
        <v>0.96333333333333337</v>
      </c>
      <c r="DU228" s="270">
        <f t="shared" si="2727"/>
        <v>0.96333333333333337</v>
      </c>
      <c r="DV228" s="270">
        <f t="shared" si="2727"/>
        <v>0.96930555555555542</v>
      </c>
      <c r="DW228" s="270">
        <f t="shared" si="2727"/>
        <v>0.97069444444444442</v>
      </c>
      <c r="DX228" s="270">
        <f t="shared" si="2727"/>
        <v>0.97194444444444439</v>
      </c>
      <c r="DY228" s="270">
        <f t="shared" si="2727"/>
        <v>0.97263888888888883</v>
      </c>
      <c r="DZ228" s="270">
        <f t="shared" si="2727"/>
        <v>0.98249999999999993</v>
      </c>
      <c r="EA228" s="270">
        <f t="shared" si="2727"/>
        <v>0.98319444444444437</v>
      </c>
      <c r="EB228" s="270">
        <f t="shared" si="2727"/>
        <v>0.9837499999999999</v>
      </c>
      <c r="EC228" s="270">
        <f t="shared" si="2727"/>
        <v>0.98777777777777787</v>
      </c>
      <c r="ED228" s="270">
        <f t="shared" si="2727"/>
        <v>0.98805555555555546</v>
      </c>
      <c r="EE228" s="270">
        <f t="shared" si="2727"/>
        <v>0.98263888888888884</v>
      </c>
      <c r="EF228" s="270">
        <f t="shared" si="2727"/>
        <v>0.98916666666666664</v>
      </c>
      <c r="EG228" s="270">
        <f t="shared" si="2727"/>
        <v>0.98902777777777773</v>
      </c>
      <c r="EH228" s="270">
        <f t="shared" si="2727"/>
        <v>0.99263888888888896</v>
      </c>
      <c r="EI228" s="270">
        <f t="shared" si="2727"/>
        <v>0.99263888888888896</v>
      </c>
      <c r="EJ228" s="270">
        <f t="shared" si="2727"/>
        <v>0.99111111111111105</v>
      </c>
      <c r="EK228" s="270">
        <f t="shared" si="2727"/>
        <v>0.99124999999999996</v>
      </c>
      <c r="EL228" s="270">
        <f t="shared" si="2727"/>
        <v>0.99458333333333337</v>
      </c>
      <c r="EM228" s="270">
        <f t="shared" si="2727"/>
        <v>0.99472222222222217</v>
      </c>
      <c r="EN228" s="270">
        <f t="shared" si="2727"/>
        <v>0.99638888888888877</v>
      </c>
      <c r="EO228" s="270">
        <f t="shared" si="2727"/>
        <v>0.99638888888888877</v>
      </c>
      <c r="EP228" s="270">
        <f t="shared" si="2727"/>
        <v>0.99708333333333332</v>
      </c>
      <c r="EQ228" s="270">
        <f t="shared" si="2727"/>
        <v>0.99708333333333332</v>
      </c>
      <c r="ER228" s="288">
        <v>0.99847222222222232</v>
      </c>
      <c r="ES228" s="288">
        <v>0.99916666666666665</v>
      </c>
      <c r="ET228" s="270">
        <f t="shared" ref="ET228:EU228" si="2728">IF(ET232&lt;ET227,(ET227-ET232)/5+ET229,(ET232-ET227)/5+ET227)</f>
        <v>5.5555555555555556E-4</v>
      </c>
      <c r="EU228" s="270">
        <f t="shared" si="2728"/>
        <v>0</v>
      </c>
      <c r="EV228" s="270">
        <f t="shared" ref="EV228:FJ228" si="2729">IF(EV232&lt;EV227,(EV227-EV232)/5+EV229,(EV232-EV227)/5+EV227)</f>
        <v>4.1666666666666664E-4</v>
      </c>
      <c r="EW228" s="270">
        <f t="shared" si="2729"/>
        <v>2.7777777777777779E-3</v>
      </c>
      <c r="EX228" s="270">
        <f t="shared" si="2729"/>
        <v>3.3333333333333335E-3</v>
      </c>
      <c r="EY228" s="270">
        <f t="shared" si="2729"/>
        <v>2.7777777777777779E-3</v>
      </c>
      <c r="EZ228" s="270">
        <f t="shared" si="2729"/>
        <v>1.25E-3</v>
      </c>
      <c r="FA228" s="270">
        <f t="shared" si="2729"/>
        <v>1.9444444444444444E-3</v>
      </c>
      <c r="FB228" s="270">
        <f t="shared" si="2729"/>
        <v>3.8888888888888892E-3</v>
      </c>
      <c r="FC228" s="270">
        <f t="shared" si="2729"/>
        <v>4.7222222222222223E-3</v>
      </c>
      <c r="FD228" s="270">
        <f t="shared" si="2729"/>
        <v>3.3333333333333335E-3</v>
      </c>
      <c r="FE228" s="270">
        <f t="shared" si="2729"/>
        <v>3.8888888888888892E-3</v>
      </c>
      <c r="FF228" s="270">
        <f t="shared" si="2729"/>
        <v>3.8888888888888892E-3</v>
      </c>
      <c r="FG228" s="270">
        <f t="shared" si="2729"/>
        <v>2.5000000000000001E-3</v>
      </c>
      <c r="FH228" s="270">
        <f t="shared" si="2729"/>
        <v>2.5000000000000001E-3</v>
      </c>
      <c r="FI228" s="270">
        <f t="shared" si="2729"/>
        <v>2.5000000000000001E-3</v>
      </c>
      <c r="FJ228" s="270">
        <f t="shared" si="2729"/>
        <v>4.5833333333333334E-3</v>
      </c>
      <c r="FK228" s="274">
        <f t="shared" ref="FK228" si="2730">IF(FK232&lt;FK227,(FK227-FK232)/5+FK229,(FK232-FK227)/5+FK227)</f>
        <v>4.0277777777777777E-3</v>
      </c>
      <c r="FL228" s="214">
        <f t="shared" si="2280"/>
        <v>49</v>
      </c>
      <c r="FM228" s="238" t="s">
        <v>104</v>
      </c>
      <c r="FN228" s="222">
        <f>GX191</f>
        <v>6.2222222222222234E-2</v>
      </c>
      <c r="FO228" s="216"/>
      <c r="FP228" s="216"/>
      <c r="FQ228" s="216"/>
      <c r="FR228" s="216"/>
      <c r="FS228" s="216"/>
      <c r="FT228" s="216"/>
      <c r="FU228" s="216"/>
      <c r="FV228" s="216"/>
      <c r="FW228" s="216"/>
      <c r="FX228" s="216"/>
      <c r="FY228" s="216"/>
      <c r="FZ228" s="216"/>
      <c r="GA228" s="216"/>
      <c r="GB228" s="216"/>
      <c r="GC228" s="216"/>
      <c r="GD228" s="216"/>
      <c r="GE228" s="216"/>
      <c r="GF228" s="216"/>
      <c r="GG228" s="216"/>
      <c r="GH228" s="216"/>
      <c r="GI228" s="216"/>
      <c r="GJ228" s="216"/>
      <c r="GK228" s="216"/>
      <c r="GL228" s="216"/>
      <c r="GM228" s="216"/>
      <c r="GN228" s="216"/>
      <c r="GO228" s="216"/>
      <c r="GP228" s="216"/>
      <c r="GQ228" s="216"/>
      <c r="GR228" s="216"/>
      <c r="GS228" s="216"/>
      <c r="GT228" s="216"/>
      <c r="GU228" s="216"/>
      <c r="GV228" s="216"/>
      <c r="GW228" s="216"/>
      <c r="GX228" s="216"/>
      <c r="GY228" s="216"/>
      <c r="GZ228" s="216"/>
      <c r="HA228" s="216"/>
      <c r="HB228" s="216"/>
      <c r="HC228" s="216"/>
      <c r="HD228" s="216"/>
      <c r="HE228" s="216"/>
      <c r="HF228" s="216"/>
      <c r="HG228" s="216"/>
      <c r="HH228" s="216"/>
      <c r="HI228" s="216"/>
      <c r="HJ228" s="216"/>
      <c r="HK228" s="216"/>
      <c r="HL228" s="216"/>
      <c r="HM228" s="216"/>
      <c r="HN228" s="216"/>
      <c r="HO228" s="216"/>
      <c r="HP228" s="216"/>
      <c r="HQ228" s="216"/>
      <c r="HR228" s="216"/>
      <c r="HS228" s="216"/>
      <c r="HT228" s="216"/>
      <c r="HU228" s="216"/>
      <c r="HV228" s="216"/>
      <c r="HW228" s="216"/>
      <c r="HX228" s="216"/>
      <c r="HY228" s="216"/>
      <c r="HZ228" s="216"/>
      <c r="IA228" s="216"/>
      <c r="IB228" s="216"/>
      <c r="IC228" s="216"/>
      <c r="ID228" s="216"/>
      <c r="IE228" s="216"/>
      <c r="IF228" s="216"/>
      <c r="IG228" s="216"/>
      <c r="IH228" s="216"/>
      <c r="II228" s="216"/>
      <c r="IJ228" s="216"/>
      <c r="IK228" s="216"/>
      <c r="IL228" s="216"/>
      <c r="IM228" s="216"/>
      <c r="IN228" s="216"/>
      <c r="IO228" s="216"/>
      <c r="IP228" s="216"/>
      <c r="IQ228" s="216"/>
      <c r="IR228" s="216"/>
      <c r="IS228" s="216"/>
      <c r="IT228" s="216"/>
      <c r="IU228" s="216"/>
      <c r="IV228" s="216"/>
      <c r="IW228" s="216"/>
      <c r="IX228" s="216"/>
      <c r="IY228" s="216"/>
      <c r="IZ228" s="216"/>
      <c r="JA228" s="216"/>
      <c r="JB228" s="216"/>
      <c r="JC228" s="216"/>
      <c r="JD228" s="216"/>
      <c r="JE228" s="216"/>
      <c r="JF228" s="216"/>
      <c r="JG228" s="216"/>
      <c r="JH228" s="216"/>
      <c r="JI228" s="216"/>
      <c r="JJ228" s="216"/>
      <c r="JK228" s="216"/>
      <c r="JL228" s="216"/>
      <c r="JM228" s="216"/>
      <c r="JN228" s="216"/>
      <c r="JO228" s="216"/>
      <c r="JP228" s="216"/>
      <c r="JQ228" s="216"/>
      <c r="JR228" s="216"/>
    </row>
    <row r="229" spans="58:278" hidden="1">
      <c r="BF229" s="215">
        <v>48</v>
      </c>
      <c r="BG229" s="214">
        <f t="shared" si="2271"/>
        <v>48</v>
      </c>
      <c r="BH229" s="257">
        <f t="shared" ref="BH229:BI229" si="2731">IF(BH232&lt;BH227,(BH227-BH232)/5+BH230,(BH232-BH227)/5+BH228)</f>
        <v>3.1944444444444446E-3</v>
      </c>
      <c r="BI229" s="254">
        <f t="shared" si="2731"/>
        <v>2.5000000000000001E-3</v>
      </c>
      <c r="BJ229" s="254">
        <f t="shared" ref="BJ229:DO229" si="2732">IF(BJ232&lt;BJ227,(BJ227-BJ232)/5+BJ230,(BJ232-BJ227)/5+BJ228)</f>
        <v>2.5000000000000001E-3</v>
      </c>
      <c r="BK229" s="254">
        <f t="shared" si="2732"/>
        <v>2.9166666666666668E-3</v>
      </c>
      <c r="BL229" s="254">
        <f t="shared" si="2732"/>
        <v>4.3055555555555555E-3</v>
      </c>
      <c r="BM229" s="254">
        <f t="shared" si="2732"/>
        <v>4.3055555555555555E-3</v>
      </c>
      <c r="BN229" s="254">
        <f t="shared" si="2732"/>
        <v>4.3055555555555555E-3</v>
      </c>
      <c r="BO229" s="254">
        <f t="shared" si="2732"/>
        <v>4.3055555555555555E-3</v>
      </c>
      <c r="BP229" s="254">
        <f t="shared" si="2732"/>
        <v>6.3888888888888893E-3</v>
      </c>
      <c r="BQ229" s="254">
        <f t="shared" si="2732"/>
        <v>4.3055555555555555E-3</v>
      </c>
      <c r="BR229" s="254">
        <f t="shared" si="2732"/>
        <v>4.1666666666666666E-3</v>
      </c>
      <c r="BS229" s="254">
        <f t="shared" si="2732"/>
        <v>4.3055555555555555E-3</v>
      </c>
      <c r="BT229" s="254">
        <f t="shared" si="2732"/>
        <v>4.5833333333333334E-3</v>
      </c>
      <c r="BU229" s="254">
        <f t="shared" si="2732"/>
        <v>4.5833333333333334E-3</v>
      </c>
      <c r="BV229" s="254">
        <f t="shared" si="2732"/>
        <v>4.7222222222222223E-3</v>
      </c>
      <c r="BW229" s="254">
        <f t="shared" si="2732"/>
        <v>4.7222222222222223E-3</v>
      </c>
      <c r="BX229" s="254">
        <f t="shared" si="2732"/>
        <v>4.3055555555555555E-3</v>
      </c>
      <c r="BY229" s="254">
        <f t="shared" si="2732"/>
        <v>5.4166666666666669E-3</v>
      </c>
      <c r="BZ229" s="254">
        <f t="shared" si="2732"/>
        <v>5.6944444444444447E-3</v>
      </c>
      <c r="CA229" s="254">
        <f t="shared" si="2732"/>
        <v>5.6944444444444447E-3</v>
      </c>
      <c r="CB229" s="254">
        <f t="shared" si="2732"/>
        <v>8.472222222222223E-3</v>
      </c>
      <c r="CC229" s="254">
        <f t="shared" si="2732"/>
        <v>6.6666666666666662E-3</v>
      </c>
      <c r="CD229" s="254">
        <f t="shared" si="2732"/>
        <v>9.3055555555555548E-3</v>
      </c>
      <c r="CE229" s="254">
        <f t="shared" si="2732"/>
        <v>8.472222222222223E-3</v>
      </c>
      <c r="CF229" s="254">
        <f t="shared" si="2732"/>
        <v>1.1388888888888889E-2</v>
      </c>
      <c r="CG229" s="254">
        <f t="shared" si="2732"/>
        <v>1.1666666666666664E-2</v>
      </c>
      <c r="CH229" s="254">
        <f t="shared" si="2732"/>
        <v>1.3888888888888886E-2</v>
      </c>
      <c r="CI229" s="254">
        <f t="shared" si="2732"/>
        <v>1.5555555555555555E-2</v>
      </c>
      <c r="CJ229" s="254">
        <f t="shared" si="2732"/>
        <v>1.7361111111111112E-2</v>
      </c>
      <c r="CK229" s="254">
        <f t="shared" si="2732"/>
        <v>2.0138888888888894E-2</v>
      </c>
      <c r="CL229" s="254">
        <f t="shared" si="2732"/>
        <v>2.0277777777777777E-2</v>
      </c>
      <c r="CM229" s="254">
        <f t="shared" si="2732"/>
        <v>2.958333333333333E-2</v>
      </c>
      <c r="CN229" s="254">
        <f t="shared" si="2732"/>
        <v>3.7916666666666675E-2</v>
      </c>
      <c r="CO229" s="254">
        <f t="shared" si="2732"/>
        <v>4.0972222222222222E-2</v>
      </c>
      <c r="CP229" s="254">
        <f t="shared" si="2732"/>
        <v>4.9027777777777774E-2</v>
      </c>
      <c r="CQ229" s="254">
        <f t="shared" si="2732"/>
        <v>5.1250000000000011E-2</v>
      </c>
      <c r="CR229" s="254">
        <f t="shared" si="2732"/>
        <v>5.8472222222222231E-2</v>
      </c>
      <c r="CS229" s="254">
        <f t="shared" si="2732"/>
        <v>7.1250000000000008E-2</v>
      </c>
      <c r="CT229" s="254">
        <f t="shared" si="2732"/>
        <v>7.5833333333333336E-2</v>
      </c>
      <c r="CU229" s="254">
        <f t="shared" si="2732"/>
        <v>0.11111111111111113</v>
      </c>
      <c r="CV229" s="254">
        <f t="shared" si="2732"/>
        <v>9.6527777777777768E-2</v>
      </c>
      <c r="CW229" s="254">
        <f t="shared" si="2732"/>
        <v>9.5833333333333326E-2</v>
      </c>
      <c r="CX229" s="254">
        <f t="shared" si="2732"/>
        <v>0.10208333333333335</v>
      </c>
      <c r="CY229" s="254">
        <f t="shared" si="2732"/>
        <v>0.10416666666666667</v>
      </c>
      <c r="CZ229" s="254">
        <f t="shared" si="2732"/>
        <v>0.10833333333333334</v>
      </c>
      <c r="DA229" s="254">
        <f t="shared" si="2732"/>
        <v>0.125</v>
      </c>
      <c r="DB229" s="254">
        <f t="shared" si="2732"/>
        <v>0.13194444444444445</v>
      </c>
      <c r="DC229" s="254">
        <f t="shared" si="2732"/>
        <v>0.05</v>
      </c>
      <c r="DD229" s="254">
        <f t="shared" si="2732"/>
        <v>5.0833333333333328E-2</v>
      </c>
      <c r="DE229" s="254">
        <f t="shared" si="2732"/>
        <v>6.3333333333333325E-2</v>
      </c>
      <c r="DF229" s="254">
        <f t="shared" si="2732"/>
        <v>0</v>
      </c>
      <c r="DG229" s="254">
        <f t="shared" si="2732"/>
        <v>0</v>
      </c>
      <c r="DH229" s="254">
        <f t="shared" si="2732"/>
        <v>0</v>
      </c>
      <c r="DI229" s="254">
        <f t="shared" si="2732"/>
        <v>0</v>
      </c>
      <c r="DJ229" s="254">
        <f t="shared" si="2732"/>
        <v>0</v>
      </c>
      <c r="DK229" s="254">
        <f t="shared" si="2732"/>
        <v>0</v>
      </c>
      <c r="DL229" s="254">
        <f t="shared" si="2732"/>
        <v>0</v>
      </c>
      <c r="DM229" s="254">
        <f t="shared" si="2732"/>
        <v>0</v>
      </c>
      <c r="DN229" s="254">
        <f t="shared" si="2732"/>
        <v>0</v>
      </c>
      <c r="DO229" s="254">
        <f t="shared" si="2732"/>
        <v>0</v>
      </c>
      <c r="DP229" s="254">
        <f t="shared" ref="DP229" si="2733">IF(DP232&lt;DP227,(DP227-DP232)/5+DP230,(DP232-DP227)/5+DP228)</f>
        <v>0</v>
      </c>
      <c r="DQ229" s="306">
        <f t="shared" si="2276"/>
        <v>48</v>
      </c>
      <c r="DR229" s="254">
        <f t="shared" ref="DR229:DS229" si="2734">IF(DR232&lt;DR227,(DR227-DR232)/5+DR230,(DR232-DR227)/5+DR228)</f>
        <v>0.95402777777777781</v>
      </c>
      <c r="DS229" s="254">
        <f t="shared" si="2734"/>
        <v>0.96555555555555561</v>
      </c>
      <c r="DT229" s="254">
        <f t="shared" ref="DT229:EQ229" si="2735">IF(DT232&lt;DT227,(DT227-DT232)/5+DT230,(DT232-DT227)/5+DT228)</f>
        <v>0.96555555555555561</v>
      </c>
      <c r="DU229" s="254">
        <f t="shared" si="2735"/>
        <v>0.96555555555555561</v>
      </c>
      <c r="DV229" s="254">
        <f t="shared" si="2735"/>
        <v>0.97124999999999984</v>
      </c>
      <c r="DW229" s="254">
        <f t="shared" si="2735"/>
        <v>0.97263888888888883</v>
      </c>
      <c r="DX229" s="254">
        <f t="shared" si="2735"/>
        <v>0.97305555555555545</v>
      </c>
      <c r="DY229" s="254">
        <f t="shared" si="2735"/>
        <v>0.97374999999999989</v>
      </c>
      <c r="DZ229" s="254">
        <f t="shared" si="2735"/>
        <v>0.98305555555555546</v>
      </c>
      <c r="EA229" s="254">
        <f t="shared" si="2735"/>
        <v>0.98444444444444434</v>
      </c>
      <c r="EB229" s="254">
        <f t="shared" si="2735"/>
        <v>0.98486111111111097</v>
      </c>
      <c r="EC229" s="254">
        <f t="shared" si="2735"/>
        <v>0.98875000000000013</v>
      </c>
      <c r="ED229" s="254">
        <f t="shared" si="2735"/>
        <v>0.988611111111111</v>
      </c>
      <c r="EE229" s="254">
        <f t="shared" si="2735"/>
        <v>0.97777777777777775</v>
      </c>
      <c r="EF229" s="254">
        <f t="shared" si="2735"/>
        <v>0.9901388888888889</v>
      </c>
      <c r="EG229" s="254">
        <f t="shared" si="2735"/>
        <v>0.98986111111111108</v>
      </c>
      <c r="EH229" s="254">
        <f t="shared" si="2735"/>
        <v>0.99291666666666678</v>
      </c>
      <c r="EI229" s="254">
        <f t="shared" si="2735"/>
        <v>0.99291666666666678</v>
      </c>
      <c r="EJ229" s="254">
        <f t="shared" si="2735"/>
        <v>0.99194444444444441</v>
      </c>
      <c r="EK229" s="254">
        <f t="shared" si="2735"/>
        <v>0.99222222222222223</v>
      </c>
      <c r="EL229" s="254">
        <f t="shared" si="2735"/>
        <v>0.99472222222222229</v>
      </c>
      <c r="EM229" s="254">
        <f t="shared" si="2735"/>
        <v>0.99499999999999988</v>
      </c>
      <c r="EN229" s="254">
        <f t="shared" si="2735"/>
        <v>0.9969444444444443</v>
      </c>
      <c r="EO229" s="254">
        <f t="shared" si="2735"/>
        <v>0.9969444444444443</v>
      </c>
      <c r="EP229" s="254">
        <f t="shared" si="2735"/>
        <v>0.99763888888888885</v>
      </c>
      <c r="EQ229" s="254">
        <f t="shared" si="2735"/>
        <v>0.99763888888888885</v>
      </c>
      <c r="ER229" s="254">
        <v>0.99902777777777774</v>
      </c>
      <c r="ES229" s="254">
        <v>0.99972222222222218</v>
      </c>
      <c r="ET229" s="254">
        <f t="shared" ref="ET229:EU229" si="2736">IF(ET232&lt;ET227,(ET227-ET232)/5+ET230,(ET232-ET227)/5+ET228)</f>
        <v>4.1666666666666664E-4</v>
      </c>
      <c r="EU229" s="254">
        <f t="shared" si="2736"/>
        <v>0</v>
      </c>
      <c r="EV229" s="254">
        <f t="shared" ref="EV229:FJ229" si="2737">IF(EV232&lt;EV227,(EV227-EV232)/5+EV230,(EV232-EV227)/5+EV228)</f>
        <v>8.3333333333333328E-4</v>
      </c>
      <c r="EW229" s="254">
        <f t="shared" si="2737"/>
        <v>2.7777777777777779E-3</v>
      </c>
      <c r="EX229" s="254">
        <f t="shared" si="2737"/>
        <v>3.1944444444444446E-3</v>
      </c>
      <c r="EY229" s="254">
        <f t="shared" si="2737"/>
        <v>2.7777777777777779E-3</v>
      </c>
      <c r="EZ229" s="254">
        <f t="shared" si="2737"/>
        <v>1.1111111111111111E-3</v>
      </c>
      <c r="FA229" s="254">
        <f t="shared" si="2737"/>
        <v>2.4999999999999996E-3</v>
      </c>
      <c r="FB229" s="254">
        <f t="shared" si="2737"/>
        <v>3.6111111111111114E-3</v>
      </c>
      <c r="FC229" s="254">
        <f t="shared" si="2737"/>
        <v>4.5833333333333334E-3</v>
      </c>
      <c r="FD229" s="254">
        <f t="shared" si="2737"/>
        <v>3.1944444444444446E-3</v>
      </c>
      <c r="FE229" s="254">
        <f t="shared" si="2737"/>
        <v>3.6111111111111114E-3</v>
      </c>
      <c r="FF229" s="254">
        <f t="shared" si="2737"/>
        <v>3.6111111111111114E-3</v>
      </c>
      <c r="FG229" s="254">
        <f t="shared" si="2737"/>
        <v>2.9166666666666668E-3</v>
      </c>
      <c r="FH229" s="254">
        <f t="shared" si="2737"/>
        <v>2.9166666666666668E-3</v>
      </c>
      <c r="FI229" s="254">
        <f t="shared" si="2737"/>
        <v>2.9166666666666668E-3</v>
      </c>
      <c r="FJ229" s="254">
        <f t="shared" si="2737"/>
        <v>4.3055555555555555E-3</v>
      </c>
      <c r="FK229" s="255">
        <f t="shared" ref="FK229" si="2738">IF(FK232&lt;FK227,(FK227-FK232)/5+FK230,(FK232-FK227)/5+FK228)</f>
        <v>3.8888888888888888E-3</v>
      </c>
      <c r="FL229" s="214">
        <f t="shared" si="2280"/>
        <v>48</v>
      </c>
      <c r="FM229" s="238" t="s">
        <v>106</v>
      </c>
      <c r="FN229" s="222">
        <f>GY191</f>
        <v>7.6250000000000012E-2</v>
      </c>
      <c r="FO229" s="216"/>
      <c r="FP229" s="216"/>
      <c r="FQ229" s="216"/>
      <c r="FR229" s="216"/>
      <c r="FS229" s="216"/>
      <c r="FT229" s="216"/>
      <c r="FU229" s="216"/>
      <c r="FV229" s="216"/>
      <c r="FW229" s="216"/>
      <c r="FX229" s="216"/>
      <c r="FY229" s="216"/>
      <c r="FZ229" s="216"/>
      <c r="GA229" s="216"/>
      <c r="GB229" s="216"/>
      <c r="GC229" s="216"/>
      <c r="GD229" s="216"/>
      <c r="GE229" s="216"/>
      <c r="GF229" s="216"/>
      <c r="GG229" s="216"/>
      <c r="GH229" s="216"/>
      <c r="GI229" s="216"/>
      <c r="GJ229" s="216"/>
      <c r="GK229" s="216"/>
      <c r="GL229" s="216"/>
      <c r="GM229" s="216"/>
      <c r="GN229" s="216"/>
      <c r="GO229" s="216"/>
      <c r="GP229" s="216"/>
      <c r="GQ229" s="216"/>
      <c r="GR229" s="216"/>
      <c r="GS229" s="216"/>
      <c r="GT229" s="216"/>
      <c r="GU229" s="216"/>
      <c r="GV229" s="216"/>
      <c r="GW229" s="216"/>
      <c r="GX229" s="216"/>
      <c r="GY229" s="216"/>
      <c r="GZ229" s="216"/>
      <c r="HA229" s="216"/>
      <c r="HB229" s="216"/>
      <c r="HC229" s="216"/>
      <c r="HD229" s="216"/>
      <c r="HE229" s="216"/>
      <c r="HF229" s="216"/>
      <c r="HG229" s="216"/>
      <c r="HH229" s="216"/>
      <c r="HI229" s="216"/>
      <c r="HJ229" s="216"/>
      <c r="HK229" s="216"/>
      <c r="HL229" s="216"/>
      <c r="HM229" s="216"/>
      <c r="HN229" s="216"/>
      <c r="HO229" s="216"/>
      <c r="HP229" s="216"/>
      <c r="HQ229" s="216"/>
      <c r="HR229" s="216"/>
      <c r="HS229" s="216"/>
      <c r="HT229" s="216"/>
      <c r="HU229" s="216"/>
      <c r="HV229" s="216"/>
      <c r="HW229" s="216"/>
      <c r="HX229" s="216"/>
      <c r="HY229" s="216"/>
      <c r="HZ229" s="216"/>
      <c r="IA229" s="216"/>
      <c r="IB229" s="216"/>
      <c r="IC229" s="216"/>
      <c r="ID229" s="216"/>
      <c r="IE229" s="216"/>
      <c r="IF229" s="216"/>
      <c r="IG229" s="216"/>
      <c r="IH229" s="216"/>
      <c r="II229" s="216"/>
      <c r="IJ229" s="216"/>
      <c r="IK229" s="216"/>
      <c r="IL229" s="216"/>
      <c r="IM229" s="216"/>
      <c r="IN229" s="216"/>
      <c r="IO229" s="216"/>
      <c r="IP229" s="216"/>
      <c r="IQ229" s="216"/>
      <c r="IR229" s="216"/>
      <c r="IS229" s="216"/>
      <c r="IT229" s="216"/>
      <c r="IU229" s="216"/>
      <c r="IV229" s="216"/>
      <c r="IW229" s="216"/>
      <c r="IX229" s="216"/>
      <c r="IY229" s="216"/>
      <c r="IZ229" s="216"/>
      <c r="JA229" s="216"/>
      <c r="JB229" s="216"/>
      <c r="JC229" s="216"/>
      <c r="JD229" s="216"/>
      <c r="JE229" s="216"/>
      <c r="JF229" s="216"/>
      <c r="JG229" s="216"/>
      <c r="JH229" s="216"/>
      <c r="JI229" s="216"/>
      <c r="JJ229" s="216"/>
      <c r="JK229" s="216"/>
      <c r="JL229" s="216"/>
      <c r="JM229" s="216"/>
      <c r="JN229" s="216"/>
      <c r="JO229" s="216"/>
      <c r="JP229" s="216"/>
      <c r="JQ229" s="216"/>
      <c r="JR229" s="216"/>
    </row>
    <row r="230" spans="58:278" hidden="1">
      <c r="BF230" s="215">
        <v>47</v>
      </c>
      <c r="BG230" s="214">
        <f t="shared" si="2271"/>
        <v>47</v>
      </c>
      <c r="BH230" s="257">
        <f t="shared" ref="BH230:BI230" si="2739">IF(BH232&lt;BH227,(BH227-BH232)/5+BH231,(BH232-BH227)/5+BH229)</f>
        <v>3.0555555555555557E-3</v>
      </c>
      <c r="BI230" s="254">
        <f t="shared" si="2739"/>
        <v>2.3611111111111111E-3</v>
      </c>
      <c r="BJ230" s="254">
        <f t="shared" ref="BJ230:DO230" si="2740">IF(BJ232&lt;BJ227,(BJ227-BJ232)/5+BJ231,(BJ232-BJ227)/5+BJ229)</f>
        <v>2.3611111111111111E-3</v>
      </c>
      <c r="BK230" s="254">
        <f t="shared" si="2740"/>
        <v>2.638888888888889E-3</v>
      </c>
      <c r="BL230" s="254">
        <f t="shared" si="2740"/>
        <v>4.0277777777777777E-3</v>
      </c>
      <c r="BM230" s="254">
        <f t="shared" si="2740"/>
        <v>4.0277777777777777E-3</v>
      </c>
      <c r="BN230" s="254">
        <f t="shared" si="2740"/>
        <v>4.0277777777777777E-3</v>
      </c>
      <c r="BO230" s="254">
        <f t="shared" si="2740"/>
        <v>4.0277777777777777E-3</v>
      </c>
      <c r="BP230" s="254">
        <f t="shared" si="2740"/>
        <v>6.1111111111111114E-3</v>
      </c>
      <c r="BQ230" s="254">
        <f t="shared" si="2740"/>
        <v>4.0277777777777777E-3</v>
      </c>
      <c r="BR230" s="254">
        <f t="shared" si="2740"/>
        <v>4.1666666666666666E-3</v>
      </c>
      <c r="BS230" s="254">
        <f t="shared" si="2740"/>
        <v>4.0277777777777777E-3</v>
      </c>
      <c r="BT230" s="254">
        <f t="shared" si="2740"/>
        <v>4.4444444444444444E-3</v>
      </c>
      <c r="BU230" s="254">
        <f t="shared" si="2740"/>
        <v>4.4444444444444444E-3</v>
      </c>
      <c r="BV230" s="254">
        <f t="shared" si="2740"/>
        <v>4.3055555555555555E-3</v>
      </c>
      <c r="BW230" s="254">
        <f t="shared" si="2740"/>
        <v>4.3055555555555555E-3</v>
      </c>
      <c r="BX230" s="254">
        <f t="shared" si="2740"/>
        <v>4.0277777777777777E-3</v>
      </c>
      <c r="BY230" s="254">
        <f t="shared" si="2740"/>
        <v>5.0000000000000001E-3</v>
      </c>
      <c r="BZ230" s="254">
        <f t="shared" si="2740"/>
        <v>5.4166666666666669E-3</v>
      </c>
      <c r="CA230" s="254">
        <f t="shared" si="2740"/>
        <v>5.4166666666666669E-3</v>
      </c>
      <c r="CB230" s="254">
        <f t="shared" si="2740"/>
        <v>8.1944444444444452E-3</v>
      </c>
      <c r="CC230" s="254">
        <f t="shared" si="2740"/>
        <v>6.5277777777777773E-3</v>
      </c>
      <c r="CD230" s="254">
        <f t="shared" si="2740"/>
        <v>8.7499999999999991E-3</v>
      </c>
      <c r="CE230" s="254">
        <f t="shared" si="2740"/>
        <v>8.1944444444444452E-3</v>
      </c>
      <c r="CF230" s="254">
        <f t="shared" si="2740"/>
        <v>1.0833333333333334E-2</v>
      </c>
      <c r="CG230" s="254">
        <f t="shared" si="2740"/>
        <v>1.1249999999999998E-2</v>
      </c>
      <c r="CH230" s="254">
        <f t="shared" si="2740"/>
        <v>1.3194444444444443E-2</v>
      </c>
      <c r="CI230" s="254">
        <f t="shared" si="2740"/>
        <v>1.4999999999999999E-2</v>
      </c>
      <c r="CJ230" s="254">
        <f t="shared" si="2740"/>
        <v>1.6666666666666666E-2</v>
      </c>
      <c r="CK230" s="254">
        <f t="shared" si="2740"/>
        <v>1.9444444444444448E-2</v>
      </c>
      <c r="CL230" s="254">
        <f t="shared" si="2740"/>
        <v>1.9305555555555555E-2</v>
      </c>
      <c r="CM230" s="254">
        <f t="shared" si="2740"/>
        <v>2.8055555555555552E-2</v>
      </c>
      <c r="CN230" s="254">
        <f t="shared" si="2740"/>
        <v>3.6388888888888894E-2</v>
      </c>
      <c r="CO230" s="254">
        <f t="shared" si="2740"/>
        <v>3.888888888888889E-2</v>
      </c>
      <c r="CP230" s="254">
        <f t="shared" si="2740"/>
        <v>4.611111111111111E-2</v>
      </c>
      <c r="CQ230" s="254">
        <f t="shared" si="2740"/>
        <v>4.8750000000000009E-2</v>
      </c>
      <c r="CR230" s="254">
        <f t="shared" si="2740"/>
        <v>5.4722222222222228E-2</v>
      </c>
      <c r="CS230" s="254">
        <f t="shared" si="2740"/>
        <v>6.6250000000000003E-2</v>
      </c>
      <c r="CT230" s="254">
        <f t="shared" si="2740"/>
        <v>7.0694444444444449E-2</v>
      </c>
      <c r="CU230" s="254">
        <f t="shared" si="2740"/>
        <v>0.1013888888888889</v>
      </c>
      <c r="CV230" s="254">
        <f t="shared" si="2740"/>
        <v>9.6527777777777768E-2</v>
      </c>
      <c r="CW230" s="254">
        <f t="shared" si="2740"/>
        <v>9.5833333333333326E-2</v>
      </c>
      <c r="CX230" s="254">
        <f t="shared" si="2740"/>
        <v>0.10208333333333335</v>
      </c>
      <c r="CY230" s="254">
        <f t="shared" si="2740"/>
        <v>0.10416666666666667</v>
      </c>
      <c r="CZ230" s="254">
        <f t="shared" si="2740"/>
        <v>0.10833333333333334</v>
      </c>
      <c r="DA230" s="254">
        <f t="shared" si="2740"/>
        <v>0.125</v>
      </c>
      <c r="DB230" s="254">
        <f t="shared" si="2740"/>
        <v>0.13194444444444445</v>
      </c>
      <c r="DC230" s="254">
        <f t="shared" si="2740"/>
        <v>7.5000000000000011E-2</v>
      </c>
      <c r="DD230" s="254">
        <f t="shared" si="2740"/>
        <v>7.6249999999999984E-2</v>
      </c>
      <c r="DE230" s="254">
        <f t="shared" si="2740"/>
        <v>9.4999999999999987E-2</v>
      </c>
      <c r="DF230" s="254">
        <f t="shared" si="2740"/>
        <v>0</v>
      </c>
      <c r="DG230" s="254">
        <f t="shared" si="2740"/>
        <v>0</v>
      </c>
      <c r="DH230" s="254">
        <f t="shared" si="2740"/>
        <v>0</v>
      </c>
      <c r="DI230" s="254">
        <f t="shared" si="2740"/>
        <v>0</v>
      </c>
      <c r="DJ230" s="254">
        <f t="shared" si="2740"/>
        <v>0</v>
      </c>
      <c r="DK230" s="254">
        <f t="shared" si="2740"/>
        <v>0</v>
      </c>
      <c r="DL230" s="254">
        <f t="shared" si="2740"/>
        <v>0</v>
      </c>
      <c r="DM230" s="254">
        <f t="shared" si="2740"/>
        <v>0</v>
      </c>
      <c r="DN230" s="254">
        <f t="shared" si="2740"/>
        <v>0</v>
      </c>
      <c r="DO230" s="254">
        <f t="shared" si="2740"/>
        <v>0</v>
      </c>
      <c r="DP230" s="254">
        <f t="shared" ref="DP230" si="2741">IF(DP232&lt;DP227,(DP227-DP232)/5+DP231,(DP232-DP227)/5+DP229)</f>
        <v>0</v>
      </c>
      <c r="DQ230" s="306">
        <f t="shared" si="2276"/>
        <v>47</v>
      </c>
      <c r="DR230" s="254">
        <f t="shared" ref="DR230:DS230" si="2742">IF(DR232&lt;DR227,(DR227-DR232)/5+DR231,(DR232-DR227)/5+DR229)</f>
        <v>0.9570833333333334</v>
      </c>
      <c r="DS230" s="254">
        <f t="shared" si="2742"/>
        <v>0.96777777777777785</v>
      </c>
      <c r="DT230" s="254">
        <f t="shared" ref="DT230:EQ230" si="2743">IF(DT232&lt;DT227,(DT227-DT232)/5+DT231,(DT232-DT227)/5+DT229)</f>
        <v>0.96777777777777785</v>
      </c>
      <c r="DU230" s="254">
        <f t="shared" si="2743"/>
        <v>0.96777777777777785</v>
      </c>
      <c r="DV230" s="254">
        <f t="shared" si="2743"/>
        <v>0.97319444444444425</v>
      </c>
      <c r="DW230" s="254">
        <f t="shared" si="2743"/>
        <v>0.97458333333333325</v>
      </c>
      <c r="DX230" s="254">
        <f t="shared" si="2743"/>
        <v>0.97416666666666651</v>
      </c>
      <c r="DY230" s="254">
        <f t="shared" si="2743"/>
        <v>0.97486111111111096</v>
      </c>
      <c r="DZ230" s="254">
        <f t="shared" si="2743"/>
        <v>0.98361111111111099</v>
      </c>
      <c r="EA230" s="254">
        <f t="shared" si="2743"/>
        <v>0.98569444444444432</v>
      </c>
      <c r="EB230" s="254">
        <f t="shared" si="2743"/>
        <v>0.98597222222222203</v>
      </c>
      <c r="EC230" s="254">
        <f t="shared" si="2743"/>
        <v>0.98972222222222239</v>
      </c>
      <c r="ED230" s="254">
        <f t="shared" si="2743"/>
        <v>0.98916666666666653</v>
      </c>
      <c r="EE230" s="254">
        <f t="shared" si="2743"/>
        <v>0.97291666666666665</v>
      </c>
      <c r="EF230" s="254">
        <f t="shared" si="2743"/>
        <v>0.99111111111111116</v>
      </c>
      <c r="EG230" s="254">
        <f t="shared" si="2743"/>
        <v>0.99069444444444443</v>
      </c>
      <c r="EH230" s="254">
        <f t="shared" si="2743"/>
        <v>0.9931944444444446</v>
      </c>
      <c r="EI230" s="254">
        <f t="shared" si="2743"/>
        <v>0.9931944444444446</v>
      </c>
      <c r="EJ230" s="254">
        <f t="shared" si="2743"/>
        <v>0.99277777777777776</v>
      </c>
      <c r="EK230" s="254">
        <f t="shared" si="2743"/>
        <v>0.99319444444444449</v>
      </c>
      <c r="EL230" s="254">
        <f t="shared" si="2743"/>
        <v>0.9948611111111112</v>
      </c>
      <c r="EM230" s="254">
        <f t="shared" si="2743"/>
        <v>0.99527777777777759</v>
      </c>
      <c r="EN230" s="254">
        <f t="shared" si="2743"/>
        <v>0.99749999999999983</v>
      </c>
      <c r="EO230" s="254">
        <f t="shared" si="2743"/>
        <v>0.99749999999999983</v>
      </c>
      <c r="EP230" s="254">
        <f t="shared" si="2743"/>
        <v>0.99819444444444438</v>
      </c>
      <c r="EQ230" s="254">
        <f t="shared" si="2743"/>
        <v>0.99819444444444438</v>
      </c>
      <c r="ER230" s="254">
        <v>0.99958333333333305</v>
      </c>
      <c r="ES230" s="254">
        <v>2.7777777777777778E-4</v>
      </c>
      <c r="ET230" s="254">
        <f t="shared" ref="ET230:EU230" si="2744">IF(ET232&lt;ET227,(ET227-ET232)/5+ET231,(ET232-ET227)/5+ET229)</f>
        <v>2.7777777777777778E-4</v>
      </c>
      <c r="EU230" s="254">
        <f t="shared" si="2744"/>
        <v>0</v>
      </c>
      <c r="EV230" s="254">
        <f t="shared" ref="EV230:FJ230" si="2745">IF(EV232&lt;EV227,(EV227-EV232)/5+EV231,(EV232-EV227)/5+EV229)</f>
        <v>1.2499999999999998E-3</v>
      </c>
      <c r="EW230" s="254">
        <f t="shared" si="2745"/>
        <v>2.7777777777777779E-3</v>
      </c>
      <c r="EX230" s="254">
        <f t="shared" si="2745"/>
        <v>3.0555555555555557E-3</v>
      </c>
      <c r="EY230" s="254">
        <f t="shared" si="2745"/>
        <v>2.7777777777777779E-3</v>
      </c>
      <c r="EZ230" s="254">
        <f t="shared" si="2745"/>
        <v>9.722222222222223E-4</v>
      </c>
      <c r="FA230" s="254">
        <f t="shared" si="2745"/>
        <v>3.0555555555555553E-3</v>
      </c>
      <c r="FB230" s="254">
        <f t="shared" si="2745"/>
        <v>3.3333333333333335E-3</v>
      </c>
      <c r="FC230" s="254">
        <f t="shared" si="2745"/>
        <v>4.4444444444444444E-3</v>
      </c>
      <c r="FD230" s="254">
        <f t="shared" si="2745"/>
        <v>3.0555555555555557E-3</v>
      </c>
      <c r="FE230" s="254">
        <f t="shared" si="2745"/>
        <v>3.3333333333333335E-3</v>
      </c>
      <c r="FF230" s="254">
        <f t="shared" si="2745"/>
        <v>3.3333333333333335E-3</v>
      </c>
      <c r="FG230" s="254">
        <f t="shared" si="2745"/>
        <v>3.3333333333333335E-3</v>
      </c>
      <c r="FH230" s="254">
        <f t="shared" si="2745"/>
        <v>3.3333333333333335E-3</v>
      </c>
      <c r="FI230" s="254">
        <f t="shared" si="2745"/>
        <v>3.3333333333333335E-3</v>
      </c>
      <c r="FJ230" s="254">
        <f t="shared" si="2745"/>
        <v>4.0277777777777777E-3</v>
      </c>
      <c r="FK230" s="255">
        <f t="shared" ref="FK230" si="2746">IF(FK232&lt;FK227,(FK227-FK232)/5+FK231,(FK232-FK227)/5+FK229)</f>
        <v>3.7499999999999999E-3</v>
      </c>
      <c r="FL230" s="214">
        <f t="shared" si="2280"/>
        <v>47</v>
      </c>
      <c r="FM230" s="238" t="s">
        <v>80</v>
      </c>
      <c r="FN230" s="222">
        <f>GZ191</f>
        <v>8.0972222222222223E-2</v>
      </c>
      <c r="FO230" s="216"/>
      <c r="FP230" s="216"/>
      <c r="FQ230" s="216"/>
      <c r="FR230" s="216"/>
      <c r="FS230" s="216"/>
      <c r="FT230" s="216"/>
      <c r="FU230" s="216"/>
      <c r="FV230" s="216"/>
      <c r="FW230" s="216"/>
      <c r="FX230" s="216"/>
      <c r="FY230" s="216"/>
      <c r="FZ230" s="216"/>
      <c r="GA230" s="216"/>
      <c r="GB230" s="216"/>
      <c r="GC230" s="216"/>
      <c r="GD230" s="216"/>
      <c r="GE230" s="216"/>
      <c r="GF230" s="216"/>
      <c r="GG230" s="216"/>
      <c r="GH230" s="216"/>
      <c r="GI230" s="216"/>
      <c r="GJ230" s="216"/>
      <c r="GK230" s="216"/>
      <c r="GL230" s="216"/>
      <c r="GM230" s="216"/>
      <c r="GN230" s="216"/>
      <c r="GO230" s="216"/>
      <c r="GP230" s="216"/>
      <c r="GQ230" s="216"/>
      <c r="GR230" s="216"/>
      <c r="GS230" s="216"/>
      <c r="GT230" s="216"/>
      <c r="GU230" s="216"/>
      <c r="GV230" s="216"/>
      <c r="GW230" s="216"/>
      <c r="GX230" s="216"/>
      <c r="GY230" s="216"/>
      <c r="GZ230" s="216"/>
      <c r="HA230" s="216"/>
      <c r="HB230" s="216"/>
      <c r="HC230" s="216"/>
      <c r="HD230" s="216"/>
      <c r="HE230" s="216"/>
      <c r="HF230" s="216"/>
      <c r="HG230" s="216"/>
      <c r="HH230" s="216"/>
      <c r="HI230" s="216"/>
      <c r="HJ230" s="216"/>
      <c r="HK230" s="216"/>
      <c r="HL230" s="216"/>
      <c r="HM230" s="216"/>
      <c r="HN230" s="216"/>
      <c r="HO230" s="216"/>
      <c r="HP230" s="216"/>
      <c r="HQ230" s="216"/>
      <c r="HR230" s="216"/>
      <c r="HS230" s="216"/>
      <c r="HT230" s="216"/>
      <c r="HU230" s="216"/>
      <c r="HV230" s="216"/>
      <c r="HW230" s="216"/>
      <c r="HX230" s="216"/>
      <c r="HY230" s="216"/>
      <c r="HZ230" s="216"/>
      <c r="IA230" s="216"/>
      <c r="IB230" s="216"/>
      <c r="IC230" s="216"/>
      <c r="ID230" s="216"/>
      <c r="IE230" s="216"/>
      <c r="IF230" s="216"/>
      <c r="IG230" s="216"/>
      <c r="IH230" s="216"/>
      <c r="II230" s="216"/>
      <c r="IJ230" s="216"/>
      <c r="IK230" s="216"/>
      <c r="IL230" s="216"/>
      <c r="IM230" s="216"/>
      <c r="IN230" s="216"/>
      <c r="IO230" s="216"/>
      <c r="IP230" s="216"/>
      <c r="IQ230" s="216"/>
      <c r="IR230" s="216"/>
      <c r="IS230" s="216"/>
      <c r="IT230" s="216"/>
      <c r="IU230" s="216"/>
      <c r="IV230" s="216"/>
      <c r="IW230" s="216"/>
      <c r="IX230" s="216"/>
      <c r="IY230" s="216"/>
      <c r="IZ230" s="216"/>
      <c r="JA230" s="216"/>
      <c r="JB230" s="216"/>
      <c r="JC230" s="216"/>
      <c r="JD230" s="216"/>
      <c r="JE230" s="216"/>
      <c r="JF230" s="216"/>
      <c r="JG230" s="216"/>
      <c r="JH230" s="216"/>
      <c r="JI230" s="216"/>
      <c r="JJ230" s="216"/>
      <c r="JK230" s="216"/>
      <c r="JL230" s="216"/>
      <c r="JM230" s="216"/>
      <c r="JN230" s="216"/>
      <c r="JO230" s="216"/>
      <c r="JP230" s="216"/>
      <c r="JQ230" s="216"/>
      <c r="JR230" s="216"/>
    </row>
    <row r="231" spans="58:278" ht="15.75" hidden="1" thickBot="1">
      <c r="BF231" s="215">
        <v>46</v>
      </c>
      <c r="BG231" s="214">
        <f t="shared" si="2271"/>
        <v>46</v>
      </c>
      <c r="BH231" s="286">
        <f>IF(BH232&lt;BH227,(BH227-BH232)/5+BH232,(BH232-BH227)/5+BH230)</f>
        <v>2.9166666666666668E-3</v>
      </c>
      <c r="BI231" s="283">
        <f>IF(BI232&lt;BI227,(BI227-BI232)/5+BI232,(BI232-BI227)/5+BI230)</f>
        <v>2.2222222222222222E-3</v>
      </c>
      <c r="BJ231" s="283">
        <f t="shared" ref="BJ231:DO231" si="2747">IF(BJ232&lt;BJ227,(BJ227-BJ232)/5+BJ232,(BJ232-BJ227)/5+BJ230)</f>
        <v>2.2222222222222222E-3</v>
      </c>
      <c r="BK231" s="283">
        <f t="shared" si="2747"/>
        <v>2.3611111111111111E-3</v>
      </c>
      <c r="BL231" s="283">
        <f t="shared" si="2747"/>
        <v>3.7499999999999999E-3</v>
      </c>
      <c r="BM231" s="283">
        <f t="shared" si="2747"/>
        <v>3.7499999999999999E-3</v>
      </c>
      <c r="BN231" s="283">
        <f t="shared" si="2747"/>
        <v>3.7499999999999999E-3</v>
      </c>
      <c r="BO231" s="283">
        <f t="shared" si="2747"/>
        <v>3.7499999999999999E-3</v>
      </c>
      <c r="BP231" s="283">
        <f t="shared" si="2747"/>
        <v>5.8333333333333336E-3</v>
      </c>
      <c r="BQ231" s="283">
        <f t="shared" si="2747"/>
        <v>3.7499999999999999E-3</v>
      </c>
      <c r="BR231" s="283">
        <f t="shared" si="2747"/>
        <v>4.1666666666666666E-3</v>
      </c>
      <c r="BS231" s="283">
        <f t="shared" si="2747"/>
        <v>3.7499999999999999E-3</v>
      </c>
      <c r="BT231" s="283">
        <f t="shared" si="2747"/>
        <v>4.3055555555555555E-3</v>
      </c>
      <c r="BU231" s="283">
        <f t="shared" si="2747"/>
        <v>4.3055555555555555E-3</v>
      </c>
      <c r="BV231" s="283">
        <f t="shared" si="2747"/>
        <v>3.8888888888888888E-3</v>
      </c>
      <c r="BW231" s="283">
        <f t="shared" si="2747"/>
        <v>3.8888888888888888E-3</v>
      </c>
      <c r="BX231" s="283">
        <f t="shared" si="2747"/>
        <v>3.7499999999999999E-3</v>
      </c>
      <c r="BY231" s="283">
        <f t="shared" si="2747"/>
        <v>4.5833333333333334E-3</v>
      </c>
      <c r="BZ231" s="283">
        <f t="shared" si="2747"/>
        <v>5.138888888888889E-3</v>
      </c>
      <c r="CA231" s="283">
        <f t="shared" si="2747"/>
        <v>5.138888888888889E-3</v>
      </c>
      <c r="CB231" s="283">
        <f t="shared" si="2747"/>
        <v>7.9166666666666673E-3</v>
      </c>
      <c r="CC231" s="283">
        <f t="shared" si="2747"/>
        <v>6.3888888888888884E-3</v>
      </c>
      <c r="CD231" s="283">
        <f t="shared" si="2747"/>
        <v>8.1944444444444434E-3</v>
      </c>
      <c r="CE231" s="283">
        <f t="shared" si="2747"/>
        <v>7.9166666666666673E-3</v>
      </c>
      <c r="CF231" s="283">
        <f t="shared" si="2747"/>
        <v>1.0277777777777778E-2</v>
      </c>
      <c r="CG231" s="283">
        <f t="shared" si="2747"/>
        <v>1.0833333333333332E-2</v>
      </c>
      <c r="CH231" s="283">
        <f t="shared" si="2747"/>
        <v>1.2499999999999999E-2</v>
      </c>
      <c r="CI231" s="283">
        <f t="shared" si="2747"/>
        <v>1.4444444444444444E-2</v>
      </c>
      <c r="CJ231" s="283">
        <f t="shared" si="2747"/>
        <v>1.5972222222222221E-2</v>
      </c>
      <c r="CK231" s="283">
        <f t="shared" si="2747"/>
        <v>1.8750000000000003E-2</v>
      </c>
      <c r="CL231" s="283">
        <f t="shared" si="2747"/>
        <v>1.8333333333333333E-2</v>
      </c>
      <c r="CM231" s="283">
        <f t="shared" si="2747"/>
        <v>2.6527777777777775E-2</v>
      </c>
      <c r="CN231" s="283">
        <f t="shared" si="2747"/>
        <v>3.4861111111111114E-2</v>
      </c>
      <c r="CO231" s="283">
        <f t="shared" si="2747"/>
        <v>3.6805555555555557E-2</v>
      </c>
      <c r="CP231" s="283">
        <f t="shared" si="2747"/>
        <v>4.3194444444444445E-2</v>
      </c>
      <c r="CQ231" s="283">
        <f t="shared" si="2747"/>
        <v>4.6250000000000006E-2</v>
      </c>
      <c r="CR231" s="283">
        <f t="shared" si="2747"/>
        <v>5.0972222222222224E-2</v>
      </c>
      <c r="CS231" s="283">
        <f t="shared" si="2747"/>
        <v>6.1249999999999999E-2</v>
      </c>
      <c r="CT231" s="283">
        <f t="shared" si="2747"/>
        <v>6.5555555555555561E-2</v>
      </c>
      <c r="CU231" s="283">
        <f t="shared" si="2747"/>
        <v>9.1666666666666674E-2</v>
      </c>
      <c r="CV231" s="283">
        <f t="shared" si="2747"/>
        <v>9.6527777777777768E-2</v>
      </c>
      <c r="CW231" s="283">
        <f t="shared" si="2747"/>
        <v>9.5833333333333326E-2</v>
      </c>
      <c r="CX231" s="283">
        <f t="shared" si="2747"/>
        <v>0.10208333333333335</v>
      </c>
      <c r="CY231" s="283">
        <f t="shared" si="2747"/>
        <v>0.10416666666666667</v>
      </c>
      <c r="CZ231" s="283">
        <f t="shared" si="2747"/>
        <v>0.10833333333333334</v>
      </c>
      <c r="DA231" s="283">
        <f t="shared" si="2747"/>
        <v>0.125</v>
      </c>
      <c r="DB231" s="283">
        <f t="shared" si="2747"/>
        <v>0.13194444444444445</v>
      </c>
      <c r="DC231" s="283">
        <f t="shared" si="2747"/>
        <v>0.1</v>
      </c>
      <c r="DD231" s="283">
        <f t="shared" si="2747"/>
        <v>0.10166666666666666</v>
      </c>
      <c r="DE231" s="283">
        <f t="shared" si="2747"/>
        <v>0.12666666666666665</v>
      </c>
      <c r="DF231" s="283">
        <f t="shared" si="2747"/>
        <v>0</v>
      </c>
      <c r="DG231" s="283">
        <f t="shared" si="2747"/>
        <v>0</v>
      </c>
      <c r="DH231" s="283">
        <f t="shared" si="2747"/>
        <v>0</v>
      </c>
      <c r="DI231" s="283">
        <f t="shared" si="2747"/>
        <v>0</v>
      </c>
      <c r="DJ231" s="283">
        <f t="shared" si="2747"/>
        <v>0</v>
      </c>
      <c r="DK231" s="283">
        <f t="shared" si="2747"/>
        <v>0</v>
      </c>
      <c r="DL231" s="283">
        <f t="shared" si="2747"/>
        <v>0</v>
      </c>
      <c r="DM231" s="283">
        <f t="shared" si="2747"/>
        <v>0</v>
      </c>
      <c r="DN231" s="283">
        <f t="shared" si="2747"/>
        <v>0</v>
      </c>
      <c r="DO231" s="283">
        <f t="shared" si="2747"/>
        <v>0</v>
      </c>
      <c r="DP231" s="283">
        <f t="shared" ref="DP231" si="2748">IF(DP232&lt;DP227,(DP227-DP232)/5+DP232,(DP232-DP227)/5+DP230)</f>
        <v>0</v>
      </c>
      <c r="DQ231" s="306">
        <f t="shared" si="2276"/>
        <v>46</v>
      </c>
      <c r="DR231" s="272">
        <f t="shared" ref="DR231:DS231" si="2749">IF(DR232&lt;DR227,(DR227-DR232)/5+DR232,(DR232-DR227)/5+DR230)</f>
        <v>0.96013888888888899</v>
      </c>
      <c r="DS231" s="272">
        <f t="shared" si="2749"/>
        <v>0.97000000000000008</v>
      </c>
      <c r="DT231" s="272">
        <f t="shared" ref="DT231:EQ231" si="2750">IF(DT232&lt;DT227,(DT227-DT232)/5+DT232,(DT232-DT227)/5+DT230)</f>
        <v>0.97000000000000008</v>
      </c>
      <c r="DU231" s="272">
        <f t="shared" si="2750"/>
        <v>0.97000000000000008</v>
      </c>
      <c r="DV231" s="272">
        <f t="shared" si="2750"/>
        <v>0.97513888888888867</v>
      </c>
      <c r="DW231" s="272">
        <f t="shared" si="2750"/>
        <v>0.97652777777777766</v>
      </c>
      <c r="DX231" s="272">
        <f t="shared" si="2750"/>
        <v>0.97527777777777758</v>
      </c>
      <c r="DY231" s="272">
        <f t="shared" si="2750"/>
        <v>0.97597222222222202</v>
      </c>
      <c r="DZ231" s="272">
        <f t="shared" si="2750"/>
        <v>0.98416666666666652</v>
      </c>
      <c r="EA231" s="272">
        <f t="shared" si="2750"/>
        <v>0.98694444444444429</v>
      </c>
      <c r="EB231" s="272">
        <f t="shared" si="2750"/>
        <v>0.98708333333333309</v>
      </c>
      <c r="EC231" s="272">
        <f t="shared" si="2750"/>
        <v>0.99069444444444466</v>
      </c>
      <c r="ED231" s="272">
        <f t="shared" si="2750"/>
        <v>0.98972222222222206</v>
      </c>
      <c r="EE231" s="272">
        <f t="shared" si="2750"/>
        <v>0.96805555555555556</v>
      </c>
      <c r="EF231" s="272">
        <f t="shared" si="2750"/>
        <v>0.99208333333333343</v>
      </c>
      <c r="EG231" s="272">
        <f t="shared" si="2750"/>
        <v>0.99152777777777779</v>
      </c>
      <c r="EH231" s="272">
        <f t="shared" si="2750"/>
        <v>0.99347222222222242</v>
      </c>
      <c r="EI231" s="272">
        <f t="shared" si="2750"/>
        <v>0.99347222222222242</v>
      </c>
      <c r="EJ231" s="272">
        <f t="shared" si="2750"/>
        <v>0.99361111111111111</v>
      </c>
      <c r="EK231" s="272">
        <f t="shared" si="2750"/>
        <v>0.99416666666666675</v>
      </c>
      <c r="EL231" s="272">
        <f t="shared" si="2750"/>
        <v>0.99500000000000011</v>
      </c>
      <c r="EM231" s="272">
        <f t="shared" si="2750"/>
        <v>0.9955555555555553</v>
      </c>
      <c r="EN231" s="272">
        <f t="shared" si="2750"/>
        <v>0.99805555555555536</v>
      </c>
      <c r="EO231" s="272">
        <f t="shared" si="2750"/>
        <v>0.99805555555555536</v>
      </c>
      <c r="EP231" s="272">
        <f t="shared" si="2750"/>
        <v>0.99874999999999992</v>
      </c>
      <c r="EQ231" s="272">
        <f t="shared" si="2750"/>
        <v>0.99874999999999992</v>
      </c>
      <c r="ER231" s="283">
        <v>1.3888888888888889E-4</v>
      </c>
      <c r="ES231" s="283">
        <v>8.3333333333333339E-4</v>
      </c>
      <c r="ET231" s="272">
        <f t="shared" ref="ET231:EU231" si="2751">IF(ET232&lt;ET227,(ET227-ET232)/5+ET232,(ET232-ET227)/5+ET230)</f>
        <v>1.3888888888888889E-4</v>
      </c>
      <c r="EU231" s="272">
        <f t="shared" si="2751"/>
        <v>0</v>
      </c>
      <c r="EV231" s="272">
        <f t="shared" ref="EV231:FJ231" si="2752">IF(EV232&lt;EV227,(EV227-EV232)/5+EV232,(EV232-EV227)/5+EV230)</f>
        <v>1.6666666666666666E-3</v>
      </c>
      <c r="EW231" s="272">
        <f t="shared" si="2752"/>
        <v>2.7777777777777779E-3</v>
      </c>
      <c r="EX231" s="272">
        <f t="shared" si="2752"/>
        <v>2.9166666666666668E-3</v>
      </c>
      <c r="EY231" s="272">
        <f t="shared" si="2752"/>
        <v>2.7777777777777779E-3</v>
      </c>
      <c r="EZ231" s="272">
        <f t="shared" si="2752"/>
        <v>8.3333333333333339E-4</v>
      </c>
      <c r="FA231" s="272">
        <f t="shared" si="2752"/>
        <v>3.6111111111111109E-3</v>
      </c>
      <c r="FB231" s="272">
        <f t="shared" si="2752"/>
        <v>3.0555555555555557E-3</v>
      </c>
      <c r="FC231" s="272">
        <f t="shared" si="2752"/>
        <v>4.3055555555555555E-3</v>
      </c>
      <c r="FD231" s="272">
        <f t="shared" si="2752"/>
        <v>2.9166666666666668E-3</v>
      </c>
      <c r="FE231" s="272">
        <f t="shared" si="2752"/>
        <v>3.0555555555555557E-3</v>
      </c>
      <c r="FF231" s="272">
        <f t="shared" si="2752"/>
        <v>3.0555555555555557E-3</v>
      </c>
      <c r="FG231" s="272">
        <f t="shared" si="2752"/>
        <v>3.7500000000000003E-3</v>
      </c>
      <c r="FH231" s="272">
        <f t="shared" si="2752"/>
        <v>3.7500000000000003E-3</v>
      </c>
      <c r="FI231" s="272">
        <f t="shared" si="2752"/>
        <v>3.7500000000000003E-3</v>
      </c>
      <c r="FJ231" s="272">
        <f t="shared" si="2752"/>
        <v>3.7499999999999999E-3</v>
      </c>
      <c r="FK231" s="275">
        <f t="shared" ref="FK231" si="2753">IF(FK232&lt;FK227,(FK227-FK232)/5+FK232,(FK232-FK227)/5+FK230)</f>
        <v>3.6111111111111109E-3</v>
      </c>
      <c r="FL231" s="214">
        <f t="shared" si="2280"/>
        <v>46</v>
      </c>
      <c r="FM231" s="238" t="s">
        <v>96</v>
      </c>
      <c r="FN231" s="222">
        <f>HA191</f>
        <v>0.12083333333333336</v>
      </c>
      <c r="FO231" s="216"/>
      <c r="FP231" s="216"/>
      <c r="FQ231" s="216"/>
      <c r="FR231" s="216"/>
      <c r="FS231" s="216"/>
      <c r="FT231" s="216"/>
      <c r="FU231" s="216"/>
      <c r="FV231" s="216"/>
      <c r="FW231" s="216"/>
      <c r="FX231" s="216"/>
      <c r="FY231" s="216"/>
      <c r="FZ231" s="216"/>
      <c r="GA231" s="216"/>
      <c r="GB231" s="216"/>
      <c r="GC231" s="216"/>
      <c r="GD231" s="216"/>
      <c r="GE231" s="216"/>
      <c r="GF231" s="216"/>
      <c r="GG231" s="216"/>
      <c r="GH231" s="216"/>
      <c r="GI231" s="216"/>
      <c r="GJ231" s="216"/>
      <c r="GK231" s="216"/>
      <c r="GL231" s="216"/>
      <c r="GM231" s="216"/>
      <c r="GN231" s="216"/>
      <c r="GO231" s="216"/>
      <c r="GP231" s="216"/>
      <c r="GQ231" s="216"/>
      <c r="GR231" s="216"/>
      <c r="GS231" s="216"/>
      <c r="GT231" s="216"/>
      <c r="GU231" s="216"/>
      <c r="GV231" s="216"/>
      <c r="GW231" s="216"/>
      <c r="GX231" s="216"/>
      <c r="GY231" s="216"/>
      <c r="GZ231" s="216"/>
      <c r="HA231" s="216"/>
      <c r="HB231" s="216"/>
      <c r="HC231" s="216"/>
      <c r="HD231" s="216"/>
      <c r="HE231" s="216"/>
      <c r="HF231" s="216"/>
      <c r="HG231" s="216"/>
      <c r="HH231" s="216"/>
      <c r="HI231" s="216"/>
      <c r="HJ231" s="216"/>
      <c r="HK231" s="216"/>
      <c r="HL231" s="216"/>
      <c r="HM231" s="216"/>
      <c r="HN231" s="216"/>
      <c r="HO231" s="216"/>
      <c r="HP231" s="216"/>
      <c r="HQ231" s="216"/>
      <c r="HR231" s="216"/>
      <c r="HS231" s="216"/>
      <c r="HT231" s="216"/>
      <c r="HU231" s="216"/>
      <c r="HV231" s="216"/>
      <c r="HW231" s="216"/>
      <c r="HX231" s="216"/>
      <c r="HY231" s="216"/>
      <c r="HZ231" s="216"/>
      <c r="IA231" s="216"/>
      <c r="IB231" s="216"/>
      <c r="IC231" s="216"/>
      <c r="ID231" s="216"/>
      <c r="IE231" s="216"/>
      <c r="IF231" s="216"/>
      <c r="IG231" s="216"/>
      <c r="IH231" s="216"/>
      <c r="II231" s="216"/>
      <c r="IJ231" s="216"/>
      <c r="IK231" s="216"/>
      <c r="IL231" s="216"/>
      <c r="IM231" s="216"/>
      <c r="IN231" s="216"/>
      <c r="IO231" s="216"/>
      <c r="IP231" s="216"/>
      <c r="IQ231" s="216"/>
      <c r="IR231" s="216"/>
      <c r="IS231" s="216"/>
      <c r="IT231" s="216"/>
      <c r="IU231" s="216"/>
      <c r="IV231" s="216"/>
      <c r="IW231" s="216"/>
      <c r="IX231" s="216"/>
      <c r="IY231" s="216"/>
      <c r="IZ231" s="216"/>
      <c r="JA231" s="216"/>
      <c r="JB231" s="216"/>
      <c r="JC231" s="216"/>
      <c r="JD231" s="216"/>
      <c r="JE231" s="216"/>
      <c r="JF231" s="216"/>
      <c r="JG231" s="216"/>
      <c r="JH231" s="216"/>
      <c r="JI231" s="216"/>
      <c r="JJ231" s="216"/>
      <c r="JK231" s="216"/>
      <c r="JL231" s="216"/>
      <c r="JM231" s="216"/>
      <c r="JN231" s="216"/>
      <c r="JO231" s="216"/>
      <c r="JP231" s="216"/>
      <c r="JQ231" s="216"/>
      <c r="JR231" s="216"/>
    </row>
    <row r="232" spans="58:278" ht="15.75" hidden="1" thickBot="1">
      <c r="BF232" s="215">
        <v>45</v>
      </c>
      <c r="BG232" s="214">
        <f t="shared" si="2271"/>
        <v>45</v>
      </c>
      <c r="BH232" s="258">
        <v>2.7777777777777779E-3</v>
      </c>
      <c r="BI232" s="259">
        <v>2.0833333333333333E-3</v>
      </c>
      <c r="BJ232" s="259">
        <v>2.0833333333333333E-3</v>
      </c>
      <c r="BK232" s="259">
        <v>2.0833333333333333E-3</v>
      </c>
      <c r="BL232" s="259">
        <v>3.472222222222222E-3</v>
      </c>
      <c r="BM232" s="259">
        <v>3.472222222222222E-3</v>
      </c>
      <c r="BN232" s="259">
        <v>3.472222222222222E-3</v>
      </c>
      <c r="BO232" s="259">
        <v>3.472222222222222E-3</v>
      </c>
      <c r="BP232" s="259">
        <v>5.5555555555555558E-3</v>
      </c>
      <c r="BQ232" s="259">
        <v>3.472222222222222E-3</v>
      </c>
      <c r="BR232" s="259">
        <v>4.1666666666666666E-3</v>
      </c>
      <c r="BS232" s="259">
        <v>3.472222222222222E-3</v>
      </c>
      <c r="BT232" s="259">
        <v>4.1666666666666666E-3</v>
      </c>
      <c r="BU232" s="259">
        <v>4.1666666666666666E-3</v>
      </c>
      <c r="BV232" s="259">
        <v>3.472222222222222E-3</v>
      </c>
      <c r="BW232" s="259">
        <v>3.472222222222222E-3</v>
      </c>
      <c r="BX232" s="259">
        <v>3.472222222222222E-3</v>
      </c>
      <c r="BY232" s="259">
        <v>4.1666666666666666E-3</v>
      </c>
      <c r="BZ232" s="259">
        <v>4.8611111111111112E-3</v>
      </c>
      <c r="CA232" s="259">
        <v>4.8611111111111112E-3</v>
      </c>
      <c r="CB232" s="259">
        <v>7.6388888888888886E-3</v>
      </c>
      <c r="CC232" s="259">
        <v>6.2499999999999995E-3</v>
      </c>
      <c r="CD232" s="259">
        <v>7.6388888888888886E-3</v>
      </c>
      <c r="CE232" s="259">
        <v>7.6388888888888886E-3</v>
      </c>
      <c r="CF232" s="259">
        <v>9.7222222222222224E-3</v>
      </c>
      <c r="CG232" s="259">
        <v>1.0416666666666666E-2</v>
      </c>
      <c r="CH232" s="259">
        <v>1.1805555555555555E-2</v>
      </c>
      <c r="CI232" s="259">
        <v>1.3888888888888888E-2</v>
      </c>
      <c r="CJ232" s="259">
        <v>1.5277777777777777E-2</v>
      </c>
      <c r="CK232" s="259">
        <v>1.8055555555555557E-2</v>
      </c>
      <c r="CL232" s="259">
        <v>1.7361111111111112E-2</v>
      </c>
      <c r="CM232" s="259">
        <v>2.4999999999999998E-2</v>
      </c>
      <c r="CN232" s="259">
        <v>3.3333333333333333E-2</v>
      </c>
      <c r="CO232" s="259">
        <v>3.4722222222222224E-2</v>
      </c>
      <c r="CP232" s="259">
        <v>4.027777777777778E-2</v>
      </c>
      <c r="CQ232" s="259">
        <v>4.3750000000000004E-2</v>
      </c>
      <c r="CR232" s="259">
        <v>4.7222222222222221E-2</v>
      </c>
      <c r="CS232" s="259">
        <v>5.6250000000000001E-2</v>
      </c>
      <c r="CT232" s="259">
        <v>6.0416666666666667E-2</v>
      </c>
      <c r="CU232" s="259">
        <v>8.1944444444444445E-2</v>
      </c>
      <c r="CV232" s="259">
        <v>9.6527777777777768E-2</v>
      </c>
      <c r="CW232" s="259">
        <v>9.5833333333333326E-2</v>
      </c>
      <c r="CX232" s="259">
        <v>0.10208333333333335</v>
      </c>
      <c r="CY232" s="259">
        <v>0.10416666666666667</v>
      </c>
      <c r="CZ232" s="259">
        <v>0.10833333333333334</v>
      </c>
      <c r="DA232" s="259">
        <v>0.125</v>
      </c>
      <c r="DB232" s="259">
        <v>0.13194444444444445</v>
      </c>
      <c r="DC232" s="259">
        <v>0.125</v>
      </c>
      <c r="DD232" s="259">
        <v>0.12708333333333333</v>
      </c>
      <c r="DE232" s="259">
        <v>0.15833333333333333</v>
      </c>
      <c r="DF232" s="259"/>
      <c r="DG232" s="259"/>
      <c r="DH232" s="259"/>
      <c r="DI232" s="259"/>
      <c r="DJ232" s="259"/>
      <c r="DK232" s="259"/>
      <c r="DL232" s="259"/>
      <c r="DM232" s="259"/>
      <c r="DN232" s="259"/>
      <c r="DO232" s="259"/>
      <c r="DP232" s="300"/>
      <c r="DQ232" s="306">
        <f t="shared" si="2276"/>
        <v>45</v>
      </c>
      <c r="DR232" s="295">
        <v>0.96319444444444446</v>
      </c>
      <c r="DS232" s="259">
        <v>0.97222222222222221</v>
      </c>
      <c r="DT232" s="259">
        <v>0.97222222222222221</v>
      </c>
      <c r="DU232" s="259">
        <v>0.97222222222222221</v>
      </c>
      <c r="DV232" s="259">
        <v>0.9770833333333333</v>
      </c>
      <c r="DW232" s="259">
        <v>0.9784722222222223</v>
      </c>
      <c r="DX232" s="259">
        <v>0.97638888888888886</v>
      </c>
      <c r="DY232" s="259">
        <v>0.9770833333333333</v>
      </c>
      <c r="DZ232" s="259">
        <v>0.98472222222222217</v>
      </c>
      <c r="EA232" s="259">
        <v>0.98819444444444438</v>
      </c>
      <c r="EB232" s="290">
        <v>0.98819444444444438</v>
      </c>
      <c r="EC232" s="259">
        <v>0.9916666666666667</v>
      </c>
      <c r="ED232" s="259">
        <v>0.9902777777777777</v>
      </c>
      <c r="EE232" s="259">
        <v>0.96319444444444446</v>
      </c>
      <c r="EF232" s="259">
        <v>0.99305555555555547</v>
      </c>
      <c r="EG232" s="259">
        <v>0.99236111111111114</v>
      </c>
      <c r="EH232" s="259">
        <v>0.99375000000000002</v>
      </c>
      <c r="EI232" s="259">
        <v>0.99375000000000002</v>
      </c>
      <c r="EJ232" s="259">
        <v>0.99444444444444446</v>
      </c>
      <c r="EK232" s="259">
        <v>0.99513888888888891</v>
      </c>
      <c r="EL232" s="259">
        <v>0.99513888888888891</v>
      </c>
      <c r="EM232" s="259">
        <v>0.99583333333333324</v>
      </c>
      <c r="EN232" s="259">
        <v>0.99861111111111101</v>
      </c>
      <c r="EO232" s="259">
        <v>0.99861111111111101</v>
      </c>
      <c r="EP232" s="259">
        <v>0.99930555555555556</v>
      </c>
      <c r="EQ232" s="259">
        <v>0.99930555555555556</v>
      </c>
      <c r="ER232" s="259">
        <v>6.9444444444444447E-4</v>
      </c>
      <c r="ES232" s="259">
        <v>1.3888888888888889E-3</v>
      </c>
      <c r="ET232" s="259">
        <v>0</v>
      </c>
      <c r="EU232" s="259">
        <v>0</v>
      </c>
      <c r="EV232" s="259">
        <v>2.0833333333333333E-3</v>
      </c>
      <c r="EW232" s="259">
        <v>2.7777777777777779E-3</v>
      </c>
      <c r="EX232" s="259">
        <v>2.7777777777777779E-3</v>
      </c>
      <c r="EY232" s="259">
        <v>2.7777777777777779E-3</v>
      </c>
      <c r="EZ232" s="259">
        <v>6.9444444444444447E-4</v>
      </c>
      <c r="FA232" s="259">
        <v>4.1666666666666666E-3</v>
      </c>
      <c r="FB232" s="259">
        <v>2.7777777777777779E-3</v>
      </c>
      <c r="FC232" s="259">
        <v>4.1666666666666666E-3</v>
      </c>
      <c r="FD232" s="259">
        <v>2.7777777777777779E-3</v>
      </c>
      <c r="FE232" s="259">
        <v>2.7777777777777779E-3</v>
      </c>
      <c r="FF232" s="259">
        <v>2.7777777777777779E-3</v>
      </c>
      <c r="FG232" s="259">
        <v>4.1666666666666666E-3</v>
      </c>
      <c r="FH232" s="259">
        <v>4.1666666666666666E-3</v>
      </c>
      <c r="FI232" s="259">
        <v>4.1666666666666666E-3</v>
      </c>
      <c r="FJ232" s="259">
        <v>3.472222222222222E-3</v>
      </c>
      <c r="FK232" s="273">
        <v>3.472222222222222E-3</v>
      </c>
      <c r="FL232" s="214">
        <f t="shared" si="2280"/>
        <v>45</v>
      </c>
      <c r="FM232" s="238" t="s">
        <v>99</v>
      </c>
      <c r="FN232" s="222">
        <f>HB191</f>
        <v>9.6527777777777768E-2</v>
      </c>
      <c r="FO232" s="216"/>
      <c r="FP232" s="216"/>
      <c r="FQ232" s="216"/>
      <c r="FR232" s="216"/>
      <c r="FS232" s="216"/>
      <c r="FT232" s="216"/>
      <c r="FU232" s="216"/>
      <c r="FV232" s="216"/>
      <c r="FW232" s="216"/>
      <c r="FX232" s="216"/>
      <c r="FY232" s="216"/>
      <c r="FZ232" s="216"/>
      <c r="GA232" s="216"/>
      <c r="GB232" s="216"/>
      <c r="GC232" s="216"/>
      <c r="GD232" s="216"/>
      <c r="GE232" s="216"/>
      <c r="GF232" s="216"/>
      <c r="GG232" s="216"/>
      <c r="GH232" s="216"/>
      <c r="GI232" s="216"/>
      <c r="GJ232" s="216"/>
      <c r="GK232" s="216"/>
      <c r="GL232" s="216"/>
      <c r="GM232" s="216"/>
      <c r="GN232" s="216"/>
      <c r="GO232" s="216"/>
      <c r="GP232" s="216"/>
      <c r="GQ232" s="216"/>
      <c r="GR232" s="216"/>
      <c r="GS232" s="216"/>
      <c r="GT232" s="216"/>
      <c r="GU232" s="216"/>
      <c r="GV232" s="216"/>
      <c r="GW232" s="216"/>
      <c r="GX232" s="216"/>
      <c r="GY232" s="216"/>
      <c r="GZ232" s="216"/>
      <c r="HA232" s="216"/>
      <c r="HB232" s="216"/>
      <c r="HC232" s="216"/>
      <c r="HD232" s="216"/>
      <c r="HE232" s="216"/>
      <c r="HF232" s="216"/>
      <c r="HG232" s="216"/>
      <c r="HH232" s="216"/>
      <c r="HI232" s="216"/>
      <c r="HJ232" s="216"/>
      <c r="HK232" s="216"/>
      <c r="HL232" s="216"/>
      <c r="HM232" s="216"/>
      <c r="HN232" s="216"/>
      <c r="HO232" s="216"/>
      <c r="HP232" s="216"/>
      <c r="HQ232" s="216"/>
      <c r="HR232" s="216"/>
      <c r="HS232" s="216"/>
      <c r="HT232" s="216"/>
      <c r="HU232" s="216"/>
      <c r="HV232" s="216"/>
      <c r="HW232" s="216"/>
      <c r="HX232" s="216"/>
      <c r="HY232" s="216"/>
      <c r="HZ232" s="216"/>
      <c r="IA232" s="216"/>
      <c r="IB232" s="216"/>
      <c r="IC232" s="216"/>
      <c r="ID232" s="216"/>
      <c r="IE232" s="216"/>
      <c r="IF232" s="216"/>
      <c r="IG232" s="216"/>
      <c r="IH232" s="216"/>
      <c r="II232" s="216"/>
      <c r="IJ232" s="216"/>
      <c r="IK232" s="216"/>
      <c r="IL232" s="216"/>
      <c r="IM232" s="216"/>
      <c r="IN232" s="216"/>
      <c r="IO232" s="216"/>
      <c r="IP232" s="216"/>
      <c r="IQ232" s="216"/>
      <c r="IR232" s="216"/>
      <c r="IS232" s="216"/>
      <c r="IT232" s="216"/>
      <c r="IU232" s="216"/>
      <c r="IV232" s="216"/>
      <c r="IW232" s="216"/>
      <c r="IX232" s="216"/>
      <c r="IY232" s="216"/>
      <c r="IZ232" s="216"/>
      <c r="JA232" s="216"/>
      <c r="JB232" s="216"/>
      <c r="JC232" s="216"/>
      <c r="JD232" s="216"/>
      <c r="JE232" s="216"/>
      <c r="JF232" s="216"/>
      <c r="JG232" s="216"/>
      <c r="JH232" s="216"/>
      <c r="JI232" s="216"/>
      <c r="JJ232" s="216"/>
      <c r="JK232" s="216"/>
      <c r="JL232" s="216"/>
      <c r="JM232" s="216"/>
      <c r="JN232" s="216"/>
      <c r="JO232" s="216"/>
      <c r="JP232" s="216"/>
      <c r="JQ232" s="216"/>
      <c r="JR232" s="216"/>
    </row>
    <row r="233" spans="58:278" hidden="1">
      <c r="BF233" s="215">
        <v>44</v>
      </c>
      <c r="BG233" s="214">
        <f t="shared" si="2271"/>
        <v>44</v>
      </c>
      <c r="BH233" s="269">
        <f t="shared" ref="BH233:BI233" si="2754">IF(BH237&lt;BH232,(BH232-BH237)/5+BH234,(BH237-BH232)/5+BH232)</f>
        <v>2.7777777777777779E-3</v>
      </c>
      <c r="BI233" s="270">
        <f t="shared" si="2754"/>
        <v>2.5000000000000001E-3</v>
      </c>
      <c r="BJ233" s="270">
        <f t="shared" ref="BJ233:BO233" si="2755">IF(BJ237&lt;BJ232,(BJ232-BJ237)/5+BJ234,(BJ237-BJ232)/5+BJ232)</f>
        <v>2.0833333333333333E-3</v>
      </c>
      <c r="BK233" s="270">
        <f t="shared" si="2755"/>
        <v>2.0833333333333333E-3</v>
      </c>
      <c r="BL233" s="270">
        <f t="shared" si="2755"/>
        <v>3.3333333333333335E-3</v>
      </c>
      <c r="BM233" s="270">
        <f t="shared" si="2755"/>
        <v>3.3333333333333335E-3</v>
      </c>
      <c r="BN233" s="270">
        <f t="shared" si="2755"/>
        <v>3.3333333333333335E-3</v>
      </c>
      <c r="BO233" s="270">
        <f t="shared" si="2755"/>
        <v>3.3333333333333335E-3</v>
      </c>
      <c r="BP233" s="270">
        <f t="shared" ref="BP233:DO233" si="2756">IF(BP237&lt;BP232,(BP232-BP237)/5+BP234,(BP237-BP232)/5+BP232)</f>
        <v>5.5555555555555558E-3</v>
      </c>
      <c r="BQ233" s="270">
        <f t="shared" si="2756"/>
        <v>3.3333333333333335E-3</v>
      </c>
      <c r="BR233" s="270">
        <f t="shared" si="2756"/>
        <v>4.0277777777777777E-3</v>
      </c>
      <c r="BS233" s="270">
        <f t="shared" si="2756"/>
        <v>3.472222222222222E-3</v>
      </c>
      <c r="BT233" s="270">
        <f t="shared" si="2756"/>
        <v>4.0277777777777777E-3</v>
      </c>
      <c r="BU233" s="270">
        <f t="shared" si="2756"/>
        <v>4.0277777777777777E-3</v>
      </c>
      <c r="BV233" s="270">
        <f t="shared" si="2756"/>
        <v>3.472222222222222E-3</v>
      </c>
      <c r="BW233" s="270">
        <f t="shared" si="2756"/>
        <v>3.472222222222222E-3</v>
      </c>
      <c r="BX233" s="270">
        <f t="shared" si="2756"/>
        <v>3.472222222222222E-3</v>
      </c>
      <c r="BY233" s="270">
        <f t="shared" si="2756"/>
        <v>4.1666666666666666E-3</v>
      </c>
      <c r="BZ233" s="270">
        <f t="shared" si="2756"/>
        <v>4.7222222222222223E-3</v>
      </c>
      <c r="CA233" s="270">
        <f t="shared" si="2756"/>
        <v>4.8611111111111112E-3</v>
      </c>
      <c r="CB233" s="270">
        <f t="shared" si="2756"/>
        <v>7.3611111111111108E-3</v>
      </c>
      <c r="CC233" s="270">
        <f t="shared" si="2756"/>
        <v>5.9722222222222225E-3</v>
      </c>
      <c r="CD233" s="270">
        <f t="shared" si="2756"/>
        <v>7.3611111111111108E-3</v>
      </c>
      <c r="CE233" s="270">
        <f t="shared" si="2756"/>
        <v>7.4999999999999997E-3</v>
      </c>
      <c r="CF233" s="270">
        <f t="shared" si="2756"/>
        <v>9.5833333333333309E-3</v>
      </c>
      <c r="CG233" s="270">
        <f t="shared" si="2756"/>
        <v>9.9999999999999967E-3</v>
      </c>
      <c r="CH233" s="270">
        <f t="shared" si="2756"/>
        <v>1.1388888888888886E-2</v>
      </c>
      <c r="CI233" s="270">
        <f t="shared" si="2756"/>
        <v>1.3333333333333334E-2</v>
      </c>
      <c r="CJ233" s="270">
        <f t="shared" si="2756"/>
        <v>1.4861111111111108E-2</v>
      </c>
      <c r="CK233" s="270">
        <f t="shared" si="2756"/>
        <v>1.7222222222222226E-2</v>
      </c>
      <c r="CL233" s="270">
        <f t="shared" si="2756"/>
        <v>1.6805555555555556E-2</v>
      </c>
      <c r="CM233" s="270">
        <f t="shared" si="2756"/>
        <v>2.4027777777777776E-2</v>
      </c>
      <c r="CN233" s="270">
        <f t="shared" si="2756"/>
        <v>3.1944444444444442E-2</v>
      </c>
      <c r="CO233" s="270">
        <f t="shared" si="2756"/>
        <v>3.319444444444445E-2</v>
      </c>
      <c r="CP233" s="270">
        <f t="shared" si="2756"/>
        <v>3.8750000000000014E-2</v>
      </c>
      <c r="CQ233" s="270">
        <f t="shared" si="2756"/>
        <v>4.1944444444444437E-2</v>
      </c>
      <c r="CR233" s="270">
        <f t="shared" si="2756"/>
        <v>4.5138888888888888E-2</v>
      </c>
      <c r="CS233" s="270">
        <f t="shared" si="2756"/>
        <v>5.3750000000000013E-2</v>
      </c>
      <c r="CT233" s="270">
        <f t="shared" si="2756"/>
        <v>5.7638888888888878E-2</v>
      </c>
      <c r="CU233" s="270">
        <f t="shared" si="2756"/>
        <v>7.6805555555555557E-2</v>
      </c>
      <c r="CV233" s="270">
        <f t="shared" si="2756"/>
        <v>9.097222222222219E-2</v>
      </c>
      <c r="CW233" s="270">
        <f t="shared" si="2756"/>
        <v>9.0277777777777748E-2</v>
      </c>
      <c r="CX233" s="270">
        <f t="shared" si="2756"/>
        <v>9.5833333333333354E-2</v>
      </c>
      <c r="CY233" s="270">
        <f t="shared" si="2756"/>
        <v>9.8194444444444459E-2</v>
      </c>
      <c r="CZ233" s="270">
        <f t="shared" si="2756"/>
        <v>0.1013888888888889</v>
      </c>
      <c r="DA233" s="270">
        <f t="shared" si="2756"/>
        <v>0.11624999999999998</v>
      </c>
      <c r="DB233" s="270">
        <f t="shared" si="2756"/>
        <v>0.12180555555555557</v>
      </c>
      <c r="DC233" s="270">
        <f t="shared" si="2756"/>
        <v>0.125</v>
      </c>
      <c r="DD233" s="270">
        <f t="shared" si="2756"/>
        <v>0.12708333333333333</v>
      </c>
      <c r="DE233" s="270">
        <f t="shared" si="2756"/>
        <v>0.15833333333333333</v>
      </c>
      <c r="DF233" s="270">
        <f t="shared" si="2756"/>
        <v>2.6388888888888889E-2</v>
      </c>
      <c r="DG233" s="270">
        <f t="shared" si="2756"/>
        <v>3.2777777777777781E-2</v>
      </c>
      <c r="DH233" s="270">
        <f t="shared" si="2756"/>
        <v>0</v>
      </c>
      <c r="DI233" s="270">
        <f t="shared" si="2756"/>
        <v>0</v>
      </c>
      <c r="DJ233" s="270">
        <f t="shared" si="2756"/>
        <v>0</v>
      </c>
      <c r="DK233" s="270">
        <f t="shared" si="2756"/>
        <v>0</v>
      </c>
      <c r="DL233" s="270">
        <f t="shared" si="2756"/>
        <v>0</v>
      </c>
      <c r="DM233" s="270">
        <f t="shared" si="2756"/>
        <v>0</v>
      </c>
      <c r="DN233" s="270">
        <f t="shared" si="2756"/>
        <v>0</v>
      </c>
      <c r="DO233" s="270">
        <f t="shared" si="2756"/>
        <v>0</v>
      </c>
      <c r="DP233" s="270">
        <f t="shared" ref="DP233" si="2757">IF(DP237&lt;DP232,(DP232-DP237)/5+DP234,(DP237-DP232)/5+DP232)</f>
        <v>0</v>
      </c>
      <c r="DQ233" s="306">
        <f t="shared" si="2276"/>
        <v>44</v>
      </c>
      <c r="DR233" s="270">
        <f t="shared" ref="DR233:DS233" si="2758">IF(DR237&lt;DR232,(DR232-DR237)/5+DR234,(DR237-DR232)/5+DR232)</f>
        <v>0.96486111111111117</v>
      </c>
      <c r="DS233" s="270">
        <f t="shared" si="2758"/>
        <v>0.97347222222222218</v>
      </c>
      <c r="DT233" s="270">
        <f t="shared" ref="DT233:EO233" si="2759">IF(DT237&lt;DT232,(DT232-DT237)/5+DT234,(DT237-DT232)/5+DT232)</f>
        <v>0.97347222222222218</v>
      </c>
      <c r="DU233" s="270">
        <f t="shared" si="2759"/>
        <v>0.97361111111111109</v>
      </c>
      <c r="DV233" s="270">
        <f t="shared" si="2759"/>
        <v>0.97805555555555557</v>
      </c>
      <c r="DW233" s="270">
        <f t="shared" si="2759"/>
        <v>0.97875000000000001</v>
      </c>
      <c r="DX233" s="270">
        <f t="shared" si="2759"/>
        <v>0.97791666666666666</v>
      </c>
      <c r="DY233" s="270">
        <f t="shared" si="2759"/>
        <v>0.97819444444444437</v>
      </c>
      <c r="DZ233" s="270">
        <f t="shared" si="2759"/>
        <v>0.98541666666666661</v>
      </c>
      <c r="EA233" s="270">
        <f t="shared" si="2759"/>
        <v>0.98874999999999991</v>
      </c>
      <c r="EB233" s="270">
        <f t="shared" si="2759"/>
        <v>0.98874999999999991</v>
      </c>
      <c r="EC233" s="270">
        <f t="shared" si="2759"/>
        <v>0.99194444444444441</v>
      </c>
      <c r="ED233" s="270">
        <f t="shared" si="2759"/>
        <v>0.99069444444444443</v>
      </c>
      <c r="EE233" s="270">
        <f t="shared" si="2759"/>
        <v>0.96930555555555553</v>
      </c>
      <c r="EF233" s="270">
        <f t="shared" si="2759"/>
        <v>0.99333333333333329</v>
      </c>
      <c r="EG233" s="270">
        <f t="shared" si="2759"/>
        <v>0.99263888888888896</v>
      </c>
      <c r="EH233" s="270">
        <f t="shared" si="2759"/>
        <v>0.99402777777777784</v>
      </c>
      <c r="EI233" s="270">
        <f t="shared" si="2759"/>
        <v>0.99361111111111111</v>
      </c>
      <c r="EJ233" s="270">
        <f t="shared" si="2759"/>
        <v>0.99472222222222217</v>
      </c>
      <c r="EK233" s="270">
        <f t="shared" si="2759"/>
        <v>0.99527777777777782</v>
      </c>
      <c r="EL233" s="270">
        <f t="shared" si="2759"/>
        <v>0.99541666666666673</v>
      </c>
      <c r="EM233" s="270">
        <f t="shared" si="2759"/>
        <v>0.99597222222222215</v>
      </c>
      <c r="EN233" s="270">
        <f t="shared" si="2759"/>
        <v>0.99874999999999992</v>
      </c>
      <c r="EO233" s="270">
        <f t="shared" si="2759"/>
        <v>0.99874999999999992</v>
      </c>
      <c r="EP233" s="288">
        <v>0.99944444444444447</v>
      </c>
      <c r="EQ233" s="270">
        <f t="shared" ref="EQ233:EX233" si="2760">IF(EQ237&lt;EQ232,(EQ232-EQ237)/5+EQ234,(EQ237-EQ232)/5+EQ232)</f>
        <v>0.99930555555555556</v>
      </c>
      <c r="ER233" s="270">
        <f t="shared" si="2760"/>
        <v>6.9444444444444447E-4</v>
      </c>
      <c r="ES233" s="270">
        <f t="shared" si="2760"/>
        <v>1.3888888888888889E-3</v>
      </c>
      <c r="ET233" s="270">
        <f t="shared" si="2760"/>
        <v>1.3888888888888889E-4</v>
      </c>
      <c r="EU233" s="270">
        <f t="shared" si="2760"/>
        <v>1.3888888888888889E-4</v>
      </c>
      <c r="EV233" s="270">
        <f t="shared" si="2760"/>
        <v>2.0833333333333333E-3</v>
      </c>
      <c r="EW233" s="270">
        <f t="shared" si="2760"/>
        <v>2.2222222222222222E-3</v>
      </c>
      <c r="EX233" s="270">
        <f t="shared" si="2760"/>
        <v>2.7777777777777779E-3</v>
      </c>
      <c r="EY233" s="270">
        <f t="shared" ref="EY233:FJ233" si="2761">IF(EY237&lt;EY232,(EY232-EY237)/5+EY234,(EY237-EY232)/5+EY232)</f>
        <v>2.7777777777777779E-3</v>
      </c>
      <c r="EZ233" s="270">
        <f t="shared" si="2761"/>
        <v>6.9444444444444447E-4</v>
      </c>
      <c r="FA233" s="270">
        <f t="shared" si="2761"/>
        <v>4.0277777777777777E-3</v>
      </c>
      <c r="FB233" s="270">
        <f t="shared" si="2761"/>
        <v>2.638888888888889E-3</v>
      </c>
      <c r="FC233" s="270">
        <f t="shared" si="2761"/>
        <v>4.0277777777777777E-3</v>
      </c>
      <c r="FD233" s="270">
        <f t="shared" si="2761"/>
        <v>2.638888888888889E-3</v>
      </c>
      <c r="FE233" s="270">
        <f t="shared" si="2761"/>
        <v>2.638888888888889E-3</v>
      </c>
      <c r="FF233" s="270">
        <f t="shared" si="2761"/>
        <v>2.7777777777777779E-3</v>
      </c>
      <c r="FG233" s="270">
        <f t="shared" si="2761"/>
        <v>4.1666666666666666E-3</v>
      </c>
      <c r="FH233" s="270">
        <f t="shared" si="2761"/>
        <v>4.1666666666666666E-3</v>
      </c>
      <c r="FI233" s="270">
        <f t="shared" si="2761"/>
        <v>4.1666666666666666E-3</v>
      </c>
      <c r="FJ233" s="270">
        <f t="shared" si="2761"/>
        <v>3.472222222222222E-3</v>
      </c>
      <c r="FK233" s="274">
        <f t="shared" ref="FK233" si="2762">IF(FK237&lt;FK232,(FK232-FK237)/5+FK234,(FK237-FK232)/5+FK232)</f>
        <v>3.472222222222222E-3</v>
      </c>
      <c r="FL233" s="214">
        <f t="shared" si="2280"/>
        <v>44</v>
      </c>
      <c r="FM233" s="238" t="s">
        <v>160</v>
      </c>
      <c r="FN233" s="222">
        <f>HC191</f>
        <v>9.5833333333333326E-2</v>
      </c>
      <c r="FO233" s="216"/>
      <c r="FP233" s="216"/>
      <c r="FQ233" s="216"/>
      <c r="FR233" s="216"/>
      <c r="FS233" s="216"/>
      <c r="FT233" s="216"/>
      <c r="FU233" s="216"/>
      <c r="FV233" s="216"/>
      <c r="FW233" s="216"/>
      <c r="FX233" s="216"/>
      <c r="FY233" s="216"/>
      <c r="FZ233" s="216"/>
      <c r="GA233" s="216"/>
      <c r="GB233" s="216"/>
      <c r="GC233" s="216"/>
      <c r="GD233" s="216"/>
      <c r="GE233" s="216"/>
      <c r="GF233" s="216"/>
      <c r="GG233" s="216"/>
      <c r="GH233" s="216"/>
      <c r="GI233" s="216"/>
      <c r="GJ233" s="216"/>
      <c r="GK233" s="216"/>
      <c r="GL233" s="216"/>
      <c r="GM233" s="216"/>
      <c r="GN233" s="216"/>
      <c r="GO233" s="216"/>
      <c r="GP233" s="216"/>
      <c r="GQ233" s="216"/>
      <c r="GR233" s="216"/>
      <c r="GS233" s="216"/>
      <c r="GT233" s="216"/>
      <c r="GU233" s="216"/>
      <c r="GV233" s="216"/>
      <c r="GW233" s="216"/>
      <c r="GX233" s="216"/>
      <c r="GY233" s="216"/>
      <c r="GZ233" s="216"/>
      <c r="HA233" s="216"/>
      <c r="HB233" s="216"/>
      <c r="HC233" s="216"/>
      <c r="HD233" s="216"/>
      <c r="HE233" s="216"/>
      <c r="HF233" s="216"/>
      <c r="HG233" s="216"/>
      <c r="HH233" s="216"/>
      <c r="HI233" s="216"/>
      <c r="HJ233" s="216"/>
      <c r="HK233" s="216"/>
      <c r="HL233" s="216"/>
      <c r="HM233" s="216"/>
      <c r="HN233" s="216"/>
      <c r="HO233" s="216"/>
      <c r="HP233" s="216"/>
      <c r="HQ233" s="216"/>
      <c r="HR233" s="216"/>
      <c r="HS233" s="216"/>
      <c r="HT233" s="216"/>
      <c r="HU233" s="216"/>
      <c r="HV233" s="216"/>
      <c r="HW233" s="216"/>
      <c r="HX233" s="216"/>
      <c r="HY233" s="216"/>
      <c r="HZ233" s="216"/>
      <c r="IA233" s="216"/>
      <c r="IB233" s="216"/>
      <c r="IC233" s="216"/>
      <c r="ID233" s="216"/>
      <c r="IE233" s="216"/>
      <c r="IF233" s="216"/>
      <c r="IG233" s="216"/>
      <c r="IH233" s="216"/>
      <c r="II233" s="216"/>
      <c r="IJ233" s="216"/>
      <c r="IK233" s="216"/>
      <c r="IL233" s="216"/>
      <c r="IM233" s="216"/>
      <c r="IN233" s="216"/>
      <c r="IO233" s="216"/>
      <c r="IP233" s="216"/>
      <c r="IQ233" s="216"/>
      <c r="IR233" s="216"/>
      <c r="IS233" s="216"/>
      <c r="IT233" s="216"/>
      <c r="IU233" s="216"/>
      <c r="IV233" s="216"/>
      <c r="IW233" s="216"/>
      <c r="IX233" s="216"/>
      <c r="IY233" s="216"/>
      <c r="IZ233" s="216"/>
      <c r="JA233" s="216"/>
      <c r="JB233" s="216"/>
      <c r="JC233" s="216"/>
      <c r="JD233" s="216"/>
      <c r="JE233" s="216"/>
      <c r="JF233" s="216"/>
      <c r="JG233" s="216"/>
      <c r="JH233" s="216"/>
      <c r="JI233" s="216"/>
      <c r="JJ233" s="216"/>
      <c r="JK233" s="216"/>
      <c r="JL233" s="216"/>
      <c r="JM233" s="216"/>
      <c r="JN233" s="216"/>
      <c r="JO233" s="216"/>
      <c r="JP233" s="216"/>
      <c r="JQ233" s="216"/>
      <c r="JR233" s="216"/>
    </row>
    <row r="234" spans="58:278" hidden="1">
      <c r="BF234" s="215">
        <v>43</v>
      </c>
      <c r="BG234" s="214">
        <f t="shared" si="2271"/>
        <v>43</v>
      </c>
      <c r="BH234" s="257">
        <f t="shared" ref="BH234:BI234" si="2763">IF(BH237&lt;BH232,(BH232-BH237)/5+BH235,(BH237-BH232)/5+BH233)</f>
        <v>2.7777777777777779E-3</v>
      </c>
      <c r="BI234" s="254">
        <f t="shared" si="2763"/>
        <v>2.9166666666666668E-3</v>
      </c>
      <c r="BJ234" s="254">
        <f t="shared" ref="BJ234:BO234" si="2764">IF(BJ237&lt;BJ232,(BJ232-BJ237)/5+BJ235,(BJ237-BJ232)/5+BJ233)</f>
        <v>2.0833333333333333E-3</v>
      </c>
      <c r="BK234" s="254">
        <f t="shared" si="2764"/>
        <v>2.0833333333333333E-3</v>
      </c>
      <c r="BL234" s="254">
        <f t="shared" si="2764"/>
        <v>3.1944444444444446E-3</v>
      </c>
      <c r="BM234" s="254">
        <f t="shared" si="2764"/>
        <v>3.1944444444444446E-3</v>
      </c>
      <c r="BN234" s="254">
        <f t="shared" si="2764"/>
        <v>3.1944444444444446E-3</v>
      </c>
      <c r="BO234" s="254">
        <f t="shared" si="2764"/>
        <v>3.1944444444444446E-3</v>
      </c>
      <c r="BP234" s="254">
        <f t="shared" ref="BP234:DO234" si="2765">IF(BP237&lt;BP232,(BP232-BP237)/5+BP235,(BP237-BP232)/5+BP233)</f>
        <v>5.5555555555555558E-3</v>
      </c>
      <c r="BQ234" s="254">
        <f t="shared" si="2765"/>
        <v>3.1944444444444446E-3</v>
      </c>
      <c r="BR234" s="254">
        <f t="shared" si="2765"/>
        <v>3.8888888888888888E-3</v>
      </c>
      <c r="BS234" s="254">
        <f t="shared" si="2765"/>
        <v>3.472222222222222E-3</v>
      </c>
      <c r="BT234" s="254">
        <f t="shared" si="2765"/>
        <v>3.8888888888888888E-3</v>
      </c>
      <c r="BU234" s="254">
        <f t="shared" si="2765"/>
        <v>3.8888888888888888E-3</v>
      </c>
      <c r="BV234" s="254">
        <f t="shared" si="2765"/>
        <v>3.472222222222222E-3</v>
      </c>
      <c r="BW234" s="254">
        <f t="shared" si="2765"/>
        <v>3.472222222222222E-3</v>
      </c>
      <c r="BX234" s="254">
        <f t="shared" si="2765"/>
        <v>3.472222222222222E-3</v>
      </c>
      <c r="BY234" s="254">
        <f t="shared" si="2765"/>
        <v>4.1666666666666666E-3</v>
      </c>
      <c r="BZ234" s="254">
        <f t="shared" si="2765"/>
        <v>4.5833333333333334E-3</v>
      </c>
      <c r="CA234" s="254">
        <f t="shared" si="2765"/>
        <v>4.8611111111111112E-3</v>
      </c>
      <c r="CB234" s="254">
        <f t="shared" si="2765"/>
        <v>7.083333333333333E-3</v>
      </c>
      <c r="CC234" s="254">
        <f t="shared" si="2765"/>
        <v>5.6944444444444447E-3</v>
      </c>
      <c r="CD234" s="254">
        <f t="shared" si="2765"/>
        <v>7.083333333333333E-3</v>
      </c>
      <c r="CE234" s="254">
        <f t="shared" si="2765"/>
        <v>7.3611111111111108E-3</v>
      </c>
      <c r="CF234" s="254">
        <f t="shared" si="2765"/>
        <v>9.4444444444444428E-3</v>
      </c>
      <c r="CG234" s="254">
        <f t="shared" si="2765"/>
        <v>9.5833333333333309E-3</v>
      </c>
      <c r="CH234" s="254">
        <f t="shared" si="2765"/>
        <v>1.097222222222222E-2</v>
      </c>
      <c r="CI234" s="254">
        <f t="shared" si="2765"/>
        <v>1.2777777777777779E-2</v>
      </c>
      <c r="CJ234" s="254">
        <f t="shared" si="2765"/>
        <v>1.4444444444444442E-2</v>
      </c>
      <c r="CK234" s="254">
        <f t="shared" si="2765"/>
        <v>1.638888888888889E-2</v>
      </c>
      <c r="CL234" s="254">
        <f t="shared" si="2765"/>
        <v>1.6250000000000001E-2</v>
      </c>
      <c r="CM234" s="254">
        <f t="shared" si="2765"/>
        <v>2.3055555555555555E-2</v>
      </c>
      <c r="CN234" s="254">
        <f t="shared" si="2765"/>
        <v>3.0555555555555551E-2</v>
      </c>
      <c r="CO234" s="254">
        <f t="shared" si="2765"/>
        <v>3.1666666666666669E-2</v>
      </c>
      <c r="CP234" s="254">
        <f t="shared" si="2765"/>
        <v>3.7222222222222233E-2</v>
      </c>
      <c r="CQ234" s="254">
        <f t="shared" si="2765"/>
        <v>4.0138888888888884E-2</v>
      </c>
      <c r="CR234" s="254">
        <f t="shared" si="2765"/>
        <v>4.3055555555555555E-2</v>
      </c>
      <c r="CS234" s="254">
        <f t="shared" si="2765"/>
        <v>5.1250000000000011E-2</v>
      </c>
      <c r="CT234" s="254">
        <f t="shared" si="2765"/>
        <v>5.4861111111111104E-2</v>
      </c>
      <c r="CU234" s="254">
        <f t="shared" si="2765"/>
        <v>7.166666666666667E-2</v>
      </c>
      <c r="CV234" s="254">
        <f t="shared" si="2765"/>
        <v>8.5416666666666641E-2</v>
      </c>
      <c r="CW234" s="254">
        <f t="shared" si="2765"/>
        <v>8.4722222222222199E-2</v>
      </c>
      <c r="CX234" s="254">
        <f t="shared" si="2765"/>
        <v>8.9583333333333348E-2</v>
      </c>
      <c r="CY234" s="254">
        <f t="shared" si="2765"/>
        <v>9.2222222222222233E-2</v>
      </c>
      <c r="CZ234" s="254">
        <f t="shared" si="2765"/>
        <v>9.4444444444444456E-2</v>
      </c>
      <c r="DA234" s="254">
        <f t="shared" si="2765"/>
        <v>0.10749999999999998</v>
      </c>
      <c r="DB234" s="254">
        <f t="shared" si="2765"/>
        <v>0.11166666666666668</v>
      </c>
      <c r="DC234" s="254">
        <f t="shared" si="2765"/>
        <v>0.125</v>
      </c>
      <c r="DD234" s="254">
        <f t="shared" si="2765"/>
        <v>0.12708333333333333</v>
      </c>
      <c r="DE234" s="254">
        <f t="shared" si="2765"/>
        <v>0.15833333333333333</v>
      </c>
      <c r="DF234" s="254">
        <f t="shared" si="2765"/>
        <v>5.2777777777777778E-2</v>
      </c>
      <c r="DG234" s="254">
        <f t="shared" si="2765"/>
        <v>6.5555555555555561E-2</v>
      </c>
      <c r="DH234" s="254">
        <f t="shared" si="2765"/>
        <v>0</v>
      </c>
      <c r="DI234" s="254">
        <f t="shared" si="2765"/>
        <v>0</v>
      </c>
      <c r="DJ234" s="254">
        <f t="shared" si="2765"/>
        <v>0</v>
      </c>
      <c r="DK234" s="254">
        <f t="shared" si="2765"/>
        <v>0</v>
      </c>
      <c r="DL234" s="254">
        <f t="shared" si="2765"/>
        <v>0</v>
      </c>
      <c r="DM234" s="254">
        <f t="shared" si="2765"/>
        <v>0</v>
      </c>
      <c r="DN234" s="254">
        <f t="shared" si="2765"/>
        <v>0</v>
      </c>
      <c r="DO234" s="254">
        <f t="shared" si="2765"/>
        <v>0</v>
      </c>
      <c r="DP234" s="254">
        <f t="shared" ref="DP234" si="2766">IF(DP237&lt;DP232,(DP232-DP237)/5+DP235,(DP237-DP232)/5+DP233)</f>
        <v>0</v>
      </c>
      <c r="DQ234" s="306">
        <f t="shared" si="2276"/>
        <v>43</v>
      </c>
      <c r="DR234" s="254">
        <f t="shared" ref="DR234:DS234" si="2767">IF(DR237&lt;DR232,(DR232-DR237)/5+DR235,(DR237-DR232)/5+DR233)</f>
        <v>0.96652777777777787</v>
      </c>
      <c r="DS234" s="254">
        <f t="shared" si="2767"/>
        <v>0.97472222222222216</v>
      </c>
      <c r="DT234" s="254">
        <f t="shared" ref="DT234:EO234" si="2768">IF(DT237&lt;DT232,(DT232-DT237)/5+DT235,(DT237-DT232)/5+DT233)</f>
        <v>0.97472222222222216</v>
      </c>
      <c r="DU234" s="254">
        <f t="shared" si="2768"/>
        <v>0.97499999999999998</v>
      </c>
      <c r="DV234" s="254">
        <f t="shared" si="2768"/>
        <v>0.97902777777777783</v>
      </c>
      <c r="DW234" s="254">
        <f t="shared" si="2768"/>
        <v>0.97902777777777772</v>
      </c>
      <c r="DX234" s="254">
        <f t="shared" si="2768"/>
        <v>0.97944444444444445</v>
      </c>
      <c r="DY234" s="254">
        <f t="shared" si="2768"/>
        <v>0.97930555555555543</v>
      </c>
      <c r="DZ234" s="254">
        <f t="shared" si="2768"/>
        <v>0.98611111111111105</v>
      </c>
      <c r="EA234" s="254">
        <f t="shared" si="2768"/>
        <v>0.98930555555555544</v>
      </c>
      <c r="EB234" s="254">
        <f t="shared" si="2768"/>
        <v>0.98930555555555544</v>
      </c>
      <c r="EC234" s="254">
        <f t="shared" si="2768"/>
        <v>0.99222222222222212</v>
      </c>
      <c r="ED234" s="254">
        <f t="shared" si="2768"/>
        <v>0.99111111111111116</v>
      </c>
      <c r="EE234" s="254">
        <f t="shared" si="2768"/>
        <v>0.9754166666666666</v>
      </c>
      <c r="EF234" s="254">
        <f t="shared" si="2768"/>
        <v>0.99361111111111111</v>
      </c>
      <c r="EG234" s="254">
        <f t="shared" si="2768"/>
        <v>0.99291666666666678</v>
      </c>
      <c r="EH234" s="254">
        <f t="shared" si="2768"/>
        <v>0.99430555555555566</v>
      </c>
      <c r="EI234" s="254">
        <f t="shared" si="2768"/>
        <v>0.9934722222222222</v>
      </c>
      <c r="EJ234" s="254">
        <f t="shared" si="2768"/>
        <v>0.99499999999999988</v>
      </c>
      <c r="EK234" s="254">
        <f t="shared" si="2768"/>
        <v>0.99541666666666673</v>
      </c>
      <c r="EL234" s="254">
        <f t="shared" si="2768"/>
        <v>0.99569444444444455</v>
      </c>
      <c r="EM234" s="254">
        <f t="shared" si="2768"/>
        <v>0.99611111111111106</v>
      </c>
      <c r="EN234" s="254">
        <f t="shared" si="2768"/>
        <v>0.99888888888888883</v>
      </c>
      <c r="EO234" s="254">
        <f t="shared" si="2768"/>
        <v>0.99888888888888883</v>
      </c>
      <c r="EP234" s="254">
        <v>0.99958333333333327</v>
      </c>
      <c r="EQ234" s="254">
        <f t="shared" ref="EQ234:EX234" si="2769">IF(EQ237&lt;EQ232,(EQ232-EQ237)/5+EQ235,(EQ237-EQ232)/5+EQ233)</f>
        <v>0.99930555555555556</v>
      </c>
      <c r="ER234" s="254">
        <f t="shared" si="2769"/>
        <v>6.9444444444444447E-4</v>
      </c>
      <c r="ES234" s="254">
        <f t="shared" si="2769"/>
        <v>1.3888888888888889E-3</v>
      </c>
      <c r="ET234" s="254">
        <f t="shared" si="2769"/>
        <v>2.7777777777777778E-4</v>
      </c>
      <c r="EU234" s="254">
        <f t="shared" si="2769"/>
        <v>2.7777777777777778E-4</v>
      </c>
      <c r="EV234" s="254">
        <f t="shared" si="2769"/>
        <v>2.0833333333333333E-3</v>
      </c>
      <c r="EW234" s="254">
        <f t="shared" si="2769"/>
        <v>1.6666666666666666E-3</v>
      </c>
      <c r="EX234" s="254">
        <f t="shared" si="2769"/>
        <v>2.7777777777777779E-3</v>
      </c>
      <c r="EY234" s="254">
        <f t="shared" ref="EY234:FJ234" si="2770">IF(EY237&lt;EY232,(EY232-EY237)/5+EY235,(EY237-EY232)/5+EY233)</f>
        <v>2.7777777777777779E-3</v>
      </c>
      <c r="EZ234" s="254">
        <f t="shared" si="2770"/>
        <v>6.9444444444444447E-4</v>
      </c>
      <c r="FA234" s="254">
        <f t="shared" si="2770"/>
        <v>3.8888888888888888E-3</v>
      </c>
      <c r="FB234" s="254">
        <f t="shared" si="2770"/>
        <v>2.5000000000000001E-3</v>
      </c>
      <c r="FC234" s="254">
        <f t="shared" si="2770"/>
        <v>3.8888888888888888E-3</v>
      </c>
      <c r="FD234" s="254">
        <f t="shared" si="2770"/>
        <v>2.5000000000000001E-3</v>
      </c>
      <c r="FE234" s="254">
        <f t="shared" si="2770"/>
        <v>2.5000000000000001E-3</v>
      </c>
      <c r="FF234" s="254">
        <f t="shared" si="2770"/>
        <v>2.7777777777777779E-3</v>
      </c>
      <c r="FG234" s="254">
        <f t="shared" si="2770"/>
        <v>4.1666666666666666E-3</v>
      </c>
      <c r="FH234" s="254">
        <f t="shared" si="2770"/>
        <v>4.1666666666666666E-3</v>
      </c>
      <c r="FI234" s="254">
        <f t="shared" si="2770"/>
        <v>4.1666666666666666E-3</v>
      </c>
      <c r="FJ234" s="254">
        <f t="shared" si="2770"/>
        <v>3.472222222222222E-3</v>
      </c>
      <c r="FK234" s="255">
        <f t="shared" ref="FK234" si="2771">IF(FK237&lt;FK232,(FK232-FK237)/5+FK235,(FK237-FK232)/5+FK233)</f>
        <v>3.472222222222222E-3</v>
      </c>
      <c r="FL234" s="214">
        <f t="shared" si="2280"/>
        <v>43</v>
      </c>
      <c r="FM234" s="238" t="s">
        <v>98</v>
      </c>
      <c r="FN234" s="222">
        <f>HD191</f>
        <v>0.10208333333333335</v>
      </c>
      <c r="FO234" s="216"/>
      <c r="FP234" s="216"/>
      <c r="FQ234" s="216"/>
      <c r="FR234" s="216"/>
      <c r="FS234" s="216"/>
      <c r="FT234" s="216"/>
      <c r="FU234" s="216"/>
      <c r="FV234" s="216"/>
      <c r="FW234" s="216"/>
      <c r="FX234" s="216"/>
      <c r="FY234" s="216"/>
      <c r="FZ234" s="216"/>
      <c r="GA234" s="216"/>
      <c r="GB234" s="216"/>
      <c r="GC234" s="216"/>
      <c r="GD234" s="216"/>
      <c r="GE234" s="216"/>
      <c r="GF234" s="216"/>
      <c r="GG234" s="216"/>
      <c r="GH234" s="216"/>
      <c r="GI234" s="216"/>
      <c r="GJ234" s="216"/>
      <c r="GK234" s="216"/>
      <c r="GL234" s="216"/>
      <c r="GM234" s="216"/>
      <c r="GN234" s="216"/>
      <c r="GO234" s="216"/>
      <c r="GP234" s="216"/>
      <c r="GQ234" s="216"/>
      <c r="GR234" s="216"/>
      <c r="GS234" s="216"/>
      <c r="GT234" s="216"/>
      <c r="GU234" s="216"/>
      <c r="GV234" s="216"/>
      <c r="GW234" s="216"/>
      <c r="GX234" s="216"/>
      <c r="GY234" s="216"/>
      <c r="GZ234" s="216"/>
      <c r="HA234" s="216"/>
      <c r="HB234" s="216"/>
      <c r="HC234" s="216"/>
      <c r="HD234" s="216"/>
      <c r="HE234" s="216"/>
      <c r="HF234" s="216"/>
      <c r="HG234" s="216"/>
      <c r="HH234" s="216"/>
      <c r="HI234" s="216"/>
      <c r="HJ234" s="216"/>
      <c r="HK234" s="216"/>
      <c r="HL234" s="216"/>
      <c r="HM234" s="216"/>
      <c r="HN234" s="216"/>
      <c r="HO234" s="216"/>
      <c r="HP234" s="216"/>
      <c r="HQ234" s="216"/>
      <c r="HR234" s="216"/>
      <c r="HS234" s="216"/>
      <c r="HT234" s="216"/>
      <c r="HU234" s="216"/>
      <c r="HV234" s="216"/>
      <c r="HW234" s="216"/>
      <c r="HX234" s="216"/>
      <c r="HY234" s="216"/>
      <c r="HZ234" s="216"/>
      <c r="IA234" s="216"/>
      <c r="IB234" s="216"/>
      <c r="IC234" s="216"/>
      <c r="ID234" s="216"/>
      <c r="IE234" s="216"/>
      <c r="IF234" s="216"/>
      <c r="IG234" s="216"/>
      <c r="IH234" s="216"/>
      <c r="II234" s="216"/>
      <c r="IJ234" s="216"/>
      <c r="IK234" s="216"/>
      <c r="IL234" s="216"/>
      <c r="IM234" s="216"/>
      <c r="IN234" s="216"/>
      <c r="IO234" s="216"/>
      <c r="IP234" s="216"/>
      <c r="IQ234" s="216"/>
      <c r="IR234" s="216"/>
      <c r="IS234" s="216"/>
      <c r="IT234" s="216"/>
      <c r="IU234" s="216"/>
      <c r="IV234" s="216"/>
      <c r="IW234" s="216"/>
      <c r="IX234" s="216"/>
      <c r="IY234" s="216"/>
      <c r="IZ234" s="216"/>
      <c r="JA234" s="216"/>
      <c r="JB234" s="216"/>
      <c r="JC234" s="216"/>
      <c r="JD234" s="216"/>
      <c r="JE234" s="216"/>
      <c r="JF234" s="216"/>
      <c r="JG234" s="216"/>
      <c r="JH234" s="216"/>
      <c r="JI234" s="216"/>
      <c r="JJ234" s="216"/>
      <c r="JK234" s="216"/>
      <c r="JL234" s="216"/>
      <c r="JM234" s="216"/>
      <c r="JN234" s="216"/>
      <c r="JO234" s="216"/>
      <c r="JP234" s="216"/>
      <c r="JQ234" s="216"/>
      <c r="JR234" s="216"/>
    </row>
    <row r="235" spans="58:278" hidden="1">
      <c r="BF235" s="215">
        <v>42</v>
      </c>
      <c r="BG235" s="214">
        <f t="shared" si="2271"/>
        <v>42</v>
      </c>
      <c r="BH235" s="257">
        <f t="shared" ref="BH235:BI235" si="2772">IF(BH237&lt;BH232,(BH232-BH237)/5+BH236,(BH237-BH232)/5+BH234)</f>
        <v>2.7777777777777779E-3</v>
      </c>
      <c r="BI235" s="254">
        <f t="shared" si="2772"/>
        <v>3.3333333333333335E-3</v>
      </c>
      <c r="BJ235" s="254">
        <f t="shared" ref="BJ235:BO235" si="2773">IF(BJ237&lt;BJ232,(BJ232-BJ237)/5+BJ236,(BJ237-BJ232)/5+BJ234)</f>
        <v>2.0833333333333333E-3</v>
      </c>
      <c r="BK235" s="254">
        <f t="shared" si="2773"/>
        <v>2.0833333333333333E-3</v>
      </c>
      <c r="BL235" s="254">
        <f t="shared" si="2773"/>
        <v>3.0555555555555557E-3</v>
      </c>
      <c r="BM235" s="254">
        <f t="shared" si="2773"/>
        <v>3.0555555555555557E-3</v>
      </c>
      <c r="BN235" s="254">
        <f t="shared" si="2773"/>
        <v>3.0555555555555557E-3</v>
      </c>
      <c r="BO235" s="254">
        <f t="shared" si="2773"/>
        <v>3.0555555555555557E-3</v>
      </c>
      <c r="BP235" s="254">
        <f t="shared" ref="BP235:DO235" si="2774">IF(BP237&lt;BP232,(BP232-BP237)/5+BP236,(BP237-BP232)/5+BP234)</f>
        <v>5.5555555555555558E-3</v>
      </c>
      <c r="BQ235" s="254">
        <f t="shared" si="2774"/>
        <v>3.0555555555555557E-3</v>
      </c>
      <c r="BR235" s="254">
        <f t="shared" si="2774"/>
        <v>3.7499999999999999E-3</v>
      </c>
      <c r="BS235" s="254">
        <f t="shared" si="2774"/>
        <v>3.472222222222222E-3</v>
      </c>
      <c r="BT235" s="254">
        <f t="shared" si="2774"/>
        <v>3.7499999999999999E-3</v>
      </c>
      <c r="BU235" s="254">
        <f t="shared" si="2774"/>
        <v>3.7499999999999999E-3</v>
      </c>
      <c r="BV235" s="254">
        <f t="shared" si="2774"/>
        <v>3.472222222222222E-3</v>
      </c>
      <c r="BW235" s="254">
        <f t="shared" si="2774"/>
        <v>3.472222222222222E-3</v>
      </c>
      <c r="BX235" s="254">
        <f t="shared" si="2774"/>
        <v>3.472222222222222E-3</v>
      </c>
      <c r="BY235" s="254">
        <f t="shared" si="2774"/>
        <v>4.1666666666666666E-3</v>
      </c>
      <c r="BZ235" s="254">
        <f t="shared" si="2774"/>
        <v>4.4444444444444444E-3</v>
      </c>
      <c r="CA235" s="254">
        <f t="shared" si="2774"/>
        <v>4.8611111111111112E-3</v>
      </c>
      <c r="CB235" s="254">
        <f t="shared" si="2774"/>
        <v>6.8055555555555551E-3</v>
      </c>
      <c r="CC235" s="254">
        <f t="shared" si="2774"/>
        <v>5.4166666666666669E-3</v>
      </c>
      <c r="CD235" s="254">
        <f t="shared" si="2774"/>
        <v>6.8055555555555551E-3</v>
      </c>
      <c r="CE235" s="254">
        <f t="shared" si="2774"/>
        <v>7.2222222222222219E-3</v>
      </c>
      <c r="CF235" s="254">
        <f t="shared" si="2774"/>
        <v>9.3055555555555548E-3</v>
      </c>
      <c r="CG235" s="254">
        <f t="shared" si="2774"/>
        <v>9.166666666666665E-3</v>
      </c>
      <c r="CH235" s="254">
        <f t="shared" si="2774"/>
        <v>1.0555555555555554E-2</v>
      </c>
      <c r="CI235" s="254">
        <f t="shared" si="2774"/>
        <v>1.2222222222222223E-2</v>
      </c>
      <c r="CJ235" s="254">
        <f t="shared" si="2774"/>
        <v>1.4027777777777776E-2</v>
      </c>
      <c r="CK235" s="254">
        <f t="shared" si="2774"/>
        <v>1.5555555555555555E-2</v>
      </c>
      <c r="CL235" s="254">
        <f t="shared" si="2774"/>
        <v>1.5694444444444445E-2</v>
      </c>
      <c r="CM235" s="254">
        <f t="shared" si="2774"/>
        <v>2.2083333333333333E-2</v>
      </c>
      <c r="CN235" s="254">
        <f t="shared" si="2774"/>
        <v>2.9166666666666664E-2</v>
      </c>
      <c r="CO235" s="254">
        <f t="shared" si="2774"/>
        <v>3.0138888888888889E-2</v>
      </c>
      <c r="CP235" s="254">
        <f t="shared" si="2774"/>
        <v>3.5694444444444452E-2</v>
      </c>
      <c r="CQ235" s="254">
        <f t="shared" si="2774"/>
        <v>3.833333333333333E-2</v>
      </c>
      <c r="CR235" s="254">
        <f t="shared" si="2774"/>
        <v>4.0972222222222222E-2</v>
      </c>
      <c r="CS235" s="254">
        <f t="shared" si="2774"/>
        <v>4.8750000000000009E-2</v>
      </c>
      <c r="CT235" s="254">
        <f t="shared" si="2774"/>
        <v>5.2083333333333329E-2</v>
      </c>
      <c r="CU235" s="254">
        <f t="shared" si="2774"/>
        <v>6.6527777777777783E-2</v>
      </c>
      <c r="CV235" s="254">
        <f t="shared" si="2774"/>
        <v>7.9861111111111091E-2</v>
      </c>
      <c r="CW235" s="254">
        <f t="shared" si="2774"/>
        <v>7.9166666666666649E-2</v>
      </c>
      <c r="CX235" s="254">
        <f t="shared" si="2774"/>
        <v>8.3333333333333343E-2</v>
      </c>
      <c r="CY235" s="254">
        <f t="shared" si="2774"/>
        <v>8.6250000000000007E-2</v>
      </c>
      <c r="CZ235" s="254">
        <f t="shared" si="2774"/>
        <v>8.7500000000000008E-2</v>
      </c>
      <c r="DA235" s="254">
        <f t="shared" si="2774"/>
        <v>9.8749999999999991E-2</v>
      </c>
      <c r="DB235" s="254">
        <f t="shared" si="2774"/>
        <v>0.10152777777777779</v>
      </c>
      <c r="DC235" s="254">
        <f t="shared" si="2774"/>
        <v>0.125</v>
      </c>
      <c r="DD235" s="254">
        <f t="shared" si="2774"/>
        <v>0.12708333333333333</v>
      </c>
      <c r="DE235" s="254">
        <f t="shared" si="2774"/>
        <v>0.15833333333333333</v>
      </c>
      <c r="DF235" s="254">
        <f t="shared" si="2774"/>
        <v>7.9166666666666663E-2</v>
      </c>
      <c r="DG235" s="254">
        <f t="shared" si="2774"/>
        <v>9.8333333333333342E-2</v>
      </c>
      <c r="DH235" s="254">
        <f t="shared" si="2774"/>
        <v>0</v>
      </c>
      <c r="DI235" s="254">
        <f t="shared" si="2774"/>
        <v>0</v>
      </c>
      <c r="DJ235" s="254">
        <f t="shared" si="2774"/>
        <v>0</v>
      </c>
      <c r="DK235" s="254">
        <f t="shared" si="2774"/>
        <v>0</v>
      </c>
      <c r="DL235" s="254">
        <f t="shared" si="2774"/>
        <v>0</v>
      </c>
      <c r="DM235" s="254">
        <f t="shared" si="2774"/>
        <v>0</v>
      </c>
      <c r="DN235" s="254">
        <f t="shared" si="2774"/>
        <v>0</v>
      </c>
      <c r="DO235" s="254">
        <f t="shared" si="2774"/>
        <v>0</v>
      </c>
      <c r="DP235" s="254">
        <f t="shared" ref="DP235" si="2775">IF(DP237&lt;DP232,(DP232-DP237)/5+DP236,(DP237-DP232)/5+DP234)</f>
        <v>0</v>
      </c>
      <c r="DQ235" s="306">
        <f t="shared" si="2276"/>
        <v>42</v>
      </c>
      <c r="DR235" s="254">
        <f t="shared" ref="DR235:DS235" si="2776">IF(DR237&lt;DR232,(DR232-DR237)/5+DR236,(DR237-DR232)/5+DR234)</f>
        <v>0.96819444444444458</v>
      </c>
      <c r="DS235" s="254">
        <f t="shared" si="2776"/>
        <v>0.97597222222222213</v>
      </c>
      <c r="DT235" s="254">
        <f t="shared" ref="DT235:EO235" si="2777">IF(DT237&lt;DT232,(DT232-DT237)/5+DT236,(DT237-DT232)/5+DT234)</f>
        <v>0.97597222222222213</v>
      </c>
      <c r="DU235" s="254">
        <f t="shared" si="2777"/>
        <v>0.97638888888888886</v>
      </c>
      <c r="DV235" s="254">
        <f t="shared" si="2777"/>
        <v>0.98000000000000009</v>
      </c>
      <c r="DW235" s="254">
        <f t="shared" si="2777"/>
        <v>0.97930555555555543</v>
      </c>
      <c r="DX235" s="254">
        <f t="shared" si="2777"/>
        <v>0.98097222222222225</v>
      </c>
      <c r="DY235" s="254">
        <f t="shared" si="2777"/>
        <v>0.98041666666666649</v>
      </c>
      <c r="DZ235" s="254">
        <f t="shared" si="2777"/>
        <v>0.98680555555555549</v>
      </c>
      <c r="EA235" s="254">
        <f t="shared" si="2777"/>
        <v>0.98986111111111097</v>
      </c>
      <c r="EB235" s="254">
        <f t="shared" si="2777"/>
        <v>0.98986111111111097</v>
      </c>
      <c r="EC235" s="254">
        <f t="shared" si="2777"/>
        <v>0.99249999999999983</v>
      </c>
      <c r="ED235" s="254">
        <f t="shared" si="2777"/>
        <v>0.9915277777777779</v>
      </c>
      <c r="EE235" s="254">
        <f t="shared" si="2777"/>
        <v>0.98152777777777767</v>
      </c>
      <c r="EF235" s="254">
        <f t="shared" si="2777"/>
        <v>0.99388888888888893</v>
      </c>
      <c r="EG235" s="254">
        <f t="shared" si="2777"/>
        <v>0.9931944444444446</v>
      </c>
      <c r="EH235" s="254">
        <f t="shared" si="2777"/>
        <v>0.99458333333333349</v>
      </c>
      <c r="EI235" s="254">
        <f t="shared" si="2777"/>
        <v>0.99333333333333329</v>
      </c>
      <c r="EJ235" s="254">
        <f t="shared" si="2777"/>
        <v>0.99527777777777759</v>
      </c>
      <c r="EK235" s="254">
        <f t="shared" si="2777"/>
        <v>0.99555555555555564</v>
      </c>
      <c r="EL235" s="254">
        <f t="shared" si="2777"/>
        <v>0.99597222222222237</v>
      </c>
      <c r="EM235" s="254">
        <f t="shared" si="2777"/>
        <v>0.99624999999999997</v>
      </c>
      <c r="EN235" s="254">
        <f t="shared" si="2777"/>
        <v>0.99902777777777774</v>
      </c>
      <c r="EO235" s="254">
        <f t="shared" si="2777"/>
        <v>0.99902777777777774</v>
      </c>
      <c r="EP235" s="254">
        <v>0.99972222222222196</v>
      </c>
      <c r="EQ235" s="254">
        <f t="shared" ref="EQ235:EX235" si="2778">IF(EQ237&lt;EQ232,(EQ232-EQ237)/5+EQ236,(EQ237-EQ232)/5+EQ234)</f>
        <v>0.99930555555555556</v>
      </c>
      <c r="ER235" s="254">
        <f t="shared" si="2778"/>
        <v>6.9444444444444447E-4</v>
      </c>
      <c r="ES235" s="254">
        <f t="shared" si="2778"/>
        <v>1.3888888888888889E-3</v>
      </c>
      <c r="ET235" s="254">
        <f t="shared" si="2778"/>
        <v>4.1666666666666664E-4</v>
      </c>
      <c r="EU235" s="254">
        <f t="shared" si="2778"/>
        <v>4.1666666666666664E-4</v>
      </c>
      <c r="EV235" s="254">
        <f t="shared" si="2778"/>
        <v>2.0833333333333333E-3</v>
      </c>
      <c r="EW235" s="254">
        <f t="shared" si="2778"/>
        <v>1.1111111111111111E-3</v>
      </c>
      <c r="EX235" s="254">
        <f t="shared" si="2778"/>
        <v>2.7777777777777779E-3</v>
      </c>
      <c r="EY235" s="254">
        <f t="shared" ref="EY235:FJ235" si="2779">IF(EY237&lt;EY232,(EY232-EY237)/5+EY236,(EY237-EY232)/5+EY234)</f>
        <v>2.7777777777777779E-3</v>
      </c>
      <c r="EZ235" s="254">
        <f t="shared" si="2779"/>
        <v>6.9444444444444447E-4</v>
      </c>
      <c r="FA235" s="254">
        <f t="shared" si="2779"/>
        <v>3.7499999999999999E-3</v>
      </c>
      <c r="FB235" s="254">
        <f t="shared" si="2779"/>
        <v>2.3611111111111111E-3</v>
      </c>
      <c r="FC235" s="254">
        <f t="shared" si="2779"/>
        <v>3.7499999999999999E-3</v>
      </c>
      <c r="FD235" s="254">
        <f t="shared" si="2779"/>
        <v>2.3611111111111111E-3</v>
      </c>
      <c r="FE235" s="254">
        <f t="shared" si="2779"/>
        <v>2.3611111111111111E-3</v>
      </c>
      <c r="FF235" s="254">
        <f t="shared" si="2779"/>
        <v>2.7777777777777779E-3</v>
      </c>
      <c r="FG235" s="254">
        <f t="shared" si="2779"/>
        <v>4.1666666666666666E-3</v>
      </c>
      <c r="FH235" s="254">
        <f t="shared" si="2779"/>
        <v>4.1666666666666666E-3</v>
      </c>
      <c r="FI235" s="254">
        <f t="shared" si="2779"/>
        <v>4.1666666666666666E-3</v>
      </c>
      <c r="FJ235" s="254">
        <f t="shared" si="2779"/>
        <v>3.472222222222222E-3</v>
      </c>
      <c r="FK235" s="255">
        <f t="shared" ref="FK235" si="2780">IF(FK237&lt;FK232,(FK232-FK237)/5+FK236,(FK237-FK232)/5+FK234)</f>
        <v>3.472222222222222E-3</v>
      </c>
      <c r="FL235" s="214">
        <f t="shared" si="2280"/>
        <v>42</v>
      </c>
      <c r="FM235" s="238" t="s">
        <v>174</v>
      </c>
      <c r="FN235" s="222">
        <f>HE191</f>
        <v>0.10416666666666667</v>
      </c>
      <c r="FO235" s="216"/>
      <c r="FP235" s="216"/>
      <c r="FQ235" s="216"/>
      <c r="FR235" s="216"/>
      <c r="FS235" s="216"/>
      <c r="FT235" s="216"/>
      <c r="FU235" s="216"/>
      <c r="FV235" s="216"/>
      <c r="FW235" s="216"/>
      <c r="FX235" s="216"/>
      <c r="FY235" s="216"/>
      <c r="FZ235" s="216"/>
      <c r="GA235" s="216"/>
      <c r="GB235" s="216"/>
      <c r="GC235" s="216"/>
      <c r="GD235" s="216"/>
      <c r="GE235" s="216"/>
      <c r="GF235" s="216"/>
      <c r="GG235" s="216"/>
      <c r="GH235" s="216"/>
      <c r="GI235" s="216"/>
      <c r="GJ235" s="216"/>
      <c r="GK235" s="216"/>
      <c r="GL235" s="216"/>
      <c r="GM235" s="216"/>
      <c r="GN235" s="216"/>
      <c r="GO235" s="216"/>
      <c r="GP235" s="216"/>
      <c r="GQ235" s="216"/>
      <c r="GR235" s="216"/>
      <c r="GS235" s="216"/>
      <c r="GT235" s="216"/>
      <c r="GU235" s="216"/>
      <c r="GV235" s="216"/>
      <c r="GW235" s="216"/>
      <c r="GX235" s="216"/>
      <c r="GY235" s="216"/>
      <c r="GZ235" s="216"/>
      <c r="HA235" s="216"/>
      <c r="HB235" s="216"/>
      <c r="HC235" s="216"/>
      <c r="HD235" s="216"/>
      <c r="HE235" s="216"/>
      <c r="HF235" s="216"/>
      <c r="HG235" s="216"/>
      <c r="HH235" s="216"/>
      <c r="HI235" s="216"/>
      <c r="HJ235" s="216"/>
      <c r="HK235" s="216"/>
      <c r="HL235" s="216"/>
      <c r="HM235" s="216"/>
      <c r="HN235" s="216"/>
      <c r="HO235" s="216"/>
      <c r="HP235" s="216"/>
      <c r="HQ235" s="216"/>
      <c r="HR235" s="216"/>
      <c r="HS235" s="216"/>
      <c r="HT235" s="216"/>
      <c r="HU235" s="216"/>
      <c r="HV235" s="216"/>
      <c r="HW235" s="216"/>
      <c r="HX235" s="216"/>
      <c r="HY235" s="216"/>
      <c r="HZ235" s="216"/>
      <c r="IA235" s="216"/>
      <c r="IB235" s="216"/>
      <c r="IC235" s="216"/>
      <c r="ID235" s="216"/>
      <c r="IE235" s="216"/>
      <c r="IF235" s="216"/>
      <c r="IG235" s="216"/>
      <c r="IH235" s="216"/>
      <c r="II235" s="216"/>
      <c r="IJ235" s="216"/>
      <c r="IK235" s="216"/>
      <c r="IL235" s="216"/>
      <c r="IM235" s="216"/>
      <c r="IN235" s="216"/>
      <c r="IO235" s="216"/>
      <c r="IP235" s="216"/>
      <c r="IQ235" s="216"/>
      <c r="IR235" s="216"/>
      <c r="IS235" s="216"/>
      <c r="IT235" s="216"/>
      <c r="IU235" s="216"/>
      <c r="IV235" s="216"/>
      <c r="IW235" s="216"/>
      <c r="IX235" s="216"/>
      <c r="IY235" s="216"/>
      <c r="IZ235" s="216"/>
      <c r="JA235" s="216"/>
      <c r="JB235" s="216"/>
      <c r="JC235" s="216"/>
      <c r="JD235" s="216"/>
      <c r="JE235" s="216"/>
      <c r="JF235" s="216"/>
      <c r="JG235" s="216"/>
      <c r="JH235" s="216"/>
      <c r="JI235" s="216"/>
      <c r="JJ235" s="216"/>
      <c r="JK235" s="216"/>
      <c r="JL235" s="216"/>
      <c r="JM235" s="216"/>
      <c r="JN235" s="216"/>
      <c r="JO235" s="216"/>
      <c r="JP235" s="216"/>
      <c r="JQ235" s="216"/>
      <c r="JR235" s="216"/>
    </row>
    <row r="236" spans="58:278" ht="15.75" hidden="1" thickBot="1">
      <c r="BF236" s="215">
        <v>41</v>
      </c>
      <c r="BG236" s="214">
        <f t="shared" si="2271"/>
        <v>41</v>
      </c>
      <c r="BH236" s="286">
        <f>IF(BH237&lt;BH232,(BH232-BH237)/5+BH237,(BH237-BH232)/5+BH235)</f>
        <v>2.7777777777777779E-3</v>
      </c>
      <c r="BI236" s="283">
        <f>IF(BI237&lt;BI232,(BI232-BI237)/5+BI237,(BI237-BI232)/5+BI235)</f>
        <v>3.7500000000000003E-3</v>
      </c>
      <c r="BJ236" s="283">
        <f t="shared" ref="BJ236:BO236" si="2781">IF(BJ237&lt;BJ232,(BJ232-BJ237)/5+BJ237,(BJ237-BJ232)/5+BJ235)</f>
        <v>2.0833333333333333E-3</v>
      </c>
      <c r="BK236" s="283">
        <f t="shared" si="2781"/>
        <v>2.0833333333333333E-3</v>
      </c>
      <c r="BL236" s="283">
        <f t="shared" si="2781"/>
        <v>2.9166666666666668E-3</v>
      </c>
      <c r="BM236" s="283">
        <f t="shared" si="2781"/>
        <v>2.9166666666666668E-3</v>
      </c>
      <c r="BN236" s="283">
        <f t="shared" si="2781"/>
        <v>2.9166666666666668E-3</v>
      </c>
      <c r="BO236" s="283">
        <f t="shared" si="2781"/>
        <v>2.9166666666666668E-3</v>
      </c>
      <c r="BP236" s="283">
        <f t="shared" ref="BP236" si="2782">IF(BP237&lt;BP232,(BP232-BP237)/5+BP237,(BP237-BP232)/5+BP235)</f>
        <v>5.5555555555555558E-3</v>
      </c>
      <c r="BQ236" s="283">
        <f t="shared" ref="BQ236" si="2783">IF(BQ237&lt;BQ232,(BQ232-BQ237)/5+BQ237,(BQ237-BQ232)/5+BQ235)</f>
        <v>2.9166666666666668E-3</v>
      </c>
      <c r="BR236" s="283">
        <f t="shared" ref="BR236" si="2784">IF(BR237&lt;BR232,(BR232-BR237)/5+BR237,(BR237-BR232)/5+BR235)</f>
        <v>3.6111111111111109E-3</v>
      </c>
      <c r="BS236" s="283">
        <f t="shared" ref="BS236" si="2785">IF(BS237&lt;BS232,(BS232-BS237)/5+BS237,(BS237-BS232)/5+BS235)</f>
        <v>3.472222222222222E-3</v>
      </c>
      <c r="BT236" s="283">
        <f t="shared" ref="BT236" si="2786">IF(BT237&lt;BT232,(BT232-BT237)/5+BT237,(BT237-BT232)/5+BT235)</f>
        <v>3.6111111111111109E-3</v>
      </c>
      <c r="BU236" s="283">
        <f t="shared" ref="BU236" si="2787">IF(BU237&lt;BU232,(BU232-BU237)/5+BU237,(BU237-BU232)/5+BU235)</f>
        <v>3.6111111111111109E-3</v>
      </c>
      <c r="BV236" s="283">
        <f t="shared" ref="BV236" si="2788">IF(BV237&lt;BV232,(BV232-BV237)/5+BV237,(BV237-BV232)/5+BV235)</f>
        <v>3.472222222222222E-3</v>
      </c>
      <c r="BW236" s="283">
        <f t="shared" ref="BW236" si="2789">IF(BW237&lt;BW232,(BW232-BW237)/5+BW237,(BW237-BW232)/5+BW235)</f>
        <v>3.472222222222222E-3</v>
      </c>
      <c r="BX236" s="283">
        <f t="shared" ref="BX236" si="2790">IF(BX237&lt;BX232,(BX232-BX237)/5+BX237,(BX237-BX232)/5+BX235)</f>
        <v>3.472222222222222E-3</v>
      </c>
      <c r="BY236" s="283">
        <f t="shared" ref="BY236" si="2791">IF(BY237&lt;BY232,(BY232-BY237)/5+BY237,(BY237-BY232)/5+BY235)</f>
        <v>4.1666666666666666E-3</v>
      </c>
      <c r="BZ236" s="283">
        <f t="shared" ref="BZ236" si="2792">IF(BZ237&lt;BZ232,(BZ232-BZ237)/5+BZ237,(BZ237-BZ232)/5+BZ235)</f>
        <v>4.3055555555555555E-3</v>
      </c>
      <c r="CA236" s="283">
        <f t="shared" ref="CA236" si="2793">IF(CA237&lt;CA232,(CA232-CA237)/5+CA237,(CA237-CA232)/5+CA235)</f>
        <v>4.8611111111111112E-3</v>
      </c>
      <c r="CB236" s="283">
        <f t="shared" ref="CB236" si="2794">IF(CB237&lt;CB232,(CB232-CB237)/5+CB237,(CB237-CB232)/5+CB235)</f>
        <v>6.5277777777777773E-3</v>
      </c>
      <c r="CC236" s="283">
        <f t="shared" ref="CC236" si="2795">IF(CC237&lt;CC232,(CC232-CC237)/5+CC237,(CC237-CC232)/5+CC235)</f>
        <v>5.138888888888889E-3</v>
      </c>
      <c r="CD236" s="283">
        <f t="shared" ref="CD236" si="2796">IF(CD237&lt;CD232,(CD232-CD237)/5+CD237,(CD237-CD232)/5+CD235)</f>
        <v>6.5277777777777773E-3</v>
      </c>
      <c r="CE236" s="283">
        <f t="shared" ref="CE236" si="2797">IF(CE237&lt;CE232,(CE232-CE237)/5+CE237,(CE237-CE232)/5+CE235)</f>
        <v>7.083333333333333E-3</v>
      </c>
      <c r="CF236" s="283">
        <f t="shared" ref="CF236" si="2798">IF(CF237&lt;CF232,(CF232-CF237)/5+CF237,(CF237-CF232)/5+CF235)</f>
        <v>9.1666666666666667E-3</v>
      </c>
      <c r="CG236" s="283">
        <f t="shared" ref="CG236" si="2799">IF(CG237&lt;CG232,(CG232-CG237)/5+CG237,(CG237-CG232)/5+CG235)</f>
        <v>8.7499999999999991E-3</v>
      </c>
      <c r="CH236" s="283">
        <f t="shared" ref="CH236" si="2800">IF(CH237&lt;CH232,(CH232-CH237)/5+CH237,(CH237-CH232)/5+CH235)</f>
        <v>1.0138888888888888E-2</v>
      </c>
      <c r="CI236" s="283">
        <f t="shared" ref="CI236" si="2801">IF(CI237&lt;CI232,(CI232-CI237)/5+CI237,(CI237-CI232)/5+CI235)</f>
        <v>1.1666666666666667E-2</v>
      </c>
      <c r="CJ236" s="283">
        <f t="shared" ref="CJ236" si="2802">IF(CJ237&lt;CJ232,(CJ232-CJ237)/5+CJ237,(CJ237-CJ232)/5+CJ235)</f>
        <v>1.361111111111111E-2</v>
      </c>
      <c r="CK236" s="283">
        <f t="shared" ref="CK236" si="2803">IF(CK237&lt;CK232,(CK232-CK237)/5+CK237,(CK237-CK232)/5+CK235)</f>
        <v>1.4722222222222222E-2</v>
      </c>
      <c r="CL236" s="283">
        <f t="shared" ref="CL236" si="2804">IF(CL237&lt;CL232,(CL232-CL237)/5+CL237,(CL237-CL232)/5+CL235)</f>
        <v>1.5138888888888887E-2</v>
      </c>
      <c r="CM236" s="283">
        <f t="shared" ref="CM236" si="2805">IF(CM237&lt;CM232,(CM232-CM237)/5+CM237,(CM237-CM232)/5+CM235)</f>
        <v>2.1111111111111112E-2</v>
      </c>
      <c r="CN236" s="283">
        <f t="shared" ref="CN236" si="2806">IF(CN237&lt;CN232,(CN232-CN237)/5+CN237,(CN237-CN232)/5+CN235)</f>
        <v>2.7777777777777776E-2</v>
      </c>
      <c r="CO236" s="283">
        <f t="shared" ref="CO236" si="2807">IF(CO237&lt;CO232,(CO232-CO237)/5+CO237,(CO237-CO232)/5+CO235)</f>
        <v>2.8611111111111111E-2</v>
      </c>
      <c r="CP236" s="283">
        <f t="shared" ref="CP236" si="2808">IF(CP237&lt;CP232,(CP232-CP237)/5+CP237,(CP237-CP232)/5+CP235)</f>
        <v>3.4166666666666672E-2</v>
      </c>
      <c r="CQ236" s="283">
        <f t="shared" ref="CQ236" si="2809">IF(CQ237&lt;CQ232,(CQ232-CQ237)/5+CQ237,(CQ237-CQ232)/5+CQ235)</f>
        <v>3.6527777777777777E-2</v>
      </c>
      <c r="CR236" s="283">
        <f t="shared" ref="CR236" si="2810">IF(CR237&lt;CR232,(CR232-CR237)/5+CR237,(CR237-CR232)/5+CR235)</f>
        <v>3.888888888888889E-2</v>
      </c>
      <c r="CS236" s="283">
        <f t="shared" ref="CS236" si="2811">IF(CS237&lt;CS232,(CS232-CS237)/5+CS237,(CS237-CS232)/5+CS235)</f>
        <v>4.6250000000000006E-2</v>
      </c>
      <c r="CT236" s="283">
        <f t="shared" ref="CT236" si="2812">IF(CT237&lt;CT232,(CT232-CT237)/5+CT237,(CT237-CT232)/5+CT235)</f>
        <v>4.9305555555555554E-2</v>
      </c>
      <c r="CU236" s="283">
        <f t="shared" ref="CU236" si="2813">IF(CU237&lt;CU232,(CU232-CU237)/5+CU237,(CU237-CU232)/5+CU235)</f>
        <v>6.1388888888888889E-2</v>
      </c>
      <c r="CV236" s="283">
        <f t="shared" ref="CV236" si="2814">IF(CV237&lt;CV232,(CV232-CV237)/5+CV237,(CV237-CV232)/5+CV235)</f>
        <v>7.4305555555555541E-2</v>
      </c>
      <c r="CW236" s="283">
        <f t="shared" ref="CW236" si="2815">IF(CW237&lt;CW232,(CW232-CW237)/5+CW237,(CW237-CW232)/5+CW235)</f>
        <v>7.3611111111111099E-2</v>
      </c>
      <c r="CX236" s="283">
        <f t="shared" ref="CX236" si="2816">IF(CX237&lt;CX232,(CX232-CX237)/5+CX237,(CX237-CX232)/5+CX235)</f>
        <v>7.7083333333333337E-2</v>
      </c>
      <c r="CY236" s="283">
        <f t="shared" ref="CY236" si="2817">IF(CY237&lt;CY232,(CY232-CY237)/5+CY237,(CY237-CY232)/5+CY235)</f>
        <v>8.0277777777777781E-2</v>
      </c>
      <c r="CZ236" s="283">
        <f t="shared" ref="CZ236" si="2818">IF(CZ237&lt;CZ232,(CZ232-CZ237)/5+CZ237,(CZ237-CZ232)/5+CZ235)</f>
        <v>8.0555555555555561E-2</v>
      </c>
      <c r="DA236" s="283">
        <f t="shared" ref="DA236" si="2819">IF(DA237&lt;DA232,(DA232-DA237)/5+DA237,(DA237-DA232)/5+DA235)</f>
        <v>0.09</v>
      </c>
      <c r="DB236" s="283">
        <f t="shared" ref="DB236" si="2820">IF(DB237&lt;DB232,(DB232-DB237)/5+DB237,(DB237-DB232)/5+DB235)</f>
        <v>9.1388888888888895E-2</v>
      </c>
      <c r="DC236" s="283">
        <f t="shared" ref="DC236" si="2821">IF(DC237&lt;DC232,(DC232-DC237)/5+DC237,(DC237-DC232)/5+DC235)</f>
        <v>0.125</v>
      </c>
      <c r="DD236" s="283">
        <f t="shared" ref="DD236" si="2822">IF(DD237&lt;DD232,(DD232-DD237)/5+DD237,(DD237-DD232)/5+DD235)</f>
        <v>0.12708333333333333</v>
      </c>
      <c r="DE236" s="283">
        <f t="shared" ref="DE236" si="2823">IF(DE237&lt;DE232,(DE232-DE237)/5+DE237,(DE237-DE232)/5+DE235)</f>
        <v>0.15833333333333333</v>
      </c>
      <c r="DF236" s="283">
        <f t="shared" ref="DF236" si="2824">IF(DF237&lt;DF232,(DF232-DF237)/5+DF237,(DF237-DF232)/5+DF235)</f>
        <v>0.10555555555555556</v>
      </c>
      <c r="DG236" s="283">
        <f t="shared" ref="DG236" si="2825">IF(DG237&lt;DG232,(DG232-DG237)/5+DG237,(DG237-DG232)/5+DG235)</f>
        <v>0.13111111111111112</v>
      </c>
      <c r="DH236" s="283">
        <f t="shared" ref="DH236" si="2826">IF(DH237&lt;DH232,(DH232-DH237)/5+DH237,(DH237-DH232)/5+DH235)</f>
        <v>0</v>
      </c>
      <c r="DI236" s="283">
        <f t="shared" ref="DI236" si="2827">IF(DI237&lt;DI232,(DI232-DI237)/5+DI237,(DI237-DI232)/5+DI235)</f>
        <v>0</v>
      </c>
      <c r="DJ236" s="283">
        <f t="shared" ref="DJ236" si="2828">IF(DJ237&lt;DJ232,(DJ232-DJ237)/5+DJ237,(DJ237-DJ232)/5+DJ235)</f>
        <v>0</v>
      </c>
      <c r="DK236" s="283">
        <f t="shared" ref="DK236" si="2829">IF(DK237&lt;DK232,(DK232-DK237)/5+DK237,(DK237-DK232)/5+DK235)</f>
        <v>0</v>
      </c>
      <c r="DL236" s="283">
        <f t="shared" ref="DL236" si="2830">IF(DL237&lt;DL232,(DL232-DL237)/5+DL237,(DL237-DL232)/5+DL235)</f>
        <v>0</v>
      </c>
      <c r="DM236" s="283">
        <f t="shared" ref="DM236" si="2831">IF(DM237&lt;DM232,(DM232-DM237)/5+DM237,(DM237-DM232)/5+DM235)</f>
        <v>0</v>
      </c>
      <c r="DN236" s="283">
        <f t="shared" ref="DN236" si="2832">IF(DN237&lt;DN232,(DN232-DN237)/5+DN237,(DN237-DN232)/5+DN235)</f>
        <v>0</v>
      </c>
      <c r="DO236" s="283">
        <f t="shared" ref="DO236" si="2833">IF(DO237&lt;DO232,(DO232-DO237)/5+DO237,(DO237-DO232)/5+DO235)</f>
        <v>0</v>
      </c>
      <c r="DP236" s="283">
        <f t="shared" ref="DP236" si="2834">IF(DP237&lt;DP232,(DP232-DP237)/5+DP237,(DP237-DP232)/5+DP235)</f>
        <v>0</v>
      </c>
      <c r="DQ236" s="306">
        <f t="shared" si="2276"/>
        <v>41</v>
      </c>
      <c r="DR236" s="272">
        <f t="shared" ref="DR236:DS236" si="2835">IF(DR237&lt;DR232,(DR232-DR237)/5+DR237,(DR237-DR232)/5+DR235)</f>
        <v>0.96986111111111128</v>
      </c>
      <c r="DS236" s="272">
        <f t="shared" si="2835"/>
        <v>0.9772222222222221</v>
      </c>
      <c r="DT236" s="272">
        <f t="shared" ref="DT236:EO236" si="2836">IF(DT237&lt;DT232,(DT232-DT237)/5+DT237,(DT237-DT232)/5+DT235)</f>
        <v>0.9772222222222221</v>
      </c>
      <c r="DU236" s="272">
        <f t="shared" si="2836"/>
        <v>0.97777777777777775</v>
      </c>
      <c r="DV236" s="272">
        <f t="shared" si="2836"/>
        <v>0.98097222222222236</v>
      </c>
      <c r="DW236" s="272">
        <f t="shared" si="2836"/>
        <v>0.97958333333333314</v>
      </c>
      <c r="DX236" s="272">
        <f t="shared" si="2836"/>
        <v>0.98250000000000004</v>
      </c>
      <c r="DY236" s="272">
        <f t="shared" si="2836"/>
        <v>0.98152777777777755</v>
      </c>
      <c r="DZ236" s="272">
        <f t="shared" si="2836"/>
        <v>0.98749999999999993</v>
      </c>
      <c r="EA236" s="272">
        <f t="shared" si="2836"/>
        <v>0.9904166666666665</v>
      </c>
      <c r="EB236" s="272">
        <f t="shared" si="2836"/>
        <v>0.9904166666666665</v>
      </c>
      <c r="EC236" s="272">
        <f t="shared" si="2836"/>
        <v>0.99277777777777754</v>
      </c>
      <c r="ED236" s="272">
        <f t="shared" si="2836"/>
        <v>0.99194444444444463</v>
      </c>
      <c r="EE236" s="272">
        <f t="shared" si="2836"/>
        <v>0.98763888888888873</v>
      </c>
      <c r="EF236" s="272">
        <f t="shared" si="2836"/>
        <v>0.99416666666666675</v>
      </c>
      <c r="EG236" s="272">
        <f t="shared" si="2836"/>
        <v>0.99347222222222242</v>
      </c>
      <c r="EH236" s="272">
        <f t="shared" si="2836"/>
        <v>0.99486111111111131</v>
      </c>
      <c r="EI236" s="272">
        <f t="shared" si="2836"/>
        <v>0.99319444444444438</v>
      </c>
      <c r="EJ236" s="272">
        <f t="shared" si="2836"/>
        <v>0.9955555555555553</v>
      </c>
      <c r="EK236" s="272">
        <f t="shared" si="2836"/>
        <v>0.99569444444444455</v>
      </c>
      <c r="EL236" s="272">
        <f t="shared" si="2836"/>
        <v>0.99625000000000019</v>
      </c>
      <c r="EM236" s="272">
        <f t="shared" si="2836"/>
        <v>0.99638888888888888</v>
      </c>
      <c r="EN236" s="272">
        <f t="shared" si="2836"/>
        <v>0.99916666666666665</v>
      </c>
      <c r="EO236" s="272">
        <f t="shared" si="2836"/>
        <v>0.99916666666666665</v>
      </c>
      <c r="EP236" s="283">
        <v>0.99986111111111098</v>
      </c>
      <c r="EQ236" s="272">
        <f t="shared" ref="EQ236:EX236" si="2837">IF(EQ237&lt;EQ232,(EQ232-EQ237)/5+EQ237,(EQ237-EQ232)/5+EQ235)</f>
        <v>0.99930555555555556</v>
      </c>
      <c r="ER236" s="272">
        <f t="shared" si="2837"/>
        <v>6.9444444444444447E-4</v>
      </c>
      <c r="ES236" s="272">
        <f t="shared" si="2837"/>
        <v>1.3888888888888889E-3</v>
      </c>
      <c r="ET236" s="272">
        <f t="shared" si="2837"/>
        <v>5.5555555555555556E-4</v>
      </c>
      <c r="EU236" s="272">
        <f t="shared" si="2837"/>
        <v>5.5555555555555556E-4</v>
      </c>
      <c r="EV236" s="272">
        <f t="shared" si="2837"/>
        <v>2.0833333333333333E-3</v>
      </c>
      <c r="EW236" s="272">
        <f t="shared" si="2837"/>
        <v>5.5555555555555556E-4</v>
      </c>
      <c r="EX236" s="272">
        <f t="shared" si="2837"/>
        <v>2.7777777777777779E-3</v>
      </c>
      <c r="EY236" s="272">
        <f t="shared" ref="EY236:FJ236" si="2838">IF(EY237&lt;EY232,(EY232-EY237)/5+EY237,(EY237-EY232)/5+EY235)</f>
        <v>2.7777777777777779E-3</v>
      </c>
      <c r="EZ236" s="272">
        <f t="shared" si="2838"/>
        <v>6.9444444444444447E-4</v>
      </c>
      <c r="FA236" s="272">
        <f t="shared" si="2838"/>
        <v>3.6111111111111109E-3</v>
      </c>
      <c r="FB236" s="272">
        <f t="shared" si="2838"/>
        <v>2.2222222222222222E-3</v>
      </c>
      <c r="FC236" s="272">
        <f t="shared" si="2838"/>
        <v>3.6111111111111109E-3</v>
      </c>
      <c r="FD236" s="272">
        <f t="shared" si="2838"/>
        <v>2.2222222222222222E-3</v>
      </c>
      <c r="FE236" s="272">
        <f t="shared" si="2838"/>
        <v>2.2222222222222222E-3</v>
      </c>
      <c r="FF236" s="272">
        <f t="shared" si="2838"/>
        <v>2.7777777777777779E-3</v>
      </c>
      <c r="FG236" s="272">
        <f t="shared" si="2838"/>
        <v>4.1666666666666666E-3</v>
      </c>
      <c r="FH236" s="272">
        <f t="shared" si="2838"/>
        <v>4.1666666666666666E-3</v>
      </c>
      <c r="FI236" s="272">
        <f t="shared" si="2838"/>
        <v>4.1666666666666666E-3</v>
      </c>
      <c r="FJ236" s="272">
        <f t="shared" si="2838"/>
        <v>3.472222222222222E-3</v>
      </c>
      <c r="FK236" s="275">
        <f t="shared" ref="FK236" si="2839">IF(FK237&lt;FK232,(FK232-FK237)/5+FK237,(FK237-FK232)/5+FK235)</f>
        <v>3.472222222222222E-3</v>
      </c>
      <c r="FL236" s="214">
        <f t="shared" si="2280"/>
        <v>41</v>
      </c>
      <c r="FM236" s="238" t="s">
        <v>131</v>
      </c>
      <c r="FN236" s="222">
        <f>HF191</f>
        <v>0.10833333333333334</v>
      </c>
      <c r="FO236" s="216"/>
      <c r="FP236" s="216"/>
      <c r="FQ236" s="216"/>
      <c r="FR236" s="216"/>
      <c r="FS236" s="216"/>
      <c r="FT236" s="216"/>
      <c r="FU236" s="216"/>
      <c r="FV236" s="216"/>
      <c r="FW236" s="216"/>
      <c r="FX236" s="216"/>
      <c r="FY236" s="216"/>
      <c r="FZ236" s="216"/>
      <c r="GA236" s="216"/>
      <c r="GB236" s="216"/>
      <c r="GC236" s="216"/>
      <c r="GD236" s="216"/>
      <c r="GE236" s="216"/>
      <c r="GF236" s="216"/>
      <c r="GG236" s="216"/>
      <c r="GH236" s="216"/>
      <c r="GI236" s="216"/>
      <c r="GJ236" s="216"/>
      <c r="GK236" s="216"/>
      <c r="GL236" s="216"/>
      <c r="GM236" s="216"/>
      <c r="GN236" s="216"/>
      <c r="GO236" s="216"/>
      <c r="GP236" s="216"/>
      <c r="GQ236" s="216"/>
      <c r="GR236" s="216"/>
      <c r="GS236" s="216"/>
      <c r="GT236" s="216"/>
      <c r="GU236" s="216"/>
      <c r="GV236" s="216"/>
      <c r="GW236" s="216"/>
      <c r="GX236" s="216"/>
      <c r="GY236" s="216"/>
      <c r="GZ236" s="216"/>
      <c r="HA236" s="216"/>
      <c r="HB236" s="216"/>
      <c r="HC236" s="216"/>
      <c r="HD236" s="216"/>
      <c r="HE236" s="216"/>
      <c r="HF236" s="216"/>
      <c r="HG236" s="216"/>
      <c r="HH236" s="216"/>
      <c r="HI236" s="216"/>
      <c r="HJ236" s="216"/>
      <c r="HK236" s="216"/>
      <c r="HL236" s="216"/>
      <c r="HM236" s="216"/>
      <c r="HN236" s="216"/>
      <c r="HO236" s="216"/>
      <c r="HP236" s="216"/>
      <c r="HQ236" s="216"/>
      <c r="HR236" s="216"/>
      <c r="HS236" s="216"/>
      <c r="HT236" s="216"/>
      <c r="HU236" s="216"/>
      <c r="HV236" s="216"/>
      <c r="HW236" s="216"/>
      <c r="HX236" s="216"/>
      <c r="HY236" s="216"/>
      <c r="HZ236" s="216"/>
      <c r="IA236" s="216"/>
      <c r="IB236" s="216"/>
      <c r="IC236" s="216"/>
      <c r="ID236" s="216"/>
      <c r="IE236" s="216"/>
      <c r="IF236" s="216"/>
      <c r="IG236" s="216"/>
      <c r="IH236" s="216"/>
      <c r="II236" s="216"/>
      <c r="IJ236" s="216"/>
      <c r="IK236" s="216"/>
      <c r="IL236" s="216"/>
      <c r="IM236" s="216"/>
      <c r="IN236" s="216"/>
      <c r="IO236" s="216"/>
      <c r="IP236" s="216"/>
      <c r="IQ236" s="216"/>
      <c r="IR236" s="216"/>
      <c r="IS236" s="216"/>
      <c r="IT236" s="216"/>
      <c r="IU236" s="216"/>
      <c r="IV236" s="216"/>
      <c r="IW236" s="216"/>
      <c r="IX236" s="216"/>
      <c r="IY236" s="216"/>
      <c r="IZ236" s="216"/>
      <c r="JA236" s="216"/>
      <c r="JB236" s="216"/>
      <c r="JC236" s="216"/>
      <c r="JD236" s="216"/>
      <c r="JE236" s="216"/>
      <c r="JF236" s="216"/>
      <c r="JG236" s="216"/>
      <c r="JH236" s="216"/>
      <c r="JI236" s="216"/>
      <c r="JJ236" s="216"/>
      <c r="JK236" s="216"/>
      <c r="JL236" s="216"/>
      <c r="JM236" s="216"/>
      <c r="JN236" s="216"/>
      <c r="JO236" s="216"/>
      <c r="JP236" s="216"/>
      <c r="JQ236" s="216"/>
      <c r="JR236" s="216"/>
    </row>
    <row r="237" spans="58:278" ht="15.75" hidden="1" thickBot="1">
      <c r="BF237" s="215">
        <v>40</v>
      </c>
      <c r="BG237" s="214">
        <f t="shared" si="2271"/>
        <v>40</v>
      </c>
      <c r="BH237" s="258">
        <v>2.7777777777777779E-3</v>
      </c>
      <c r="BI237" s="259">
        <v>4.1666666666666666E-3</v>
      </c>
      <c r="BJ237" s="259">
        <v>2.0833333333333333E-3</v>
      </c>
      <c r="BK237" s="259">
        <v>2.0833333333333333E-3</v>
      </c>
      <c r="BL237" s="259">
        <v>2.7777777777777779E-3</v>
      </c>
      <c r="BM237" s="259">
        <v>2.7777777777777779E-3</v>
      </c>
      <c r="BN237" s="259">
        <v>2.7777777777777779E-3</v>
      </c>
      <c r="BO237" s="259">
        <v>2.7777777777777779E-3</v>
      </c>
      <c r="BP237" s="259">
        <v>5.5555555555555558E-3</v>
      </c>
      <c r="BQ237" s="259">
        <v>2.7777777777777779E-3</v>
      </c>
      <c r="BR237" s="259">
        <v>3.472222222222222E-3</v>
      </c>
      <c r="BS237" s="259">
        <v>3.472222222222222E-3</v>
      </c>
      <c r="BT237" s="259">
        <v>3.472222222222222E-3</v>
      </c>
      <c r="BU237" s="259">
        <v>3.472222222222222E-3</v>
      </c>
      <c r="BV237" s="259">
        <v>3.472222222222222E-3</v>
      </c>
      <c r="BW237" s="259">
        <v>3.472222222222222E-3</v>
      </c>
      <c r="BX237" s="259">
        <v>3.472222222222222E-3</v>
      </c>
      <c r="BY237" s="259">
        <v>4.1666666666666666E-3</v>
      </c>
      <c r="BZ237" s="259">
        <v>4.1666666666666666E-3</v>
      </c>
      <c r="CA237" s="259">
        <v>4.8611111111111112E-3</v>
      </c>
      <c r="CB237" s="259">
        <v>6.2499999999999995E-3</v>
      </c>
      <c r="CC237" s="259">
        <v>4.8611111111111112E-3</v>
      </c>
      <c r="CD237" s="259">
        <v>6.2499999999999995E-3</v>
      </c>
      <c r="CE237" s="259">
        <v>6.9444444444444441E-3</v>
      </c>
      <c r="CF237" s="259">
        <v>9.0277777777777787E-3</v>
      </c>
      <c r="CG237" s="259">
        <v>8.3333333333333332E-3</v>
      </c>
      <c r="CH237" s="259">
        <v>9.7222222222222224E-3</v>
      </c>
      <c r="CI237" s="259">
        <v>1.1111111111111112E-2</v>
      </c>
      <c r="CJ237" s="259">
        <v>1.3194444444444444E-2</v>
      </c>
      <c r="CK237" s="259">
        <v>1.3888888888888888E-2</v>
      </c>
      <c r="CL237" s="259">
        <v>1.4583333333333332E-2</v>
      </c>
      <c r="CM237" s="259">
        <v>2.013888888888889E-2</v>
      </c>
      <c r="CN237" s="259">
        <v>2.6388888888888889E-2</v>
      </c>
      <c r="CO237" s="259">
        <v>2.7083333333333334E-2</v>
      </c>
      <c r="CP237" s="259">
        <v>3.2638888888888891E-2</v>
      </c>
      <c r="CQ237" s="259">
        <v>3.4722222222222224E-2</v>
      </c>
      <c r="CR237" s="259">
        <v>3.6805555555555557E-2</v>
      </c>
      <c r="CS237" s="259">
        <v>4.3750000000000004E-2</v>
      </c>
      <c r="CT237" s="259">
        <v>4.6527777777777779E-2</v>
      </c>
      <c r="CU237" s="259">
        <v>5.6250000000000001E-2</v>
      </c>
      <c r="CV237" s="259">
        <v>6.8749999999999992E-2</v>
      </c>
      <c r="CW237" s="259">
        <v>6.805555555555555E-2</v>
      </c>
      <c r="CX237" s="259">
        <v>7.0833333333333331E-2</v>
      </c>
      <c r="CY237" s="259">
        <v>7.4305555555555555E-2</v>
      </c>
      <c r="CZ237" s="259">
        <v>7.3611111111111113E-2</v>
      </c>
      <c r="DA237" s="259">
        <v>8.1250000000000003E-2</v>
      </c>
      <c r="DB237" s="259">
        <v>8.1250000000000003E-2</v>
      </c>
      <c r="DC237" s="259">
        <v>0.125</v>
      </c>
      <c r="DD237" s="259">
        <v>0.12708333333333333</v>
      </c>
      <c r="DE237" s="259">
        <v>0.15833333333333333</v>
      </c>
      <c r="DF237" s="259">
        <v>0.13194444444444445</v>
      </c>
      <c r="DG237" s="259">
        <v>0.16388888888888889</v>
      </c>
      <c r="DH237" s="259"/>
      <c r="DI237" s="259"/>
      <c r="DJ237" s="259"/>
      <c r="DK237" s="259"/>
      <c r="DL237" s="259"/>
      <c r="DM237" s="259"/>
      <c r="DN237" s="259"/>
      <c r="DO237" s="259"/>
      <c r="DP237" s="300"/>
      <c r="DQ237" s="306">
        <f t="shared" si="2276"/>
        <v>40</v>
      </c>
      <c r="DR237" s="295">
        <v>0.97152777777777777</v>
      </c>
      <c r="DS237" s="259">
        <v>0.9784722222222223</v>
      </c>
      <c r="DT237" s="259">
        <v>0.9784722222222223</v>
      </c>
      <c r="DU237" s="259">
        <v>0.97916666666666663</v>
      </c>
      <c r="DV237" s="259">
        <v>0.9819444444444444</v>
      </c>
      <c r="DW237" s="259">
        <v>0.97986111111111107</v>
      </c>
      <c r="DX237" s="259">
        <v>0.98402777777777783</v>
      </c>
      <c r="DY237" s="259">
        <v>0.98263888888888884</v>
      </c>
      <c r="DZ237" s="259">
        <v>0.98819444444444438</v>
      </c>
      <c r="EA237" s="259">
        <v>0.99097222222222225</v>
      </c>
      <c r="EB237" s="290">
        <v>0.99097222222222225</v>
      </c>
      <c r="EC237" s="259">
        <v>0.99305555555555547</v>
      </c>
      <c r="ED237" s="259">
        <v>0.99236111111111114</v>
      </c>
      <c r="EE237" s="259">
        <v>0.99375000000000002</v>
      </c>
      <c r="EF237" s="259">
        <v>0.99444444444444446</v>
      </c>
      <c r="EG237" s="259">
        <v>0.99375000000000002</v>
      </c>
      <c r="EH237" s="259">
        <v>0.99513888888888891</v>
      </c>
      <c r="EI237" s="259">
        <v>0.99305555555555547</v>
      </c>
      <c r="EJ237" s="259">
        <v>0.99583333333333324</v>
      </c>
      <c r="EK237" s="259">
        <v>0.99583333333333324</v>
      </c>
      <c r="EL237" s="259">
        <v>0.99652777777777779</v>
      </c>
      <c r="EM237" s="259">
        <v>0.99652777777777779</v>
      </c>
      <c r="EN237" s="259">
        <v>0.99930555555555556</v>
      </c>
      <c r="EO237" s="259">
        <v>0.99930555555555556</v>
      </c>
      <c r="EP237" s="259">
        <v>0</v>
      </c>
      <c r="EQ237" s="259">
        <v>0.99930555555555556</v>
      </c>
      <c r="ER237" s="259">
        <v>6.9444444444444447E-4</v>
      </c>
      <c r="ES237" s="259">
        <v>1.3888888888888889E-3</v>
      </c>
      <c r="ET237" s="259">
        <v>6.9444444444444447E-4</v>
      </c>
      <c r="EU237" s="259">
        <v>6.9444444444444447E-4</v>
      </c>
      <c r="EV237" s="259">
        <v>2.0833333333333333E-3</v>
      </c>
      <c r="EW237" s="259">
        <v>0</v>
      </c>
      <c r="EX237" s="259">
        <v>2.7777777777777779E-3</v>
      </c>
      <c r="EY237" s="259">
        <v>2.7777777777777779E-3</v>
      </c>
      <c r="EZ237" s="259">
        <v>6.9444444444444447E-4</v>
      </c>
      <c r="FA237" s="259">
        <v>3.472222222222222E-3</v>
      </c>
      <c r="FB237" s="259">
        <v>2.0833333333333333E-3</v>
      </c>
      <c r="FC237" s="259">
        <v>3.472222222222222E-3</v>
      </c>
      <c r="FD237" s="259">
        <v>2.0833333333333333E-3</v>
      </c>
      <c r="FE237" s="259">
        <v>2.0833333333333333E-3</v>
      </c>
      <c r="FF237" s="259">
        <v>2.7777777777777779E-3</v>
      </c>
      <c r="FG237" s="259">
        <v>4.1666666666666666E-3</v>
      </c>
      <c r="FH237" s="259">
        <v>4.1666666666666666E-3</v>
      </c>
      <c r="FI237" s="259">
        <v>4.1666666666666666E-3</v>
      </c>
      <c r="FJ237" s="259">
        <v>3.472222222222222E-3</v>
      </c>
      <c r="FK237" s="273">
        <v>3.472222222222222E-3</v>
      </c>
      <c r="FL237" s="214">
        <f t="shared" si="2280"/>
        <v>40</v>
      </c>
      <c r="FM237" s="238" t="s">
        <v>101</v>
      </c>
      <c r="FN237" s="222">
        <f>HG191</f>
        <v>0.125</v>
      </c>
      <c r="FO237" s="216"/>
      <c r="FP237" s="216"/>
      <c r="FQ237" s="216"/>
      <c r="FR237" s="216"/>
      <c r="FS237" s="216"/>
      <c r="FT237" s="216"/>
      <c r="FU237" s="216"/>
      <c r="FV237" s="216"/>
      <c r="FW237" s="216"/>
      <c r="FX237" s="216"/>
      <c r="FY237" s="216"/>
      <c r="FZ237" s="216"/>
      <c r="GA237" s="216"/>
      <c r="GB237" s="216"/>
      <c r="GC237" s="216"/>
      <c r="GD237" s="216"/>
      <c r="GE237" s="216"/>
      <c r="GF237" s="216"/>
      <c r="GG237" s="216"/>
      <c r="GH237" s="216"/>
      <c r="GI237" s="216"/>
      <c r="GJ237" s="216"/>
      <c r="GK237" s="216"/>
      <c r="GL237" s="216"/>
      <c r="GM237" s="216"/>
      <c r="GN237" s="216"/>
      <c r="GO237" s="216"/>
      <c r="GP237" s="216"/>
      <c r="GQ237" s="216"/>
      <c r="GR237" s="216"/>
      <c r="GS237" s="216"/>
      <c r="GT237" s="216"/>
      <c r="GU237" s="216"/>
      <c r="GV237" s="216"/>
      <c r="GW237" s="216"/>
      <c r="GX237" s="216"/>
      <c r="GY237" s="216"/>
      <c r="GZ237" s="216"/>
      <c r="HA237" s="216"/>
      <c r="HB237" s="216"/>
      <c r="HC237" s="216"/>
      <c r="HD237" s="216"/>
      <c r="HE237" s="216"/>
      <c r="HF237" s="216"/>
      <c r="HG237" s="216"/>
      <c r="HH237" s="216"/>
      <c r="HI237" s="216"/>
      <c r="HJ237" s="216"/>
      <c r="HK237" s="216"/>
      <c r="HL237" s="216"/>
      <c r="HM237" s="216"/>
      <c r="HN237" s="216"/>
      <c r="HO237" s="216"/>
      <c r="HP237" s="216"/>
      <c r="HQ237" s="216"/>
      <c r="HR237" s="216"/>
      <c r="HS237" s="216"/>
      <c r="HT237" s="216"/>
      <c r="HU237" s="216"/>
      <c r="HV237" s="216"/>
      <c r="HW237" s="216"/>
      <c r="HX237" s="216"/>
      <c r="HY237" s="216"/>
      <c r="HZ237" s="216"/>
      <c r="IA237" s="216"/>
      <c r="IB237" s="216"/>
      <c r="IC237" s="216"/>
      <c r="ID237" s="216"/>
      <c r="IE237" s="216"/>
      <c r="IF237" s="216"/>
      <c r="IG237" s="216"/>
      <c r="IH237" s="216"/>
      <c r="II237" s="216"/>
      <c r="IJ237" s="216"/>
      <c r="IK237" s="216"/>
      <c r="IL237" s="216"/>
      <c r="IM237" s="216"/>
      <c r="IN237" s="216"/>
      <c r="IO237" s="216"/>
      <c r="IP237" s="216"/>
      <c r="IQ237" s="216"/>
      <c r="IR237" s="216"/>
      <c r="IS237" s="216"/>
      <c r="IT237" s="216"/>
      <c r="IU237" s="216"/>
      <c r="IV237" s="216"/>
      <c r="IW237" s="216"/>
      <c r="IX237" s="216"/>
      <c r="IY237" s="216"/>
      <c r="IZ237" s="216"/>
      <c r="JA237" s="216"/>
      <c r="JB237" s="216"/>
      <c r="JC237" s="216"/>
      <c r="JD237" s="216"/>
      <c r="JE237" s="216"/>
      <c r="JF237" s="216"/>
      <c r="JG237" s="216"/>
      <c r="JH237" s="216"/>
      <c r="JI237" s="216"/>
      <c r="JJ237" s="216"/>
      <c r="JK237" s="216"/>
      <c r="JL237" s="216"/>
      <c r="JM237" s="216"/>
      <c r="JN237" s="216"/>
      <c r="JO237" s="216"/>
      <c r="JP237" s="216"/>
      <c r="JQ237" s="216"/>
      <c r="JR237" s="216"/>
    </row>
    <row r="238" spans="58:278" hidden="1">
      <c r="BF238" s="215">
        <v>39</v>
      </c>
      <c r="BG238" s="214">
        <f t="shared" si="2271"/>
        <v>39</v>
      </c>
      <c r="BH238" s="269">
        <f t="shared" ref="BH238:BI238" si="2840">IF(BH242&lt;BH237,(BH237-BH242)/5+BH239,(BH242-BH237)/5+BH237)</f>
        <v>2.7777777777777779E-3</v>
      </c>
      <c r="BI238" s="270">
        <f t="shared" si="2840"/>
        <v>3.6111111111111109E-3</v>
      </c>
      <c r="BJ238" s="270">
        <f t="shared" ref="BJ238:DO238" si="2841">IF(BJ242&lt;BJ237,(BJ237-BJ242)/5+BJ239,(BJ242-BJ237)/5+BJ237)</f>
        <v>1.9444444444444446E-3</v>
      </c>
      <c r="BK238" s="270">
        <f t="shared" si="2841"/>
        <v>2.0833333333333333E-3</v>
      </c>
      <c r="BL238" s="270">
        <f t="shared" si="2841"/>
        <v>2.7777777777777779E-3</v>
      </c>
      <c r="BM238" s="270">
        <f t="shared" si="2841"/>
        <v>2.7777777777777779E-3</v>
      </c>
      <c r="BN238" s="270">
        <f t="shared" si="2841"/>
        <v>2.7777777777777779E-3</v>
      </c>
      <c r="BO238" s="270">
        <f t="shared" si="2841"/>
        <v>2.7777777777777779E-3</v>
      </c>
      <c r="BP238" s="270">
        <f t="shared" si="2841"/>
        <v>5.2777777777777779E-3</v>
      </c>
      <c r="BQ238" s="270">
        <f t="shared" si="2841"/>
        <v>2.7777777777777779E-3</v>
      </c>
      <c r="BR238" s="270">
        <f t="shared" si="2841"/>
        <v>3.3333333333333335E-3</v>
      </c>
      <c r="BS238" s="270">
        <f t="shared" si="2841"/>
        <v>3.472222222222222E-3</v>
      </c>
      <c r="BT238" s="270">
        <f t="shared" si="2841"/>
        <v>3.472222222222222E-3</v>
      </c>
      <c r="BU238" s="270">
        <f t="shared" si="2841"/>
        <v>3.3333333333333335E-3</v>
      </c>
      <c r="BV238" s="270">
        <f t="shared" si="2841"/>
        <v>3.3333333333333335E-3</v>
      </c>
      <c r="BW238" s="270">
        <f t="shared" si="2841"/>
        <v>3.3333333333333335E-3</v>
      </c>
      <c r="BX238" s="270">
        <f t="shared" si="2841"/>
        <v>3.3333333333333335E-3</v>
      </c>
      <c r="BY238" s="270">
        <f t="shared" si="2841"/>
        <v>4.0277777777777777E-3</v>
      </c>
      <c r="BZ238" s="270">
        <f t="shared" si="2841"/>
        <v>4.0277777777777777E-3</v>
      </c>
      <c r="CA238" s="270">
        <f t="shared" si="2841"/>
        <v>4.7222222222222223E-3</v>
      </c>
      <c r="CB238" s="270">
        <f t="shared" si="2841"/>
        <v>6.1111111111111114E-3</v>
      </c>
      <c r="CC238" s="270">
        <f t="shared" si="2841"/>
        <v>4.7222222222222223E-3</v>
      </c>
      <c r="CD238" s="270">
        <f t="shared" si="2841"/>
        <v>6.1111111111111114E-3</v>
      </c>
      <c r="CE238" s="270">
        <f t="shared" si="2841"/>
        <v>6.5277777777777782E-3</v>
      </c>
      <c r="CF238" s="270">
        <f t="shared" si="2841"/>
        <v>8.8888888888888924E-3</v>
      </c>
      <c r="CG238" s="270">
        <f t="shared" si="2841"/>
        <v>8.0555555555555554E-3</v>
      </c>
      <c r="CH238" s="270">
        <f t="shared" si="2841"/>
        <v>9.305555555555553E-3</v>
      </c>
      <c r="CI238" s="270">
        <f t="shared" si="2841"/>
        <v>1.0833333333333334E-2</v>
      </c>
      <c r="CJ238" s="270">
        <f t="shared" si="2841"/>
        <v>1.2777777777777775E-2</v>
      </c>
      <c r="CK238" s="270">
        <f t="shared" si="2841"/>
        <v>1.361111111111111E-2</v>
      </c>
      <c r="CL238" s="270">
        <f t="shared" si="2841"/>
        <v>1.4166666666666662E-2</v>
      </c>
      <c r="CM238" s="270">
        <f t="shared" si="2841"/>
        <v>1.9305555555555552E-2</v>
      </c>
      <c r="CN238" s="270">
        <f t="shared" si="2841"/>
        <v>2.555555555555555E-2</v>
      </c>
      <c r="CO238" s="270">
        <f t="shared" si="2841"/>
        <v>2.6111111111111109E-2</v>
      </c>
      <c r="CP238" s="270">
        <f t="shared" si="2841"/>
        <v>3.1249999999999997E-2</v>
      </c>
      <c r="CQ238" s="270">
        <f t="shared" si="2841"/>
        <v>3.333333333333334E-2</v>
      </c>
      <c r="CR238" s="270">
        <f t="shared" si="2841"/>
        <v>3.5416666666666673E-2</v>
      </c>
      <c r="CS238" s="270">
        <f t="shared" si="2841"/>
        <v>4.1944444444444437E-2</v>
      </c>
      <c r="CT238" s="270">
        <f t="shared" si="2841"/>
        <v>4.4305555555555556E-2</v>
      </c>
      <c r="CU238" s="270">
        <f t="shared" si="2841"/>
        <v>5.3888888888888896E-2</v>
      </c>
      <c r="CV238" s="270">
        <f t="shared" si="2841"/>
        <v>6.5694444444444444E-2</v>
      </c>
      <c r="CW238" s="270">
        <f t="shared" si="2841"/>
        <v>6.5000000000000002E-2</v>
      </c>
      <c r="CX238" s="270">
        <f t="shared" si="2841"/>
        <v>6.7777777777777784E-2</v>
      </c>
      <c r="CY238" s="270">
        <f t="shared" si="2841"/>
        <v>7.0833333333333331E-2</v>
      </c>
      <c r="CZ238" s="270">
        <f t="shared" si="2841"/>
        <v>7.013888888888889E-2</v>
      </c>
      <c r="DA238" s="270">
        <f t="shared" si="2841"/>
        <v>7.7361111111111103E-2</v>
      </c>
      <c r="DB238" s="270">
        <f t="shared" si="2841"/>
        <v>7.7222222222222248E-2</v>
      </c>
      <c r="DC238" s="270">
        <f t="shared" si="2841"/>
        <v>0.11722222222222221</v>
      </c>
      <c r="DD238" s="270">
        <f t="shared" si="2841"/>
        <v>0.11902777777777777</v>
      </c>
      <c r="DE238" s="270">
        <f t="shared" si="2841"/>
        <v>0.14638888888888887</v>
      </c>
      <c r="DF238" s="270">
        <f t="shared" si="2841"/>
        <v>0.13194444444444445</v>
      </c>
      <c r="DG238" s="270">
        <f t="shared" si="2841"/>
        <v>0.16388888888888889</v>
      </c>
      <c r="DH238" s="270">
        <f t="shared" si="2841"/>
        <v>2.2499999999999999E-2</v>
      </c>
      <c r="DI238" s="270">
        <f t="shared" si="2841"/>
        <v>2.388888888888889E-2</v>
      </c>
      <c r="DJ238" s="270">
        <f t="shared" si="2841"/>
        <v>2.5416666666666664E-2</v>
      </c>
      <c r="DK238" s="270">
        <f t="shared" si="2841"/>
        <v>2.6111111111111113E-2</v>
      </c>
      <c r="DL238" s="270">
        <f t="shared" si="2841"/>
        <v>3.3749999999999995E-2</v>
      </c>
      <c r="DM238" s="270">
        <f t="shared" si="2841"/>
        <v>0</v>
      </c>
      <c r="DN238" s="270">
        <f t="shared" si="2841"/>
        <v>0</v>
      </c>
      <c r="DO238" s="270">
        <f t="shared" si="2841"/>
        <v>0</v>
      </c>
      <c r="DP238" s="270">
        <f t="shared" ref="DP238" si="2842">IF(DP242&lt;DP237,(DP237-DP242)/5+DP239,(DP242-DP237)/5+DP237)</f>
        <v>0</v>
      </c>
      <c r="DQ238" s="306">
        <f t="shared" si="2276"/>
        <v>39</v>
      </c>
      <c r="DR238" s="270">
        <f t="shared" ref="DR238:DS238" si="2843">IF(DR242&lt;DR237,(DR237-DR242)/5+DR239,(DR242-DR237)/5+DR237)</f>
        <v>0.97277777777777774</v>
      </c>
      <c r="DS238" s="270">
        <f t="shared" si="2843"/>
        <v>0.97888888888888892</v>
      </c>
      <c r="DT238" s="270">
        <f t="shared" ref="DT238:EM238" si="2844">IF(DT242&lt;DT237,(DT237-DT242)/5+DT239,(DT242-DT237)/5+DT237)</f>
        <v>0.97944444444444456</v>
      </c>
      <c r="DU238" s="270">
        <f t="shared" si="2844"/>
        <v>0.97986111111111107</v>
      </c>
      <c r="DV238" s="270">
        <f t="shared" si="2844"/>
        <v>0.98277777777777775</v>
      </c>
      <c r="DW238" s="270">
        <f t="shared" si="2844"/>
        <v>0.98124999999999996</v>
      </c>
      <c r="DX238" s="270">
        <f t="shared" si="2844"/>
        <v>0.98416666666666675</v>
      </c>
      <c r="DY238" s="270">
        <f t="shared" si="2844"/>
        <v>0.98319444444444437</v>
      </c>
      <c r="DZ238" s="270">
        <f t="shared" si="2844"/>
        <v>0.98874999999999991</v>
      </c>
      <c r="EA238" s="270">
        <f t="shared" si="2844"/>
        <v>0.99083333333333334</v>
      </c>
      <c r="EB238" s="270">
        <f t="shared" si="2844"/>
        <v>0.99083333333333334</v>
      </c>
      <c r="EC238" s="270">
        <f t="shared" si="2844"/>
        <v>0.9934722222222222</v>
      </c>
      <c r="ED238" s="270">
        <f t="shared" si="2844"/>
        <v>0.99277777777777776</v>
      </c>
      <c r="EE238" s="270">
        <f t="shared" si="2844"/>
        <v>0.99416666666666664</v>
      </c>
      <c r="EF238" s="270">
        <f t="shared" si="2844"/>
        <v>0.99472222222222217</v>
      </c>
      <c r="EG238" s="270">
        <f t="shared" si="2844"/>
        <v>0.99402777777777784</v>
      </c>
      <c r="EH238" s="270">
        <f t="shared" si="2844"/>
        <v>0.99541666666666673</v>
      </c>
      <c r="EI238" s="270">
        <f t="shared" si="2844"/>
        <v>0.99333333333333329</v>
      </c>
      <c r="EJ238" s="270">
        <f t="shared" si="2844"/>
        <v>0.99611111111111106</v>
      </c>
      <c r="EK238" s="270">
        <f t="shared" si="2844"/>
        <v>0.99624999999999997</v>
      </c>
      <c r="EL238" s="270">
        <f t="shared" si="2844"/>
        <v>0.99680555555555561</v>
      </c>
      <c r="EM238" s="270">
        <f t="shared" si="2844"/>
        <v>0.9966666666666667</v>
      </c>
      <c r="EN238" s="288">
        <v>0.99944444444444447</v>
      </c>
      <c r="EO238" s="288">
        <v>0.99944444444444447</v>
      </c>
      <c r="EP238" s="270">
        <f t="shared" ref="EP238" si="2845">IF(EP242&lt;EP237,(EP237-EP242)/5+EP239,(EP242-EP237)/5+EP237)</f>
        <v>1.3888888888888889E-4</v>
      </c>
      <c r="EQ238" s="288">
        <v>0.99958333333333327</v>
      </c>
      <c r="ER238" s="270">
        <f t="shared" ref="ER238:FB238" si="2846">IF(ER242&lt;ER237,(ER237-ER242)/5+ER239,(ER242-ER237)/5+ER237)</f>
        <v>8.3333333333333339E-4</v>
      </c>
      <c r="ES238" s="270">
        <f t="shared" si="2846"/>
        <v>1.3888888888888889E-3</v>
      </c>
      <c r="ET238" s="270">
        <f t="shared" si="2846"/>
        <v>6.9444444444444447E-4</v>
      </c>
      <c r="EU238" s="270">
        <f t="shared" si="2846"/>
        <v>6.9444444444444447E-4</v>
      </c>
      <c r="EV238" s="270">
        <f t="shared" si="2846"/>
        <v>2.0833333333333333E-3</v>
      </c>
      <c r="EW238" s="270">
        <f t="shared" si="2846"/>
        <v>1.3888888888888889E-4</v>
      </c>
      <c r="EX238" s="270">
        <f t="shared" si="2846"/>
        <v>2.7777777777777779E-3</v>
      </c>
      <c r="EY238" s="270">
        <f t="shared" si="2846"/>
        <v>2.638888888888889E-3</v>
      </c>
      <c r="EZ238" s="270">
        <f t="shared" si="2846"/>
        <v>8.3333333333333339E-4</v>
      </c>
      <c r="FA238" s="270">
        <f t="shared" si="2846"/>
        <v>3.472222222222222E-3</v>
      </c>
      <c r="FB238" s="270">
        <f t="shared" si="2846"/>
        <v>2.2222222222222222E-3</v>
      </c>
      <c r="FC238" s="270">
        <f t="shared" ref="FC238:FJ238" si="2847">IF(FC242&lt;FC237,(FC237-FC242)/5+FC239,(FC242-FC237)/5+FC237)</f>
        <v>3.472222222222222E-3</v>
      </c>
      <c r="FD238" s="270">
        <f t="shared" si="2847"/>
        <v>2.0833333333333333E-3</v>
      </c>
      <c r="FE238" s="270">
        <f t="shared" si="2847"/>
        <v>2.2222222222222222E-3</v>
      </c>
      <c r="FF238" s="270">
        <f t="shared" si="2847"/>
        <v>2.7777777777777779E-3</v>
      </c>
      <c r="FG238" s="270">
        <f t="shared" si="2847"/>
        <v>3.6111111111111109E-3</v>
      </c>
      <c r="FH238" s="270">
        <f t="shared" si="2847"/>
        <v>4.0277777777777777E-3</v>
      </c>
      <c r="FI238" s="270">
        <f t="shared" si="2847"/>
        <v>3.6111111111111109E-3</v>
      </c>
      <c r="FJ238" s="270">
        <f t="shared" si="2847"/>
        <v>3.3333333333333335E-3</v>
      </c>
      <c r="FK238" s="274">
        <f t="shared" ref="FK238" si="2848">IF(FK242&lt;FK237,(FK237-FK242)/5+FK239,(FK242-FK237)/5+FK237)</f>
        <v>3.3333333333333335E-3</v>
      </c>
      <c r="FL238" s="214">
        <f t="shared" si="2280"/>
        <v>39</v>
      </c>
      <c r="FM238" s="238" t="s">
        <v>158</v>
      </c>
      <c r="FN238" s="222">
        <f>HH191</f>
        <v>0.13194444444444445</v>
      </c>
      <c r="FO238" s="216"/>
      <c r="FP238" s="216"/>
      <c r="FQ238" s="216"/>
      <c r="FR238" s="216"/>
      <c r="FS238" s="216"/>
      <c r="FT238" s="216"/>
      <c r="FU238" s="216"/>
      <c r="FV238" s="216"/>
      <c r="FW238" s="216"/>
      <c r="FX238" s="216"/>
      <c r="FY238" s="216"/>
      <c r="FZ238" s="216"/>
      <c r="GA238" s="216"/>
      <c r="GB238" s="216"/>
      <c r="GC238" s="216"/>
      <c r="GD238" s="216"/>
      <c r="GE238" s="216"/>
      <c r="GF238" s="216"/>
      <c r="GG238" s="216"/>
      <c r="GH238" s="216"/>
      <c r="GI238" s="216"/>
      <c r="GJ238" s="216"/>
      <c r="GK238" s="216"/>
      <c r="GL238" s="216"/>
      <c r="GM238" s="216"/>
      <c r="GN238" s="216"/>
      <c r="GO238" s="216"/>
      <c r="GP238" s="216"/>
      <c r="GQ238" s="216"/>
      <c r="GR238" s="216"/>
      <c r="GS238" s="216"/>
      <c r="GT238" s="216"/>
      <c r="GU238" s="216"/>
      <c r="GV238" s="216"/>
      <c r="GW238" s="216"/>
      <c r="GX238" s="216"/>
      <c r="GY238" s="216"/>
      <c r="GZ238" s="216"/>
      <c r="HA238" s="216"/>
      <c r="HB238" s="216"/>
      <c r="HC238" s="216"/>
      <c r="HD238" s="216"/>
      <c r="HE238" s="216"/>
      <c r="HF238" s="216"/>
      <c r="HG238" s="216"/>
      <c r="HH238" s="216"/>
      <c r="HI238" s="216"/>
      <c r="HJ238" s="216"/>
      <c r="HK238" s="216"/>
      <c r="HL238" s="216"/>
      <c r="HM238" s="216"/>
      <c r="HN238" s="216"/>
      <c r="HO238" s="216"/>
      <c r="HP238" s="216"/>
      <c r="HQ238" s="216"/>
      <c r="HR238" s="216"/>
      <c r="HS238" s="216"/>
      <c r="HT238" s="216"/>
      <c r="HU238" s="216"/>
      <c r="HV238" s="216"/>
      <c r="HW238" s="216"/>
      <c r="HX238" s="216"/>
      <c r="HY238" s="216"/>
      <c r="HZ238" s="216"/>
      <c r="IA238" s="216"/>
      <c r="IB238" s="216"/>
      <c r="IC238" s="216"/>
      <c r="ID238" s="216"/>
      <c r="IE238" s="216"/>
      <c r="IF238" s="216"/>
      <c r="IG238" s="216"/>
      <c r="IH238" s="216"/>
      <c r="II238" s="216"/>
      <c r="IJ238" s="216"/>
      <c r="IK238" s="216"/>
      <c r="IL238" s="216"/>
      <c r="IM238" s="216"/>
      <c r="IN238" s="216"/>
      <c r="IO238" s="216"/>
      <c r="IP238" s="216"/>
      <c r="IQ238" s="216"/>
      <c r="IR238" s="216"/>
      <c r="IS238" s="216"/>
      <c r="IT238" s="216"/>
      <c r="IU238" s="216"/>
      <c r="IV238" s="216"/>
      <c r="IW238" s="216"/>
      <c r="IX238" s="216"/>
      <c r="IY238" s="216"/>
      <c r="IZ238" s="216"/>
      <c r="JA238" s="216"/>
      <c r="JB238" s="216"/>
      <c r="JC238" s="216"/>
      <c r="JD238" s="216"/>
      <c r="JE238" s="216"/>
      <c r="JF238" s="216"/>
      <c r="JG238" s="216"/>
      <c r="JH238" s="216"/>
      <c r="JI238" s="216"/>
      <c r="JJ238" s="216"/>
      <c r="JK238" s="216"/>
      <c r="JL238" s="216"/>
      <c r="JM238" s="216"/>
      <c r="JN238" s="216"/>
      <c r="JO238" s="216"/>
      <c r="JP238" s="216"/>
      <c r="JQ238" s="216"/>
      <c r="JR238" s="216"/>
    </row>
    <row r="239" spans="58:278" ht="15.75" thickTop="1">
      <c r="BF239" s="215">
        <v>38</v>
      </c>
      <c r="BG239" s="214">
        <f t="shared" si="2271"/>
        <v>38</v>
      </c>
      <c r="BH239" s="257">
        <f t="shared" ref="BH239:BI239" si="2849">IF(BH242&lt;BH237,(BH237-BH242)/5+BH240,(BH242-BH237)/5+BH238)</f>
        <v>2.7777777777777779E-3</v>
      </c>
      <c r="BI239" s="254">
        <f t="shared" si="2849"/>
        <v>3.0555555555555553E-3</v>
      </c>
      <c r="BJ239" s="254">
        <f t="shared" ref="BJ239:DO239" si="2850">IF(BJ242&lt;BJ237,(BJ237-BJ242)/5+BJ240,(BJ242-BJ237)/5+BJ238)</f>
        <v>1.8055555555555557E-3</v>
      </c>
      <c r="BK239" s="254">
        <f t="shared" si="2850"/>
        <v>2.0833333333333333E-3</v>
      </c>
      <c r="BL239" s="254">
        <f t="shared" si="2850"/>
        <v>2.7777777777777779E-3</v>
      </c>
      <c r="BM239" s="254">
        <f t="shared" si="2850"/>
        <v>2.7777777777777779E-3</v>
      </c>
      <c r="BN239" s="254">
        <f t="shared" si="2850"/>
        <v>2.7777777777777779E-3</v>
      </c>
      <c r="BO239" s="254">
        <f t="shared" si="2850"/>
        <v>2.7777777777777779E-3</v>
      </c>
      <c r="BP239" s="254">
        <f t="shared" si="2850"/>
        <v>5.0000000000000001E-3</v>
      </c>
      <c r="BQ239" s="254">
        <f t="shared" si="2850"/>
        <v>2.7777777777777779E-3</v>
      </c>
      <c r="BR239" s="254">
        <f t="shared" si="2850"/>
        <v>3.1944444444444446E-3</v>
      </c>
      <c r="BS239" s="254">
        <f t="shared" si="2850"/>
        <v>3.472222222222222E-3</v>
      </c>
      <c r="BT239" s="254">
        <f t="shared" si="2850"/>
        <v>3.472222222222222E-3</v>
      </c>
      <c r="BU239" s="254">
        <f t="shared" si="2850"/>
        <v>3.1944444444444446E-3</v>
      </c>
      <c r="BV239" s="254">
        <f t="shared" si="2850"/>
        <v>3.1944444444444446E-3</v>
      </c>
      <c r="BW239" s="254">
        <f t="shared" si="2850"/>
        <v>3.1944444444444446E-3</v>
      </c>
      <c r="BX239" s="254">
        <f t="shared" si="2850"/>
        <v>3.1944444444444446E-3</v>
      </c>
      <c r="BY239" s="254">
        <f t="shared" si="2850"/>
        <v>3.8888888888888888E-3</v>
      </c>
      <c r="BZ239" s="254">
        <f t="shared" si="2850"/>
        <v>3.8888888888888888E-3</v>
      </c>
      <c r="CA239" s="254">
        <f t="shared" si="2850"/>
        <v>4.5833333333333334E-3</v>
      </c>
      <c r="CB239" s="254">
        <f t="shared" si="2850"/>
        <v>5.9722222222222225E-3</v>
      </c>
      <c r="CC239" s="254">
        <f t="shared" si="2850"/>
        <v>4.5833333333333334E-3</v>
      </c>
      <c r="CD239" s="254">
        <f t="shared" si="2850"/>
        <v>5.9722222222222225E-3</v>
      </c>
      <c r="CE239" s="254">
        <f t="shared" si="2850"/>
        <v>6.1111111111111114E-3</v>
      </c>
      <c r="CF239" s="254">
        <f t="shared" si="2850"/>
        <v>8.7500000000000026E-3</v>
      </c>
      <c r="CG239" s="254">
        <f t="shared" si="2850"/>
        <v>7.7777777777777776E-3</v>
      </c>
      <c r="CH239" s="254">
        <f t="shared" si="2850"/>
        <v>8.8888888888888871E-3</v>
      </c>
      <c r="CI239" s="254">
        <f t="shared" si="2850"/>
        <v>1.0555555555555556E-2</v>
      </c>
      <c r="CJ239" s="254">
        <f t="shared" si="2850"/>
        <v>1.2361111111111109E-2</v>
      </c>
      <c r="CK239" s="254">
        <f t="shared" si="2850"/>
        <v>1.3333333333333332E-2</v>
      </c>
      <c r="CL239" s="254">
        <f t="shared" si="2850"/>
        <v>1.3749999999999997E-2</v>
      </c>
      <c r="CM239" s="254">
        <f t="shared" si="2850"/>
        <v>1.847222222222222E-2</v>
      </c>
      <c r="CN239" s="254">
        <f t="shared" si="2850"/>
        <v>2.4722222222222218E-2</v>
      </c>
      <c r="CO239" s="254">
        <f t="shared" si="2850"/>
        <v>2.5138888888888888E-2</v>
      </c>
      <c r="CP239" s="254">
        <f t="shared" si="2850"/>
        <v>2.9861111111111109E-2</v>
      </c>
      <c r="CQ239" s="254">
        <f t="shared" si="2850"/>
        <v>3.1944444444444449E-2</v>
      </c>
      <c r="CR239" s="254">
        <f t="shared" si="2850"/>
        <v>3.4027777777777782E-2</v>
      </c>
      <c r="CS239" s="254">
        <f t="shared" si="2850"/>
        <v>4.0138888888888884E-2</v>
      </c>
      <c r="CT239" s="254">
        <f t="shared" si="2850"/>
        <v>4.2083333333333334E-2</v>
      </c>
      <c r="CU239" s="254">
        <f t="shared" si="2850"/>
        <v>5.1527777777777783E-2</v>
      </c>
      <c r="CV239" s="254">
        <f t="shared" si="2850"/>
        <v>6.2638888888888883E-2</v>
      </c>
      <c r="CW239" s="254">
        <f t="shared" si="2850"/>
        <v>6.1944444444444441E-2</v>
      </c>
      <c r="CX239" s="254">
        <f t="shared" si="2850"/>
        <v>6.4722222222222223E-2</v>
      </c>
      <c r="CY239" s="254">
        <f t="shared" si="2850"/>
        <v>6.7361111111111108E-2</v>
      </c>
      <c r="CZ239" s="254">
        <f t="shared" si="2850"/>
        <v>6.6666666666666666E-2</v>
      </c>
      <c r="DA239" s="254">
        <f t="shared" si="2850"/>
        <v>7.3472222222222217E-2</v>
      </c>
      <c r="DB239" s="254">
        <f t="shared" si="2850"/>
        <v>7.3194444444444465E-2</v>
      </c>
      <c r="DC239" s="254">
        <f t="shared" si="2850"/>
        <v>0.10944444444444444</v>
      </c>
      <c r="DD239" s="254">
        <f t="shared" si="2850"/>
        <v>0.11097222222222222</v>
      </c>
      <c r="DE239" s="254">
        <f t="shared" si="2850"/>
        <v>0.13444444444444442</v>
      </c>
      <c r="DF239" s="254">
        <f t="shared" si="2850"/>
        <v>0.13194444444444445</v>
      </c>
      <c r="DG239" s="254">
        <f t="shared" si="2850"/>
        <v>0.16388888888888889</v>
      </c>
      <c r="DH239" s="254">
        <f t="shared" si="2850"/>
        <v>4.4999999999999998E-2</v>
      </c>
      <c r="DI239" s="254">
        <f t="shared" si="2850"/>
        <v>4.777777777777778E-2</v>
      </c>
      <c r="DJ239" s="254">
        <f t="shared" si="2850"/>
        <v>5.0833333333333328E-2</v>
      </c>
      <c r="DK239" s="254">
        <f t="shared" si="2850"/>
        <v>5.2222222222222225E-2</v>
      </c>
      <c r="DL239" s="254">
        <f t="shared" si="2850"/>
        <v>6.7499999999999991E-2</v>
      </c>
      <c r="DM239" s="254">
        <f t="shared" si="2850"/>
        <v>0</v>
      </c>
      <c r="DN239" s="254">
        <f t="shared" si="2850"/>
        <v>0</v>
      </c>
      <c r="DO239" s="254">
        <f t="shared" si="2850"/>
        <v>0</v>
      </c>
      <c r="DP239" s="254">
        <f t="shared" ref="DP239" si="2851">IF(DP242&lt;DP237,(DP237-DP242)/5+DP240,(DP242-DP237)/5+DP238)</f>
        <v>0</v>
      </c>
      <c r="DQ239" s="306">
        <f t="shared" si="2276"/>
        <v>38</v>
      </c>
      <c r="DR239" s="254">
        <f t="shared" ref="DR239:DS239" si="2852">IF(DR242&lt;DR237,(DR237-DR242)/5+DR240,(DR242-DR237)/5+DR238)</f>
        <v>0.97402777777777771</v>
      </c>
      <c r="DS239" s="254">
        <f t="shared" si="2852"/>
        <v>0.97930555555555554</v>
      </c>
      <c r="DT239" s="254">
        <f t="shared" ref="DT239:EM239" si="2853">IF(DT242&lt;DT237,(DT237-DT242)/5+DT240,(DT242-DT237)/5+DT238)</f>
        <v>0.98041666666666683</v>
      </c>
      <c r="DU239" s="254">
        <f t="shared" si="2853"/>
        <v>0.98055555555555551</v>
      </c>
      <c r="DV239" s="254">
        <f t="shared" si="2853"/>
        <v>0.9836111111111111</v>
      </c>
      <c r="DW239" s="254">
        <f t="shared" si="2853"/>
        <v>0.98263888888888884</v>
      </c>
      <c r="DX239" s="254">
        <f t="shared" si="2853"/>
        <v>0.98430555555555566</v>
      </c>
      <c r="DY239" s="254">
        <f t="shared" si="2853"/>
        <v>0.9837499999999999</v>
      </c>
      <c r="DZ239" s="254">
        <f t="shared" si="2853"/>
        <v>0.98930555555555544</v>
      </c>
      <c r="EA239" s="254">
        <f t="shared" si="2853"/>
        <v>0.99069444444444443</v>
      </c>
      <c r="EB239" s="254">
        <f t="shared" si="2853"/>
        <v>0.99069444444444443</v>
      </c>
      <c r="EC239" s="254">
        <f t="shared" si="2853"/>
        <v>0.99388888888888893</v>
      </c>
      <c r="ED239" s="254">
        <f t="shared" si="2853"/>
        <v>0.99319444444444438</v>
      </c>
      <c r="EE239" s="254">
        <f t="shared" si="2853"/>
        <v>0.99458333333333326</v>
      </c>
      <c r="EF239" s="254">
        <f t="shared" si="2853"/>
        <v>0.99499999999999988</v>
      </c>
      <c r="EG239" s="254">
        <f t="shared" si="2853"/>
        <v>0.99430555555555566</v>
      </c>
      <c r="EH239" s="254">
        <f t="shared" si="2853"/>
        <v>0.99569444444444455</v>
      </c>
      <c r="EI239" s="254">
        <f t="shared" si="2853"/>
        <v>0.99361111111111111</v>
      </c>
      <c r="EJ239" s="254">
        <f t="shared" si="2853"/>
        <v>0.99638888888888888</v>
      </c>
      <c r="EK239" s="254">
        <f t="shared" si="2853"/>
        <v>0.9966666666666667</v>
      </c>
      <c r="EL239" s="254">
        <f t="shared" si="2853"/>
        <v>0.99708333333333343</v>
      </c>
      <c r="EM239" s="254">
        <f t="shared" si="2853"/>
        <v>0.99680555555555561</v>
      </c>
      <c r="EN239" s="254">
        <v>0.99958333333333327</v>
      </c>
      <c r="EO239" s="254">
        <v>0.99958333333333327</v>
      </c>
      <c r="EP239" s="254">
        <f t="shared" ref="EP239" si="2854">IF(EP242&lt;EP237,(EP237-EP242)/5+EP240,(EP242-EP237)/5+EP238)</f>
        <v>2.7777777777777778E-4</v>
      </c>
      <c r="EQ239" s="254">
        <v>0.99986111111111109</v>
      </c>
      <c r="ER239" s="254">
        <f t="shared" ref="ER239:FB239" si="2855">IF(ER242&lt;ER237,(ER237-ER242)/5+ER240,(ER242-ER237)/5+ER238)</f>
        <v>9.722222222222223E-4</v>
      </c>
      <c r="ES239" s="254">
        <f t="shared" si="2855"/>
        <v>1.3888888888888889E-3</v>
      </c>
      <c r="ET239" s="254">
        <f t="shared" si="2855"/>
        <v>6.9444444444444447E-4</v>
      </c>
      <c r="EU239" s="254">
        <f t="shared" si="2855"/>
        <v>6.9444444444444447E-4</v>
      </c>
      <c r="EV239" s="254">
        <f t="shared" si="2855"/>
        <v>2.0833333333333333E-3</v>
      </c>
      <c r="EW239" s="254">
        <f t="shared" si="2855"/>
        <v>2.7777777777777778E-4</v>
      </c>
      <c r="EX239" s="254">
        <f t="shared" si="2855"/>
        <v>2.7777777777777779E-3</v>
      </c>
      <c r="EY239" s="254">
        <f t="shared" si="2855"/>
        <v>2.5000000000000001E-3</v>
      </c>
      <c r="EZ239" s="254">
        <f t="shared" si="2855"/>
        <v>9.722222222222223E-4</v>
      </c>
      <c r="FA239" s="254">
        <f t="shared" si="2855"/>
        <v>3.472222222222222E-3</v>
      </c>
      <c r="FB239" s="254">
        <f t="shared" si="2855"/>
        <v>2.3611111111111111E-3</v>
      </c>
      <c r="FC239" s="254">
        <f t="shared" ref="FC239:FJ239" si="2856">IF(FC242&lt;FC237,(FC237-FC242)/5+FC240,(FC242-FC237)/5+FC238)</f>
        <v>3.472222222222222E-3</v>
      </c>
      <c r="FD239" s="254">
        <f t="shared" si="2856"/>
        <v>2.0833333333333333E-3</v>
      </c>
      <c r="FE239" s="254">
        <f t="shared" si="2856"/>
        <v>2.3611111111111111E-3</v>
      </c>
      <c r="FF239" s="254">
        <f t="shared" si="2856"/>
        <v>2.7777777777777779E-3</v>
      </c>
      <c r="FG239" s="254">
        <f t="shared" si="2856"/>
        <v>3.0555555555555553E-3</v>
      </c>
      <c r="FH239" s="254">
        <f t="shared" si="2856"/>
        <v>3.8888888888888888E-3</v>
      </c>
      <c r="FI239" s="254">
        <f t="shared" si="2856"/>
        <v>3.0555555555555553E-3</v>
      </c>
      <c r="FJ239" s="254">
        <f t="shared" si="2856"/>
        <v>3.1944444444444446E-3</v>
      </c>
      <c r="FK239" s="255">
        <f t="shared" ref="FK239" si="2857">IF(FK242&lt;FK237,(FK237-FK242)/5+FK240,(FK242-FK237)/5+FK238)</f>
        <v>3.1944444444444446E-3</v>
      </c>
      <c r="FL239" s="214">
        <f t="shared" si="2280"/>
        <v>38</v>
      </c>
      <c r="FM239" s="238" t="s">
        <v>119</v>
      </c>
      <c r="FN239" s="222">
        <f>HI191</f>
        <v>2.5000000000000001E-2</v>
      </c>
      <c r="FO239" s="216"/>
      <c r="FP239" s="216"/>
      <c r="FQ239" s="216"/>
      <c r="FR239" s="216"/>
      <c r="FS239" s="216"/>
      <c r="FT239" s="216"/>
      <c r="FU239" s="216"/>
      <c r="FV239" s="216"/>
      <c r="FW239" s="216"/>
      <c r="FX239" s="216"/>
      <c r="FY239" s="216"/>
      <c r="FZ239" s="216"/>
      <c r="GA239" s="216"/>
      <c r="GB239" s="216"/>
      <c r="GC239" s="216"/>
      <c r="GD239" s="216"/>
      <c r="GE239" s="216"/>
      <c r="GF239" s="216"/>
      <c r="GG239" s="216"/>
      <c r="GH239" s="216"/>
      <c r="GI239" s="216"/>
      <c r="GJ239" s="216"/>
      <c r="GK239" s="216"/>
      <c r="GL239" s="216"/>
      <c r="GM239" s="216"/>
      <c r="GN239" s="216"/>
      <c r="GO239" s="216"/>
      <c r="GP239" s="216"/>
      <c r="GQ239" s="216"/>
      <c r="GR239" s="216"/>
      <c r="GS239" s="216"/>
      <c r="GT239" s="216"/>
      <c r="GU239" s="216"/>
      <c r="GV239" s="216"/>
      <c r="GW239" s="216"/>
      <c r="GX239" s="216"/>
      <c r="GY239" s="216"/>
      <c r="GZ239" s="216"/>
      <c r="HA239" s="216"/>
      <c r="HB239" s="216"/>
      <c r="HC239" s="216"/>
      <c r="HD239" s="216"/>
      <c r="HE239" s="216"/>
      <c r="HF239" s="216"/>
      <c r="HG239" s="216"/>
      <c r="HH239" s="216"/>
      <c r="HI239" s="216"/>
      <c r="HJ239" s="216"/>
      <c r="HK239" s="216"/>
      <c r="HL239" s="216"/>
      <c r="HM239" s="216"/>
      <c r="HN239" s="216"/>
      <c r="HO239" s="216"/>
      <c r="HP239" s="216"/>
      <c r="HQ239" s="216"/>
      <c r="HR239" s="216"/>
      <c r="HS239" s="216"/>
      <c r="HT239" s="216"/>
      <c r="HU239" s="216"/>
      <c r="HV239" s="216"/>
      <c r="HW239" s="216"/>
      <c r="HX239" s="216"/>
      <c r="HY239" s="216"/>
      <c r="HZ239" s="216"/>
      <c r="IA239" s="216"/>
      <c r="IB239" s="216"/>
      <c r="IC239" s="216"/>
      <c r="ID239" s="216"/>
      <c r="IE239" s="216"/>
      <c r="IF239" s="216"/>
      <c r="IG239" s="216"/>
      <c r="IH239" s="216"/>
      <c r="II239" s="216"/>
      <c r="IJ239" s="216"/>
      <c r="IK239" s="216"/>
      <c r="IL239" s="216"/>
      <c r="IM239" s="216"/>
      <c r="IN239" s="216"/>
      <c r="IO239" s="216"/>
      <c r="IP239" s="216"/>
      <c r="IQ239" s="216"/>
      <c r="IR239" s="216"/>
      <c r="IS239" s="216"/>
      <c r="IT239" s="216"/>
      <c r="IU239" s="216"/>
      <c r="IV239" s="216"/>
      <c r="IW239" s="216"/>
      <c r="IX239" s="216"/>
      <c r="IY239" s="216"/>
      <c r="IZ239" s="216"/>
      <c r="JA239" s="216"/>
      <c r="JB239" s="216"/>
      <c r="JC239" s="216"/>
      <c r="JD239" s="216"/>
      <c r="JE239" s="216"/>
      <c r="JF239" s="216"/>
      <c r="JG239" s="216"/>
      <c r="JH239" s="216"/>
      <c r="JI239" s="216"/>
      <c r="JJ239" s="216"/>
      <c r="JK239" s="216"/>
      <c r="JL239" s="216"/>
      <c r="JM239" s="216"/>
      <c r="JN239" s="216"/>
      <c r="JO239" s="216"/>
      <c r="JP239" s="216"/>
      <c r="JQ239" s="216"/>
      <c r="JR239" s="216"/>
    </row>
    <row r="240" spans="58:278">
      <c r="BF240" s="215">
        <v>37</v>
      </c>
      <c r="BG240" s="214">
        <f t="shared" si="2271"/>
        <v>37</v>
      </c>
      <c r="BH240" s="257">
        <f t="shared" ref="BH240:BI240" si="2858">IF(BH242&lt;BH237,(BH237-BH242)/5+BH241,(BH242-BH237)/5+BH239)</f>
        <v>2.7777777777777779E-3</v>
      </c>
      <c r="BI240" s="254">
        <f t="shared" si="2858"/>
        <v>2.4999999999999996E-3</v>
      </c>
      <c r="BJ240" s="254">
        <f t="shared" ref="BJ240:DO240" si="2859">IF(BJ242&lt;BJ237,(BJ237-BJ242)/5+BJ241,(BJ242-BJ237)/5+BJ239)</f>
        <v>1.6666666666666668E-3</v>
      </c>
      <c r="BK240" s="254">
        <f t="shared" si="2859"/>
        <v>2.0833333333333333E-3</v>
      </c>
      <c r="BL240" s="254">
        <f t="shared" si="2859"/>
        <v>2.7777777777777779E-3</v>
      </c>
      <c r="BM240" s="254">
        <f t="shared" si="2859"/>
        <v>2.7777777777777779E-3</v>
      </c>
      <c r="BN240" s="254">
        <f t="shared" si="2859"/>
        <v>2.7777777777777779E-3</v>
      </c>
      <c r="BO240" s="254">
        <f t="shared" si="2859"/>
        <v>2.7777777777777779E-3</v>
      </c>
      <c r="BP240" s="254">
        <f t="shared" si="2859"/>
        <v>4.7222222222222223E-3</v>
      </c>
      <c r="BQ240" s="254">
        <f t="shared" si="2859"/>
        <v>2.7777777777777779E-3</v>
      </c>
      <c r="BR240" s="254">
        <f t="shared" si="2859"/>
        <v>3.0555555555555557E-3</v>
      </c>
      <c r="BS240" s="254">
        <f t="shared" si="2859"/>
        <v>3.472222222222222E-3</v>
      </c>
      <c r="BT240" s="254">
        <f t="shared" si="2859"/>
        <v>3.472222222222222E-3</v>
      </c>
      <c r="BU240" s="254">
        <f t="shared" si="2859"/>
        <v>3.0555555555555557E-3</v>
      </c>
      <c r="BV240" s="254">
        <f t="shared" si="2859"/>
        <v>3.0555555555555557E-3</v>
      </c>
      <c r="BW240" s="254">
        <f t="shared" si="2859"/>
        <v>3.0555555555555557E-3</v>
      </c>
      <c r="BX240" s="254">
        <f t="shared" si="2859"/>
        <v>3.0555555555555557E-3</v>
      </c>
      <c r="BY240" s="254">
        <f t="shared" si="2859"/>
        <v>3.7499999999999999E-3</v>
      </c>
      <c r="BZ240" s="254">
        <f t="shared" si="2859"/>
        <v>3.7499999999999999E-3</v>
      </c>
      <c r="CA240" s="254">
        <f t="shared" si="2859"/>
        <v>4.4444444444444444E-3</v>
      </c>
      <c r="CB240" s="254">
        <f t="shared" si="2859"/>
        <v>5.8333333333333336E-3</v>
      </c>
      <c r="CC240" s="254">
        <f t="shared" si="2859"/>
        <v>4.4444444444444444E-3</v>
      </c>
      <c r="CD240" s="254">
        <f t="shared" si="2859"/>
        <v>5.8333333333333336E-3</v>
      </c>
      <c r="CE240" s="254">
        <f t="shared" si="2859"/>
        <v>5.6944444444444447E-3</v>
      </c>
      <c r="CF240" s="254">
        <f t="shared" si="2859"/>
        <v>8.6111111111111128E-3</v>
      </c>
      <c r="CG240" s="254">
        <f t="shared" si="2859"/>
        <v>7.4999999999999997E-3</v>
      </c>
      <c r="CH240" s="254">
        <f t="shared" si="2859"/>
        <v>8.4722222222222213E-3</v>
      </c>
      <c r="CI240" s="254">
        <f t="shared" si="2859"/>
        <v>1.0277777777777778E-2</v>
      </c>
      <c r="CJ240" s="254">
        <f t="shared" si="2859"/>
        <v>1.1944444444444443E-2</v>
      </c>
      <c r="CK240" s="254">
        <f t="shared" si="2859"/>
        <v>1.3055555555555555E-2</v>
      </c>
      <c r="CL240" s="254">
        <f t="shared" si="2859"/>
        <v>1.3333333333333331E-2</v>
      </c>
      <c r="CM240" s="254">
        <f t="shared" si="2859"/>
        <v>1.7638888888888888E-2</v>
      </c>
      <c r="CN240" s="254">
        <f t="shared" si="2859"/>
        <v>2.3888888888888887E-2</v>
      </c>
      <c r="CO240" s="254">
        <f t="shared" si="2859"/>
        <v>2.4166666666666666E-2</v>
      </c>
      <c r="CP240" s="254">
        <f t="shared" si="2859"/>
        <v>2.8472222222222222E-2</v>
      </c>
      <c r="CQ240" s="254">
        <f t="shared" si="2859"/>
        <v>3.0555555555555558E-2</v>
      </c>
      <c r="CR240" s="254">
        <f t="shared" si="2859"/>
        <v>3.2638888888888891E-2</v>
      </c>
      <c r="CS240" s="254">
        <f t="shared" si="2859"/>
        <v>3.833333333333333E-2</v>
      </c>
      <c r="CT240" s="254">
        <f t="shared" si="2859"/>
        <v>3.9861111111111111E-2</v>
      </c>
      <c r="CU240" s="254">
        <f t="shared" si="2859"/>
        <v>4.9166666666666671E-2</v>
      </c>
      <c r="CV240" s="254">
        <f t="shared" si="2859"/>
        <v>5.9583333333333328E-2</v>
      </c>
      <c r="CW240" s="254">
        <f t="shared" si="2859"/>
        <v>5.8888888888888886E-2</v>
      </c>
      <c r="CX240" s="254">
        <f t="shared" si="2859"/>
        <v>6.1666666666666661E-2</v>
      </c>
      <c r="CY240" s="254">
        <f t="shared" si="2859"/>
        <v>6.3888888888888884E-2</v>
      </c>
      <c r="CZ240" s="254">
        <f t="shared" si="2859"/>
        <v>6.3194444444444442E-2</v>
      </c>
      <c r="DA240" s="254">
        <f t="shared" si="2859"/>
        <v>6.958333333333333E-2</v>
      </c>
      <c r="DB240" s="254">
        <f t="shared" si="2859"/>
        <v>6.9166666666666682E-2</v>
      </c>
      <c r="DC240" s="254">
        <f t="shared" si="2859"/>
        <v>0.10166666666666667</v>
      </c>
      <c r="DD240" s="254">
        <f t="shared" si="2859"/>
        <v>0.10291666666666667</v>
      </c>
      <c r="DE240" s="254">
        <f t="shared" si="2859"/>
        <v>0.12249999999999998</v>
      </c>
      <c r="DF240" s="254">
        <f t="shared" si="2859"/>
        <v>0.13194444444444445</v>
      </c>
      <c r="DG240" s="254">
        <f t="shared" si="2859"/>
        <v>0.16388888888888889</v>
      </c>
      <c r="DH240" s="254">
        <f t="shared" si="2859"/>
        <v>6.7500000000000004E-2</v>
      </c>
      <c r="DI240" s="254">
        <f t="shared" si="2859"/>
        <v>7.166666666666667E-2</v>
      </c>
      <c r="DJ240" s="254">
        <f t="shared" si="2859"/>
        <v>7.6249999999999984E-2</v>
      </c>
      <c r="DK240" s="254">
        <f t="shared" si="2859"/>
        <v>7.8333333333333338E-2</v>
      </c>
      <c r="DL240" s="254">
        <f t="shared" si="2859"/>
        <v>0.10124999999999998</v>
      </c>
      <c r="DM240" s="254">
        <f t="shared" si="2859"/>
        <v>0</v>
      </c>
      <c r="DN240" s="254">
        <f t="shared" si="2859"/>
        <v>0</v>
      </c>
      <c r="DO240" s="254">
        <f t="shared" si="2859"/>
        <v>0</v>
      </c>
      <c r="DP240" s="254">
        <f t="shared" ref="DP240" si="2860">IF(DP242&lt;DP237,(DP237-DP242)/5+DP241,(DP242-DP237)/5+DP239)</f>
        <v>0</v>
      </c>
      <c r="DQ240" s="306">
        <f t="shared" si="2276"/>
        <v>37</v>
      </c>
      <c r="DR240" s="254">
        <f t="shared" ref="DR240:DS240" si="2861">IF(DR242&lt;DR237,(DR237-DR242)/5+DR241,(DR242-DR237)/5+DR239)</f>
        <v>0.97527777777777769</v>
      </c>
      <c r="DS240" s="254">
        <f t="shared" si="2861"/>
        <v>0.97972222222222216</v>
      </c>
      <c r="DT240" s="254">
        <f t="shared" ref="DT240:EM240" si="2862">IF(DT242&lt;DT237,(DT237-DT242)/5+DT241,(DT242-DT237)/5+DT239)</f>
        <v>0.98138888888888909</v>
      </c>
      <c r="DU240" s="254">
        <f t="shared" si="2862"/>
        <v>0.98124999999999996</v>
      </c>
      <c r="DV240" s="254">
        <f t="shared" si="2862"/>
        <v>0.98444444444444446</v>
      </c>
      <c r="DW240" s="254">
        <f t="shared" si="2862"/>
        <v>0.98402777777777772</v>
      </c>
      <c r="DX240" s="254">
        <f t="shared" si="2862"/>
        <v>0.98444444444444457</v>
      </c>
      <c r="DY240" s="254">
        <f t="shared" si="2862"/>
        <v>0.98430555555555543</v>
      </c>
      <c r="DZ240" s="254">
        <f t="shared" si="2862"/>
        <v>0.98986111111111097</v>
      </c>
      <c r="EA240" s="254">
        <f t="shared" si="2862"/>
        <v>0.99055555555555552</v>
      </c>
      <c r="EB240" s="254">
        <f t="shared" si="2862"/>
        <v>0.99055555555555552</v>
      </c>
      <c r="EC240" s="254">
        <f t="shared" si="2862"/>
        <v>0.99430555555555566</v>
      </c>
      <c r="ED240" s="254">
        <f t="shared" si="2862"/>
        <v>0.993611111111111</v>
      </c>
      <c r="EE240" s="254">
        <f t="shared" si="2862"/>
        <v>0.99499999999999988</v>
      </c>
      <c r="EF240" s="254">
        <f t="shared" si="2862"/>
        <v>0.99527777777777759</v>
      </c>
      <c r="EG240" s="254">
        <f t="shared" si="2862"/>
        <v>0.99458333333333349</v>
      </c>
      <c r="EH240" s="254">
        <f t="shared" si="2862"/>
        <v>0.99597222222222237</v>
      </c>
      <c r="EI240" s="254">
        <f t="shared" si="2862"/>
        <v>0.99388888888888893</v>
      </c>
      <c r="EJ240" s="254">
        <f t="shared" si="2862"/>
        <v>0.9966666666666667</v>
      </c>
      <c r="EK240" s="254">
        <f t="shared" si="2862"/>
        <v>0.99708333333333343</v>
      </c>
      <c r="EL240" s="254">
        <f t="shared" si="2862"/>
        <v>0.99736111111111125</v>
      </c>
      <c r="EM240" s="254">
        <f t="shared" si="2862"/>
        <v>0.99694444444444452</v>
      </c>
      <c r="EN240" s="254">
        <v>0.99972222222222218</v>
      </c>
      <c r="EO240" s="254">
        <v>0.99972222222222218</v>
      </c>
      <c r="EP240" s="254">
        <f t="shared" ref="EP240" si="2863">IF(EP242&lt;EP237,(EP237-EP242)/5+EP241,(EP242-EP237)/5+EP239)</f>
        <v>4.1666666666666664E-4</v>
      </c>
      <c r="EQ240" s="254">
        <v>1.3888888888888889E-4</v>
      </c>
      <c r="ER240" s="254">
        <f t="shared" ref="ER240:FB240" si="2864">IF(ER242&lt;ER237,(ER237-ER242)/5+ER241,(ER242-ER237)/5+ER239)</f>
        <v>1.1111111111111111E-3</v>
      </c>
      <c r="ES240" s="254">
        <f t="shared" si="2864"/>
        <v>1.3888888888888889E-3</v>
      </c>
      <c r="ET240" s="254">
        <f t="shared" si="2864"/>
        <v>6.9444444444444447E-4</v>
      </c>
      <c r="EU240" s="254">
        <f t="shared" si="2864"/>
        <v>6.9444444444444447E-4</v>
      </c>
      <c r="EV240" s="254">
        <f t="shared" si="2864"/>
        <v>2.0833333333333333E-3</v>
      </c>
      <c r="EW240" s="254">
        <f t="shared" si="2864"/>
        <v>4.1666666666666664E-4</v>
      </c>
      <c r="EX240" s="254">
        <f t="shared" si="2864"/>
        <v>2.7777777777777779E-3</v>
      </c>
      <c r="EY240" s="254">
        <f t="shared" si="2864"/>
        <v>2.3611111111111111E-3</v>
      </c>
      <c r="EZ240" s="254">
        <f t="shared" si="2864"/>
        <v>1.1111111111111111E-3</v>
      </c>
      <c r="FA240" s="254">
        <f t="shared" si="2864"/>
        <v>3.472222222222222E-3</v>
      </c>
      <c r="FB240" s="254">
        <f t="shared" si="2864"/>
        <v>2.5000000000000001E-3</v>
      </c>
      <c r="FC240" s="254">
        <f t="shared" ref="FC240:FJ240" si="2865">IF(FC242&lt;FC237,(FC237-FC242)/5+FC241,(FC242-FC237)/5+FC239)</f>
        <v>3.472222222222222E-3</v>
      </c>
      <c r="FD240" s="254">
        <f t="shared" si="2865"/>
        <v>2.0833333333333333E-3</v>
      </c>
      <c r="FE240" s="254">
        <f t="shared" si="2865"/>
        <v>2.5000000000000001E-3</v>
      </c>
      <c r="FF240" s="254">
        <f t="shared" si="2865"/>
        <v>2.7777777777777779E-3</v>
      </c>
      <c r="FG240" s="254">
        <f t="shared" si="2865"/>
        <v>2.4999999999999996E-3</v>
      </c>
      <c r="FH240" s="254">
        <f t="shared" si="2865"/>
        <v>3.7499999999999999E-3</v>
      </c>
      <c r="FI240" s="254">
        <f t="shared" si="2865"/>
        <v>2.4999999999999996E-3</v>
      </c>
      <c r="FJ240" s="254">
        <f t="shared" si="2865"/>
        <v>3.0555555555555557E-3</v>
      </c>
      <c r="FK240" s="255">
        <f t="shared" ref="FK240" si="2866">IF(FK242&lt;FK237,(FK237-FK242)/5+FK241,(FK242-FK237)/5+FK239)</f>
        <v>3.0555555555555557E-3</v>
      </c>
      <c r="FL240" s="214">
        <f t="shared" si="2280"/>
        <v>37</v>
      </c>
      <c r="FM240" s="238" t="s">
        <v>170</v>
      </c>
      <c r="FN240" s="222">
        <f>HJ191</f>
        <v>2.5416666666666664E-2</v>
      </c>
      <c r="FO240" s="216"/>
      <c r="FP240" s="216"/>
      <c r="FQ240" s="216"/>
      <c r="FR240" s="216"/>
      <c r="FS240" s="216"/>
      <c r="FT240" s="216"/>
      <c r="FU240" s="216"/>
      <c r="FV240" s="216"/>
      <c r="FW240" s="216"/>
      <c r="FX240" s="216"/>
      <c r="FY240" s="216"/>
      <c r="FZ240" s="216"/>
      <c r="GA240" s="216"/>
      <c r="GB240" s="216"/>
      <c r="GC240" s="216"/>
      <c r="GD240" s="216"/>
      <c r="GE240" s="216"/>
      <c r="GF240" s="216"/>
      <c r="GG240" s="216"/>
      <c r="GH240" s="216"/>
      <c r="GI240" s="216"/>
      <c r="GJ240" s="216"/>
      <c r="GK240" s="216"/>
      <c r="GL240" s="216"/>
      <c r="GM240" s="216"/>
      <c r="GN240" s="216"/>
      <c r="GO240" s="216"/>
      <c r="GP240" s="216"/>
      <c r="GQ240" s="216"/>
      <c r="GR240" s="216"/>
      <c r="GS240" s="216"/>
      <c r="GT240" s="216"/>
      <c r="GU240" s="216"/>
      <c r="GV240" s="216"/>
      <c r="GW240" s="216"/>
      <c r="GX240" s="216"/>
      <c r="GY240" s="216"/>
      <c r="GZ240" s="216"/>
      <c r="HA240" s="216"/>
      <c r="HB240" s="216"/>
      <c r="HC240" s="216"/>
      <c r="HD240" s="216"/>
      <c r="HE240" s="216"/>
      <c r="HF240" s="216"/>
      <c r="HG240" s="216"/>
      <c r="HH240" s="216"/>
      <c r="HI240" s="216"/>
      <c r="HJ240" s="216"/>
      <c r="HK240" s="216"/>
      <c r="HL240" s="216"/>
      <c r="HM240" s="216"/>
      <c r="HN240" s="216"/>
      <c r="HO240" s="216"/>
      <c r="HP240" s="216"/>
      <c r="HQ240" s="216"/>
      <c r="HR240" s="216"/>
      <c r="HS240" s="216"/>
      <c r="HT240" s="216"/>
      <c r="HU240" s="216"/>
      <c r="HV240" s="216"/>
      <c r="HW240" s="216"/>
      <c r="HX240" s="216"/>
      <c r="HY240" s="216"/>
      <c r="HZ240" s="216"/>
      <c r="IA240" s="216"/>
      <c r="IB240" s="216"/>
      <c r="IC240" s="216"/>
      <c r="ID240" s="216"/>
      <c r="IE240" s="216"/>
      <c r="IF240" s="216"/>
      <c r="IG240" s="216"/>
      <c r="IH240" s="216"/>
      <c r="II240" s="216"/>
      <c r="IJ240" s="216"/>
      <c r="IK240" s="216"/>
      <c r="IL240" s="216"/>
      <c r="IM240" s="216"/>
      <c r="IN240" s="216"/>
      <c r="IO240" s="216"/>
      <c r="IP240" s="216"/>
      <c r="IQ240" s="216"/>
      <c r="IR240" s="216"/>
      <c r="IS240" s="216"/>
      <c r="IT240" s="216"/>
      <c r="IU240" s="216"/>
      <c r="IV240" s="216"/>
      <c r="IW240" s="216"/>
      <c r="IX240" s="216"/>
      <c r="IY240" s="216"/>
      <c r="IZ240" s="216"/>
      <c r="JA240" s="216"/>
      <c r="JB240" s="216"/>
      <c r="JC240" s="216"/>
      <c r="JD240" s="216"/>
      <c r="JE240" s="216"/>
      <c r="JF240" s="216"/>
      <c r="JG240" s="216"/>
      <c r="JH240" s="216"/>
      <c r="JI240" s="216"/>
      <c r="JJ240" s="216"/>
      <c r="JK240" s="216"/>
      <c r="JL240" s="216"/>
      <c r="JM240" s="216"/>
      <c r="JN240" s="216"/>
      <c r="JO240" s="216"/>
      <c r="JP240" s="216"/>
      <c r="JQ240" s="216"/>
      <c r="JR240" s="216"/>
    </row>
    <row r="241" spans="58:278" ht="15.75" thickBot="1">
      <c r="BF241" s="215">
        <v>36</v>
      </c>
      <c r="BG241" s="214">
        <f t="shared" si="2271"/>
        <v>36</v>
      </c>
      <c r="BH241" s="286">
        <f>IF(BH242&lt;BH237,(BH237-BH242)/5+BH242,(BH242-BH237)/5+BH240)</f>
        <v>2.7777777777777779E-3</v>
      </c>
      <c r="BI241" s="283">
        <f>IF(BI242&lt;BI237,(BI237-BI242)/5+BI242,(BI242-BI237)/5+BI240)</f>
        <v>1.9444444444444444E-3</v>
      </c>
      <c r="BJ241" s="283">
        <f t="shared" ref="BJ241:DO241" si="2867">IF(BJ242&lt;BJ237,(BJ237-BJ242)/5+BJ242,(BJ242-BJ237)/5+BJ240)</f>
        <v>1.5277777777777779E-3</v>
      </c>
      <c r="BK241" s="283">
        <f t="shared" si="2867"/>
        <v>2.0833333333333333E-3</v>
      </c>
      <c r="BL241" s="283">
        <f t="shared" si="2867"/>
        <v>2.7777777777777779E-3</v>
      </c>
      <c r="BM241" s="283">
        <f t="shared" si="2867"/>
        <v>2.7777777777777779E-3</v>
      </c>
      <c r="BN241" s="283">
        <f t="shared" si="2867"/>
        <v>2.7777777777777779E-3</v>
      </c>
      <c r="BO241" s="283">
        <f t="shared" si="2867"/>
        <v>2.7777777777777779E-3</v>
      </c>
      <c r="BP241" s="283">
        <f t="shared" si="2867"/>
        <v>4.4444444444444444E-3</v>
      </c>
      <c r="BQ241" s="283">
        <f t="shared" si="2867"/>
        <v>2.7777777777777779E-3</v>
      </c>
      <c r="BR241" s="283">
        <f t="shared" si="2867"/>
        <v>2.9166666666666668E-3</v>
      </c>
      <c r="BS241" s="283">
        <f t="shared" si="2867"/>
        <v>3.472222222222222E-3</v>
      </c>
      <c r="BT241" s="283">
        <f t="shared" si="2867"/>
        <v>3.472222222222222E-3</v>
      </c>
      <c r="BU241" s="283">
        <f t="shared" si="2867"/>
        <v>2.9166666666666668E-3</v>
      </c>
      <c r="BV241" s="283">
        <f t="shared" si="2867"/>
        <v>2.9166666666666668E-3</v>
      </c>
      <c r="BW241" s="283">
        <f t="shared" si="2867"/>
        <v>2.9166666666666668E-3</v>
      </c>
      <c r="BX241" s="283">
        <f t="shared" si="2867"/>
        <v>2.9166666666666668E-3</v>
      </c>
      <c r="BY241" s="283">
        <f t="shared" si="2867"/>
        <v>3.6111111111111109E-3</v>
      </c>
      <c r="BZ241" s="283">
        <f t="shared" si="2867"/>
        <v>3.6111111111111109E-3</v>
      </c>
      <c r="CA241" s="283">
        <f t="shared" si="2867"/>
        <v>4.3055555555555555E-3</v>
      </c>
      <c r="CB241" s="283">
        <f t="shared" si="2867"/>
        <v>5.6944444444444447E-3</v>
      </c>
      <c r="CC241" s="283">
        <f t="shared" si="2867"/>
        <v>4.3055555555555555E-3</v>
      </c>
      <c r="CD241" s="283">
        <f t="shared" si="2867"/>
        <v>5.6944444444444447E-3</v>
      </c>
      <c r="CE241" s="283">
        <f t="shared" si="2867"/>
        <v>5.2777777777777779E-3</v>
      </c>
      <c r="CF241" s="283">
        <f t="shared" si="2867"/>
        <v>8.472222222222223E-3</v>
      </c>
      <c r="CG241" s="283">
        <f t="shared" si="2867"/>
        <v>7.2222222222222219E-3</v>
      </c>
      <c r="CH241" s="283">
        <f t="shared" si="2867"/>
        <v>8.0555555555555554E-3</v>
      </c>
      <c r="CI241" s="283">
        <f t="shared" si="2867"/>
        <v>0.01</v>
      </c>
      <c r="CJ241" s="283">
        <f t="shared" si="2867"/>
        <v>1.1527777777777777E-2</v>
      </c>
      <c r="CK241" s="283">
        <f t="shared" si="2867"/>
        <v>1.2777777777777777E-2</v>
      </c>
      <c r="CL241" s="283">
        <f t="shared" si="2867"/>
        <v>1.2916666666666665E-2</v>
      </c>
      <c r="CM241" s="283">
        <f t="shared" si="2867"/>
        <v>1.6805555555555556E-2</v>
      </c>
      <c r="CN241" s="283">
        <f t="shared" si="2867"/>
        <v>2.3055555555555555E-2</v>
      </c>
      <c r="CO241" s="283">
        <f t="shared" si="2867"/>
        <v>2.3194444444444445E-2</v>
      </c>
      <c r="CP241" s="283">
        <f t="shared" si="2867"/>
        <v>2.7083333333333334E-2</v>
      </c>
      <c r="CQ241" s="283">
        <f t="shared" si="2867"/>
        <v>2.9166666666666667E-2</v>
      </c>
      <c r="CR241" s="283">
        <f t="shared" si="2867"/>
        <v>3.125E-2</v>
      </c>
      <c r="CS241" s="283">
        <f t="shared" si="2867"/>
        <v>3.6527777777777777E-2</v>
      </c>
      <c r="CT241" s="283">
        <f t="shared" si="2867"/>
        <v>3.7638888888888888E-2</v>
      </c>
      <c r="CU241" s="283">
        <f t="shared" si="2867"/>
        <v>4.6805555555555559E-2</v>
      </c>
      <c r="CV241" s="283">
        <f t="shared" si="2867"/>
        <v>5.6527777777777774E-2</v>
      </c>
      <c r="CW241" s="283">
        <f t="shared" si="2867"/>
        <v>5.5833333333333332E-2</v>
      </c>
      <c r="CX241" s="283">
        <f t="shared" si="2867"/>
        <v>5.8611111111111107E-2</v>
      </c>
      <c r="CY241" s="283">
        <f t="shared" si="2867"/>
        <v>6.0416666666666667E-2</v>
      </c>
      <c r="CZ241" s="283">
        <f t="shared" si="2867"/>
        <v>5.9722222222222225E-2</v>
      </c>
      <c r="DA241" s="283">
        <f t="shared" si="2867"/>
        <v>6.5694444444444444E-2</v>
      </c>
      <c r="DB241" s="283">
        <f t="shared" si="2867"/>
        <v>6.5138888888888899E-2</v>
      </c>
      <c r="DC241" s="283">
        <f t="shared" si="2867"/>
        <v>9.3888888888888897E-2</v>
      </c>
      <c r="DD241" s="283">
        <f t="shared" si="2867"/>
        <v>9.4861111111111118E-2</v>
      </c>
      <c r="DE241" s="283">
        <f t="shared" si="2867"/>
        <v>0.11055555555555555</v>
      </c>
      <c r="DF241" s="283">
        <f t="shared" si="2867"/>
        <v>0.13194444444444445</v>
      </c>
      <c r="DG241" s="283">
        <f t="shared" si="2867"/>
        <v>0.16388888888888889</v>
      </c>
      <c r="DH241" s="283">
        <f t="shared" si="2867"/>
        <v>0.09</v>
      </c>
      <c r="DI241" s="283">
        <f t="shared" si="2867"/>
        <v>9.555555555555556E-2</v>
      </c>
      <c r="DJ241" s="283">
        <f t="shared" si="2867"/>
        <v>0.10166666666666666</v>
      </c>
      <c r="DK241" s="283">
        <f t="shared" si="2867"/>
        <v>0.10444444444444445</v>
      </c>
      <c r="DL241" s="283">
        <f t="shared" si="2867"/>
        <v>0.13499999999999998</v>
      </c>
      <c r="DM241" s="283">
        <f t="shared" si="2867"/>
        <v>0</v>
      </c>
      <c r="DN241" s="283">
        <f t="shared" si="2867"/>
        <v>0</v>
      </c>
      <c r="DO241" s="283">
        <f t="shared" si="2867"/>
        <v>0</v>
      </c>
      <c r="DP241" s="283">
        <f t="shared" ref="DP241" si="2868">IF(DP242&lt;DP237,(DP237-DP242)/5+DP242,(DP242-DP237)/5+DP240)</f>
        <v>0</v>
      </c>
      <c r="DQ241" s="306">
        <f t="shared" si="2276"/>
        <v>36</v>
      </c>
      <c r="DR241" s="272">
        <f t="shared" ref="DR241:DS241" si="2869">IF(DR242&lt;DR237,(DR237-DR242)/5+DR242,(DR242-DR237)/5+DR240)</f>
        <v>0.97652777777777766</v>
      </c>
      <c r="DS241" s="272">
        <f t="shared" si="2869"/>
        <v>0.98013888888888878</v>
      </c>
      <c r="DT241" s="272">
        <f t="shared" ref="DT241:EM241" si="2870">IF(DT242&lt;DT237,(DT237-DT242)/5+DT242,(DT242-DT237)/5+DT240)</f>
        <v>0.98236111111111135</v>
      </c>
      <c r="DU241" s="272">
        <f t="shared" si="2870"/>
        <v>0.9819444444444444</v>
      </c>
      <c r="DV241" s="272">
        <f t="shared" si="2870"/>
        <v>0.98527777777777781</v>
      </c>
      <c r="DW241" s="272">
        <f t="shared" si="2870"/>
        <v>0.98541666666666661</v>
      </c>
      <c r="DX241" s="272">
        <f t="shared" si="2870"/>
        <v>0.98458333333333348</v>
      </c>
      <c r="DY241" s="272">
        <f t="shared" si="2870"/>
        <v>0.98486111111111097</v>
      </c>
      <c r="DZ241" s="272">
        <f t="shared" si="2870"/>
        <v>0.9904166666666665</v>
      </c>
      <c r="EA241" s="272">
        <f t="shared" si="2870"/>
        <v>0.99041666666666661</v>
      </c>
      <c r="EB241" s="272">
        <f t="shared" si="2870"/>
        <v>0.99041666666666661</v>
      </c>
      <c r="EC241" s="272">
        <f t="shared" si="2870"/>
        <v>0.9947222222222224</v>
      </c>
      <c r="ED241" s="272">
        <f t="shared" si="2870"/>
        <v>0.99402777777777762</v>
      </c>
      <c r="EE241" s="272">
        <f t="shared" si="2870"/>
        <v>0.99541666666666651</v>
      </c>
      <c r="EF241" s="272">
        <f t="shared" si="2870"/>
        <v>0.9955555555555553</v>
      </c>
      <c r="EG241" s="272">
        <f t="shared" si="2870"/>
        <v>0.99486111111111131</v>
      </c>
      <c r="EH241" s="272">
        <f t="shared" si="2870"/>
        <v>0.99625000000000019</v>
      </c>
      <c r="EI241" s="272">
        <f t="shared" si="2870"/>
        <v>0.99416666666666675</v>
      </c>
      <c r="EJ241" s="272">
        <f t="shared" si="2870"/>
        <v>0.99694444444444452</v>
      </c>
      <c r="EK241" s="272">
        <f t="shared" si="2870"/>
        <v>0.99750000000000016</v>
      </c>
      <c r="EL241" s="272">
        <f t="shared" si="2870"/>
        <v>0.99763888888888907</v>
      </c>
      <c r="EM241" s="272">
        <f t="shared" si="2870"/>
        <v>0.99708333333333343</v>
      </c>
      <c r="EN241" s="283">
        <v>0.99986111111111109</v>
      </c>
      <c r="EO241" s="283">
        <v>0.99986111111111109</v>
      </c>
      <c r="EP241" s="272">
        <f t="shared" ref="EP241" si="2871">IF(EP242&lt;EP237,(EP237-EP242)/5+EP242,(EP242-EP237)/5+EP240)</f>
        <v>5.5555555555555556E-4</v>
      </c>
      <c r="EQ241" s="283">
        <v>4.1666666666666669E-4</v>
      </c>
      <c r="ER241" s="272">
        <f t="shared" ref="ER241:FB241" si="2872">IF(ER242&lt;ER237,(ER237-ER242)/5+ER242,(ER242-ER237)/5+ER240)</f>
        <v>1.25E-3</v>
      </c>
      <c r="ES241" s="272">
        <f t="shared" si="2872"/>
        <v>1.3888888888888889E-3</v>
      </c>
      <c r="ET241" s="272">
        <f t="shared" si="2872"/>
        <v>6.9444444444444447E-4</v>
      </c>
      <c r="EU241" s="272">
        <f t="shared" si="2872"/>
        <v>6.9444444444444447E-4</v>
      </c>
      <c r="EV241" s="272">
        <f t="shared" si="2872"/>
        <v>2.0833333333333333E-3</v>
      </c>
      <c r="EW241" s="272">
        <f t="shared" si="2872"/>
        <v>5.5555555555555556E-4</v>
      </c>
      <c r="EX241" s="272">
        <f t="shared" si="2872"/>
        <v>2.7777777777777779E-3</v>
      </c>
      <c r="EY241" s="272">
        <f t="shared" si="2872"/>
        <v>2.2222222222222222E-3</v>
      </c>
      <c r="EZ241" s="272">
        <f t="shared" si="2872"/>
        <v>1.25E-3</v>
      </c>
      <c r="FA241" s="272">
        <f t="shared" si="2872"/>
        <v>3.472222222222222E-3</v>
      </c>
      <c r="FB241" s="272">
        <f t="shared" si="2872"/>
        <v>2.638888888888889E-3</v>
      </c>
      <c r="FC241" s="272">
        <f t="shared" ref="FC241:FJ241" si="2873">IF(FC242&lt;FC237,(FC237-FC242)/5+FC242,(FC242-FC237)/5+FC240)</f>
        <v>3.472222222222222E-3</v>
      </c>
      <c r="FD241" s="272">
        <f t="shared" si="2873"/>
        <v>2.0833333333333333E-3</v>
      </c>
      <c r="FE241" s="272">
        <f t="shared" si="2873"/>
        <v>2.638888888888889E-3</v>
      </c>
      <c r="FF241" s="272">
        <f t="shared" si="2873"/>
        <v>2.7777777777777779E-3</v>
      </c>
      <c r="FG241" s="272">
        <f t="shared" si="2873"/>
        <v>1.9444444444444444E-3</v>
      </c>
      <c r="FH241" s="272">
        <f t="shared" si="2873"/>
        <v>3.6111111111111109E-3</v>
      </c>
      <c r="FI241" s="272">
        <f t="shared" si="2873"/>
        <v>1.9444444444444444E-3</v>
      </c>
      <c r="FJ241" s="272">
        <f t="shared" si="2873"/>
        <v>2.9166666666666668E-3</v>
      </c>
      <c r="FK241" s="275">
        <f t="shared" ref="FK241" si="2874">IF(FK242&lt;FK237,(FK237-FK242)/5+FK242,(FK242-FK237)/5+FK240)</f>
        <v>2.9166666666666668E-3</v>
      </c>
      <c r="FL241" s="214">
        <f t="shared" si="2280"/>
        <v>36</v>
      </c>
      <c r="FM241" s="238" t="s">
        <v>107</v>
      </c>
      <c r="FN241" s="222">
        <f>HK191</f>
        <v>3.1666666666666662E-2</v>
      </c>
      <c r="FO241" s="216"/>
      <c r="FP241" s="216"/>
      <c r="FQ241" s="216"/>
      <c r="FR241" s="216"/>
      <c r="FS241" s="216"/>
      <c r="FT241" s="216"/>
      <c r="FU241" s="216"/>
      <c r="FV241" s="216"/>
      <c r="FW241" s="216"/>
      <c r="FX241" s="216"/>
      <c r="FY241" s="216"/>
      <c r="FZ241" s="216"/>
      <c r="GA241" s="216"/>
      <c r="GB241" s="216"/>
      <c r="GC241" s="216"/>
      <c r="GD241" s="216"/>
      <c r="GE241" s="216"/>
      <c r="GF241" s="216"/>
      <c r="GG241" s="216"/>
      <c r="GH241" s="216"/>
      <c r="GI241" s="216"/>
      <c r="GJ241" s="216"/>
      <c r="GK241" s="216"/>
      <c r="GL241" s="216"/>
      <c r="GM241" s="216"/>
      <c r="GN241" s="216"/>
      <c r="GO241" s="216"/>
      <c r="GP241" s="216"/>
      <c r="GQ241" s="216"/>
      <c r="GR241" s="216"/>
      <c r="GS241" s="216"/>
      <c r="GT241" s="216"/>
      <c r="GU241" s="216"/>
      <c r="GV241" s="216"/>
      <c r="GW241" s="216"/>
      <c r="GX241" s="216"/>
      <c r="GY241" s="216"/>
      <c r="GZ241" s="216"/>
      <c r="HA241" s="216"/>
      <c r="HB241" s="216"/>
      <c r="HC241" s="216"/>
      <c r="HD241" s="216"/>
      <c r="HE241" s="216"/>
      <c r="HF241" s="216"/>
      <c r="HG241" s="216"/>
      <c r="HH241" s="216"/>
      <c r="HI241" s="216"/>
      <c r="HJ241" s="216"/>
      <c r="HK241" s="216"/>
      <c r="HL241" s="216"/>
      <c r="HM241" s="216"/>
      <c r="HN241" s="216"/>
      <c r="HO241" s="216"/>
      <c r="HP241" s="216"/>
      <c r="HQ241" s="216"/>
      <c r="HR241" s="216"/>
      <c r="HS241" s="216"/>
      <c r="HT241" s="216"/>
      <c r="HU241" s="216"/>
      <c r="HV241" s="216"/>
      <c r="HW241" s="216"/>
      <c r="HX241" s="216"/>
      <c r="HY241" s="216"/>
      <c r="HZ241" s="216"/>
      <c r="IA241" s="216"/>
      <c r="IB241" s="216"/>
      <c r="IC241" s="216"/>
      <c r="ID241" s="216"/>
      <c r="IE241" s="216"/>
      <c r="IF241" s="216"/>
      <c r="IG241" s="216"/>
      <c r="IH241" s="216"/>
      <c r="II241" s="216"/>
      <c r="IJ241" s="216"/>
      <c r="IK241" s="216"/>
      <c r="IL241" s="216"/>
      <c r="IM241" s="216"/>
      <c r="IN241" s="216"/>
      <c r="IO241" s="216"/>
      <c r="IP241" s="216"/>
      <c r="IQ241" s="216"/>
      <c r="IR241" s="216"/>
      <c r="IS241" s="216"/>
      <c r="IT241" s="216"/>
      <c r="IU241" s="216"/>
      <c r="IV241" s="216"/>
      <c r="IW241" s="216"/>
      <c r="IX241" s="216"/>
      <c r="IY241" s="216"/>
      <c r="IZ241" s="216"/>
      <c r="JA241" s="216"/>
      <c r="JB241" s="216"/>
      <c r="JC241" s="216"/>
      <c r="JD241" s="216"/>
      <c r="JE241" s="216"/>
      <c r="JF241" s="216"/>
      <c r="JG241" s="216"/>
      <c r="JH241" s="216"/>
      <c r="JI241" s="216"/>
      <c r="JJ241" s="216"/>
      <c r="JK241" s="216"/>
      <c r="JL241" s="216"/>
      <c r="JM241" s="216"/>
      <c r="JN241" s="216"/>
      <c r="JO241" s="216"/>
      <c r="JP241" s="216"/>
      <c r="JQ241" s="216"/>
      <c r="JR241" s="216"/>
    </row>
    <row r="242" spans="58:278" ht="15.75" thickBot="1">
      <c r="BF242" s="215">
        <v>35</v>
      </c>
      <c r="BG242" s="214">
        <f t="shared" si="2271"/>
        <v>35</v>
      </c>
      <c r="BH242" s="258">
        <v>2.7777777777777779E-3</v>
      </c>
      <c r="BI242" s="259">
        <v>1.3888888888888889E-3</v>
      </c>
      <c r="BJ242" s="259">
        <v>1.3888888888888889E-3</v>
      </c>
      <c r="BK242" s="259">
        <v>2.0833333333333333E-3</v>
      </c>
      <c r="BL242" s="259">
        <v>2.7777777777777779E-3</v>
      </c>
      <c r="BM242" s="259">
        <v>2.7777777777777779E-3</v>
      </c>
      <c r="BN242" s="259">
        <v>2.7777777777777779E-3</v>
      </c>
      <c r="BO242" s="259">
        <v>2.7777777777777779E-3</v>
      </c>
      <c r="BP242" s="259">
        <v>4.1666666666666666E-3</v>
      </c>
      <c r="BQ242" s="259">
        <v>2.7777777777777779E-3</v>
      </c>
      <c r="BR242" s="259">
        <v>2.7777777777777779E-3</v>
      </c>
      <c r="BS242" s="259">
        <v>3.472222222222222E-3</v>
      </c>
      <c r="BT242" s="259">
        <v>3.472222222222222E-3</v>
      </c>
      <c r="BU242" s="259">
        <v>2.7777777777777779E-3</v>
      </c>
      <c r="BV242" s="259">
        <v>2.7777777777777779E-3</v>
      </c>
      <c r="BW242" s="259">
        <v>2.7777777777777779E-3</v>
      </c>
      <c r="BX242" s="259">
        <v>2.7777777777777779E-3</v>
      </c>
      <c r="BY242" s="259">
        <v>3.472222222222222E-3</v>
      </c>
      <c r="BZ242" s="259">
        <v>3.472222222222222E-3</v>
      </c>
      <c r="CA242" s="259">
        <v>4.1666666666666666E-3</v>
      </c>
      <c r="CB242" s="259">
        <v>5.5555555555555558E-3</v>
      </c>
      <c r="CC242" s="259">
        <v>4.1666666666666666E-3</v>
      </c>
      <c r="CD242" s="259">
        <v>5.5555555555555558E-3</v>
      </c>
      <c r="CE242" s="259">
        <v>4.8611111111111112E-3</v>
      </c>
      <c r="CF242" s="259">
        <v>8.3333333333333332E-3</v>
      </c>
      <c r="CG242" s="259">
        <v>6.9444444444444441E-3</v>
      </c>
      <c r="CH242" s="259">
        <v>7.6388888888888886E-3</v>
      </c>
      <c r="CI242" s="259">
        <v>9.7222222222222224E-3</v>
      </c>
      <c r="CJ242" s="259">
        <v>1.1111111111111112E-2</v>
      </c>
      <c r="CK242" s="259">
        <v>1.2499999999999999E-2</v>
      </c>
      <c r="CL242" s="259">
        <v>1.2499999999999999E-2</v>
      </c>
      <c r="CM242" s="259">
        <v>1.5972222222222224E-2</v>
      </c>
      <c r="CN242" s="259">
        <v>2.2222222222222223E-2</v>
      </c>
      <c r="CO242" s="259">
        <v>2.2222222222222223E-2</v>
      </c>
      <c r="CP242" s="259">
        <v>2.5694444444444447E-2</v>
      </c>
      <c r="CQ242" s="259">
        <v>2.7777777777777776E-2</v>
      </c>
      <c r="CR242" s="259">
        <v>2.9861111111111113E-2</v>
      </c>
      <c r="CS242" s="259">
        <v>3.4722222222222224E-2</v>
      </c>
      <c r="CT242" s="259">
        <v>3.5416666666666666E-2</v>
      </c>
      <c r="CU242" s="259">
        <v>4.4444444444444446E-2</v>
      </c>
      <c r="CV242" s="259">
        <v>5.347222222222222E-2</v>
      </c>
      <c r="CW242" s="259">
        <v>5.2777777777777778E-2</v>
      </c>
      <c r="CX242" s="259">
        <v>5.5555555555555552E-2</v>
      </c>
      <c r="CY242" s="259">
        <v>5.6944444444444443E-2</v>
      </c>
      <c r="CZ242" s="259">
        <v>5.6250000000000001E-2</v>
      </c>
      <c r="DA242" s="259">
        <v>6.1805555555555558E-2</v>
      </c>
      <c r="DB242" s="259">
        <v>6.1111111111111116E-2</v>
      </c>
      <c r="DC242" s="259">
        <v>8.6111111111111124E-2</v>
      </c>
      <c r="DD242" s="259">
        <v>8.6805555555555566E-2</v>
      </c>
      <c r="DE242" s="259">
        <v>9.8611111111111108E-2</v>
      </c>
      <c r="DF242" s="259">
        <v>0.13194444444444445</v>
      </c>
      <c r="DG242" s="259">
        <v>0.16388888888888889</v>
      </c>
      <c r="DH242" s="259">
        <v>0.1125</v>
      </c>
      <c r="DI242" s="259">
        <v>0.11944444444444445</v>
      </c>
      <c r="DJ242" s="259">
        <v>0.12708333333333333</v>
      </c>
      <c r="DK242" s="259">
        <v>0.13055555555555556</v>
      </c>
      <c r="DL242" s="259">
        <v>0.16874999999999998</v>
      </c>
      <c r="DM242" s="259"/>
      <c r="DN242" s="259"/>
      <c r="DO242" s="259"/>
      <c r="DP242" s="300"/>
      <c r="DQ242" s="306">
        <f t="shared" si="2276"/>
        <v>35</v>
      </c>
      <c r="DR242" s="295">
        <v>0.97777777777777775</v>
      </c>
      <c r="DS242" s="259">
        <v>0.98055555555555562</v>
      </c>
      <c r="DT242" s="259">
        <v>0.98333333333333339</v>
      </c>
      <c r="DU242" s="259">
        <v>0.98263888888888884</v>
      </c>
      <c r="DV242" s="259">
        <v>0.98611111111111116</v>
      </c>
      <c r="DW242" s="259">
        <v>0.9868055555555556</v>
      </c>
      <c r="DX242" s="259">
        <v>0.98472222222222217</v>
      </c>
      <c r="DY242" s="259">
        <v>0.98541666666666661</v>
      </c>
      <c r="DZ242" s="259">
        <v>0.99097222222222225</v>
      </c>
      <c r="EA242" s="259">
        <v>0.9902777777777777</v>
      </c>
      <c r="EB242" s="290">
        <v>0.9902777777777777</v>
      </c>
      <c r="EC242" s="259">
        <v>0.99513888888888891</v>
      </c>
      <c r="ED242" s="259">
        <v>0.99444444444444446</v>
      </c>
      <c r="EE242" s="259">
        <v>0.99583333333333324</v>
      </c>
      <c r="EF242" s="259">
        <v>0.99583333333333324</v>
      </c>
      <c r="EG242" s="259">
        <v>0.99513888888888891</v>
      </c>
      <c r="EH242" s="259">
        <v>0.99652777777777779</v>
      </c>
      <c r="EI242" s="259">
        <v>0.99444444444444446</v>
      </c>
      <c r="EJ242" s="259">
        <v>0.99722222222222223</v>
      </c>
      <c r="EK242" s="259">
        <v>0.99791666666666667</v>
      </c>
      <c r="EL242" s="259">
        <v>0.99791666666666667</v>
      </c>
      <c r="EM242" s="259">
        <v>0.99722222222222223</v>
      </c>
      <c r="EN242" s="259">
        <v>0</v>
      </c>
      <c r="EO242" s="259">
        <v>0</v>
      </c>
      <c r="EP242" s="259">
        <v>6.9444444444444447E-4</v>
      </c>
      <c r="EQ242" s="259">
        <v>6.9444444444444447E-4</v>
      </c>
      <c r="ER242" s="259">
        <v>1.3888888888888889E-3</v>
      </c>
      <c r="ES242" s="259">
        <v>1.3888888888888889E-3</v>
      </c>
      <c r="ET242" s="259">
        <v>6.9444444444444447E-4</v>
      </c>
      <c r="EU242" s="259">
        <v>6.9444444444444447E-4</v>
      </c>
      <c r="EV242" s="259">
        <v>2.0833333333333333E-3</v>
      </c>
      <c r="EW242" s="259">
        <v>6.9444444444444447E-4</v>
      </c>
      <c r="EX242" s="259">
        <v>2.7777777777777779E-3</v>
      </c>
      <c r="EY242" s="259">
        <v>2.0833333333333333E-3</v>
      </c>
      <c r="EZ242" s="259">
        <v>1.3888888888888889E-3</v>
      </c>
      <c r="FA242" s="259">
        <v>3.472222222222222E-3</v>
      </c>
      <c r="FB242" s="259">
        <v>2.7777777777777779E-3</v>
      </c>
      <c r="FC242" s="259">
        <v>3.472222222222222E-3</v>
      </c>
      <c r="FD242" s="259">
        <v>2.0833333333333333E-3</v>
      </c>
      <c r="FE242" s="259">
        <v>2.7777777777777779E-3</v>
      </c>
      <c r="FF242" s="259">
        <v>2.7777777777777779E-3</v>
      </c>
      <c r="FG242" s="259">
        <v>1.3888888888888889E-3</v>
      </c>
      <c r="FH242" s="259">
        <v>3.472222222222222E-3</v>
      </c>
      <c r="FI242" s="259">
        <v>1.3888888888888889E-3</v>
      </c>
      <c r="FJ242" s="259">
        <v>2.7777777777777779E-3</v>
      </c>
      <c r="FK242" s="273">
        <v>2.7777777777777779E-3</v>
      </c>
      <c r="FL242" s="214">
        <f t="shared" si="2280"/>
        <v>35</v>
      </c>
      <c r="FM242" s="238" t="s">
        <v>142</v>
      </c>
      <c r="FN242" s="222">
        <f>HL191</f>
        <v>0</v>
      </c>
      <c r="FO242" s="216"/>
      <c r="FP242" s="216"/>
      <c r="FQ242" s="216"/>
      <c r="FR242" s="216"/>
      <c r="FS242" s="216"/>
      <c r="FT242" s="216"/>
      <c r="FU242" s="216"/>
      <c r="FV242" s="216"/>
      <c r="FW242" s="216"/>
      <c r="FX242" s="216"/>
      <c r="FY242" s="216"/>
      <c r="FZ242" s="216"/>
      <c r="GA242" s="216"/>
      <c r="GB242" s="216"/>
      <c r="GC242" s="216"/>
      <c r="GD242" s="216"/>
      <c r="GE242" s="216"/>
      <c r="GF242" s="216"/>
      <c r="GG242" s="216"/>
      <c r="GH242" s="216"/>
      <c r="GI242" s="216"/>
      <c r="GJ242" s="216"/>
      <c r="GK242" s="216"/>
      <c r="GL242" s="216"/>
      <c r="GM242" s="216"/>
      <c r="GN242" s="216"/>
      <c r="GO242" s="216"/>
      <c r="GP242" s="216"/>
      <c r="GQ242" s="216"/>
      <c r="GR242" s="216"/>
      <c r="GS242" s="216"/>
      <c r="GT242" s="216"/>
      <c r="GU242" s="216"/>
      <c r="GV242" s="216"/>
      <c r="GW242" s="216"/>
      <c r="GX242" s="216"/>
      <c r="GY242" s="216"/>
      <c r="GZ242" s="216"/>
      <c r="HA242" s="216"/>
      <c r="HB242" s="216"/>
      <c r="HC242" s="216"/>
      <c r="HD242" s="216"/>
      <c r="HE242" s="216"/>
      <c r="HF242" s="216"/>
      <c r="HG242" s="216"/>
      <c r="HH242" s="216"/>
      <c r="HI242" s="216"/>
      <c r="HJ242" s="216"/>
      <c r="HK242" s="216"/>
      <c r="HL242" s="216"/>
      <c r="HM242" s="216"/>
      <c r="HN242" s="216"/>
      <c r="HO242" s="216"/>
      <c r="HP242" s="216"/>
      <c r="HQ242" s="216"/>
      <c r="HR242" s="216"/>
      <c r="HS242" s="216"/>
      <c r="HT242" s="216"/>
      <c r="HU242" s="216"/>
      <c r="HV242" s="216"/>
      <c r="HW242" s="216"/>
      <c r="HX242" s="216"/>
      <c r="HY242" s="216"/>
      <c r="HZ242" s="216"/>
      <c r="IA242" s="216"/>
      <c r="IB242" s="216"/>
      <c r="IC242" s="216"/>
      <c r="ID242" s="216"/>
      <c r="IE242" s="216"/>
      <c r="IF242" s="216"/>
      <c r="IG242" s="216"/>
      <c r="IH242" s="216"/>
      <c r="II242" s="216"/>
      <c r="IJ242" s="216"/>
      <c r="IK242" s="216"/>
      <c r="IL242" s="216"/>
      <c r="IM242" s="216"/>
      <c r="IN242" s="216"/>
      <c r="IO242" s="216"/>
      <c r="IP242" s="216"/>
      <c r="IQ242" s="216"/>
      <c r="IR242" s="216"/>
      <c r="IS242" s="216"/>
      <c r="IT242" s="216"/>
      <c r="IU242" s="216"/>
      <c r="IV242" s="216"/>
      <c r="IW242" s="216"/>
      <c r="IX242" s="216"/>
      <c r="IY242" s="216"/>
      <c r="IZ242" s="216"/>
      <c r="JA242" s="216"/>
      <c r="JB242" s="216"/>
      <c r="JC242" s="216"/>
      <c r="JD242" s="216"/>
      <c r="JE242" s="216"/>
      <c r="JF242" s="216"/>
      <c r="JG242" s="216"/>
      <c r="JH242" s="216"/>
      <c r="JI242" s="216"/>
      <c r="JJ242" s="216"/>
      <c r="JK242" s="216"/>
      <c r="JL242" s="216"/>
      <c r="JM242" s="216"/>
      <c r="JN242" s="216"/>
      <c r="JO242" s="216"/>
      <c r="JP242" s="216"/>
      <c r="JQ242" s="216"/>
      <c r="JR242" s="216"/>
    </row>
    <row r="243" spans="58:278">
      <c r="BF243" s="215">
        <v>34</v>
      </c>
      <c r="BG243" s="214">
        <f t="shared" si="2271"/>
        <v>34</v>
      </c>
      <c r="BH243" s="269">
        <f t="shared" ref="BH243:BI243" si="2875">IF(BH247&lt;BH242,(BH242-BH247)/5+BH244,(BH247-BH242)/5+BH242)</f>
        <v>2.638888888888889E-3</v>
      </c>
      <c r="BI243" s="270">
        <f t="shared" si="2875"/>
        <v>1.6666666666666668E-3</v>
      </c>
      <c r="BJ243" s="270">
        <f t="shared" ref="BJ243:DO243" si="2876">IF(BJ247&lt;BJ242,(BJ242-BJ247)/5+BJ244,(BJ247-BJ242)/5+BJ242)</f>
        <v>1.9444444444444444E-3</v>
      </c>
      <c r="BK243" s="270">
        <f t="shared" si="2876"/>
        <v>2.5000000000000001E-3</v>
      </c>
      <c r="BL243" s="270">
        <f t="shared" si="2876"/>
        <v>3.0555555555555557E-3</v>
      </c>
      <c r="BM243" s="270">
        <f t="shared" si="2876"/>
        <v>3.0555555555555557E-3</v>
      </c>
      <c r="BN243" s="270">
        <f t="shared" si="2876"/>
        <v>2.638888888888889E-3</v>
      </c>
      <c r="BO243" s="270">
        <f t="shared" si="2876"/>
        <v>2.638888888888889E-3</v>
      </c>
      <c r="BP243" s="270">
        <f t="shared" si="2876"/>
        <v>4.0277777777777777E-3</v>
      </c>
      <c r="BQ243" s="270">
        <f t="shared" si="2876"/>
        <v>2.638888888888889E-3</v>
      </c>
      <c r="BR243" s="270">
        <f t="shared" si="2876"/>
        <v>2.638888888888889E-3</v>
      </c>
      <c r="BS243" s="270">
        <f t="shared" si="2876"/>
        <v>3.1944444444444446E-3</v>
      </c>
      <c r="BT243" s="270">
        <f t="shared" si="2876"/>
        <v>3.1944444444444446E-3</v>
      </c>
      <c r="BU243" s="270">
        <f t="shared" si="2876"/>
        <v>2.638888888888889E-3</v>
      </c>
      <c r="BV243" s="270">
        <f t="shared" si="2876"/>
        <v>2.5000000000000001E-3</v>
      </c>
      <c r="BW243" s="270">
        <f t="shared" si="2876"/>
        <v>2.638888888888889E-3</v>
      </c>
      <c r="BX243" s="270">
        <f t="shared" si="2876"/>
        <v>2.638888888888889E-3</v>
      </c>
      <c r="BY243" s="270">
        <f t="shared" si="2876"/>
        <v>3.3333333333333335E-3</v>
      </c>
      <c r="BZ243" s="270">
        <f t="shared" si="2876"/>
        <v>3.1944444444444446E-3</v>
      </c>
      <c r="CA243" s="270">
        <f t="shared" si="2876"/>
        <v>3.8888888888888892E-3</v>
      </c>
      <c r="CB243" s="270">
        <f t="shared" si="2876"/>
        <v>5.4166666666666669E-3</v>
      </c>
      <c r="CC243" s="270">
        <f t="shared" si="2876"/>
        <v>3.8888888888888892E-3</v>
      </c>
      <c r="CD243" s="270">
        <f t="shared" si="2876"/>
        <v>5.6944444444444447E-3</v>
      </c>
      <c r="CE243" s="270">
        <f t="shared" si="2876"/>
        <v>4.7222222222222223E-3</v>
      </c>
      <c r="CF243" s="270">
        <f t="shared" si="2876"/>
        <v>7.9166666666666656E-3</v>
      </c>
      <c r="CG243" s="270">
        <f t="shared" si="2876"/>
        <v>6.6666666666666671E-3</v>
      </c>
      <c r="CH243" s="270">
        <f t="shared" si="2876"/>
        <v>7.7777777777777776E-3</v>
      </c>
      <c r="CI243" s="270">
        <f t="shared" si="2876"/>
        <v>9.305555555555553E-3</v>
      </c>
      <c r="CJ243" s="270">
        <f t="shared" si="2876"/>
        <v>1.0555555555555556E-2</v>
      </c>
      <c r="CK243" s="270">
        <f t="shared" si="2876"/>
        <v>1.1805555555555554E-2</v>
      </c>
      <c r="CL243" s="270">
        <f t="shared" si="2876"/>
        <v>1.1805555555555554E-2</v>
      </c>
      <c r="CM243" s="270">
        <f t="shared" si="2876"/>
        <v>1.5833333333333335E-2</v>
      </c>
      <c r="CN243" s="270">
        <f t="shared" si="2876"/>
        <v>2.1249999999999998E-2</v>
      </c>
      <c r="CO243" s="270">
        <f t="shared" si="2876"/>
        <v>2.1388888888888884E-2</v>
      </c>
      <c r="CP243" s="270">
        <f t="shared" si="2876"/>
        <v>2.4722222222222218E-2</v>
      </c>
      <c r="CQ243" s="270">
        <f t="shared" si="2876"/>
        <v>2.6805555555555555E-2</v>
      </c>
      <c r="CR243" s="270">
        <f t="shared" si="2876"/>
        <v>2.8611111111111115E-2</v>
      </c>
      <c r="CS243" s="270">
        <f t="shared" si="2876"/>
        <v>3.319444444444445E-2</v>
      </c>
      <c r="CT243" s="270">
        <f t="shared" si="2876"/>
        <v>3.4305555555555554E-2</v>
      </c>
      <c r="CU243" s="270">
        <f t="shared" si="2876"/>
        <v>4.2499999999999996E-2</v>
      </c>
      <c r="CV243" s="270">
        <f t="shared" si="2876"/>
        <v>5.0972222222222231E-2</v>
      </c>
      <c r="CW243" s="270">
        <f t="shared" si="2876"/>
        <v>5.0416666666666672E-2</v>
      </c>
      <c r="CX243" s="270">
        <f t="shared" si="2876"/>
        <v>5.2916666666666674E-2</v>
      </c>
      <c r="CY243" s="270">
        <f t="shared" si="2876"/>
        <v>5.4444444444444455E-2</v>
      </c>
      <c r="CZ243" s="270">
        <f t="shared" si="2876"/>
        <v>5.4166666666666669E-2</v>
      </c>
      <c r="DA243" s="270">
        <f t="shared" si="2876"/>
        <v>5.902777777777779E-2</v>
      </c>
      <c r="DB243" s="270">
        <f t="shared" si="2876"/>
        <v>5.8888888888888886E-2</v>
      </c>
      <c r="DC243" s="270">
        <f t="shared" si="2876"/>
        <v>8.2361111111111121E-2</v>
      </c>
      <c r="DD243" s="270">
        <f t="shared" si="2876"/>
        <v>8.2500000000000032E-2</v>
      </c>
      <c r="DE243" s="270">
        <f t="shared" si="2876"/>
        <v>9.347222222222222E-2</v>
      </c>
      <c r="DF243" s="270">
        <f t="shared" si="2876"/>
        <v>0.12402777777777779</v>
      </c>
      <c r="DG243" s="270">
        <f t="shared" si="2876"/>
        <v>0.15194444444444447</v>
      </c>
      <c r="DH243" s="270">
        <f t="shared" si="2876"/>
        <v>0.1125</v>
      </c>
      <c r="DI243" s="270">
        <f t="shared" si="2876"/>
        <v>0.11944444444444445</v>
      </c>
      <c r="DJ243" s="270">
        <f t="shared" si="2876"/>
        <v>0.12708333333333333</v>
      </c>
      <c r="DK243" s="270">
        <f t="shared" si="2876"/>
        <v>0.13055555555555556</v>
      </c>
      <c r="DL243" s="270">
        <f t="shared" si="2876"/>
        <v>0.16874999999999998</v>
      </c>
      <c r="DM243" s="270">
        <f t="shared" si="2876"/>
        <v>2.7499999999999997E-2</v>
      </c>
      <c r="DN243" s="270">
        <f t="shared" si="2876"/>
        <v>3.0138888888888889E-2</v>
      </c>
      <c r="DO243" s="270">
        <f t="shared" si="2876"/>
        <v>0</v>
      </c>
      <c r="DP243" s="270">
        <f t="shared" ref="DP243" si="2877">IF(DP247&lt;DP242,(DP242-DP247)/5+DP244,(DP247-DP242)/5+DP242)</f>
        <v>0</v>
      </c>
      <c r="DQ243" s="306">
        <f t="shared" si="2276"/>
        <v>34</v>
      </c>
      <c r="DR243" s="270">
        <f t="shared" ref="DR243:DS243" si="2878">IF(DR247&lt;DR242,(DR242-DR247)/5+DR244,(DR247-DR242)/5+DR242)</f>
        <v>0.9786111111111111</v>
      </c>
      <c r="DS243" s="270">
        <f t="shared" si="2878"/>
        <v>0.9818055555555556</v>
      </c>
      <c r="DT243" s="270">
        <f t="shared" ref="DT243:EN243" si="2879">IF(DT247&lt;DT242,(DT242-DT247)/5+DT244,(DT247-DT242)/5+DT242)</f>
        <v>0.98402777777777783</v>
      </c>
      <c r="DU243" s="270">
        <f t="shared" si="2879"/>
        <v>0.98347222222222219</v>
      </c>
      <c r="DV243" s="270">
        <f t="shared" si="2879"/>
        <v>0.98666666666666669</v>
      </c>
      <c r="DW243" s="270">
        <f t="shared" si="2879"/>
        <v>0.98736111111111113</v>
      </c>
      <c r="DX243" s="270">
        <f t="shared" si="2879"/>
        <v>0.98583333333333323</v>
      </c>
      <c r="DY243" s="270">
        <f t="shared" si="2879"/>
        <v>0.98597222222222214</v>
      </c>
      <c r="DZ243" s="270">
        <f t="shared" si="2879"/>
        <v>0.9916666666666667</v>
      </c>
      <c r="EA243" s="270">
        <f t="shared" si="2879"/>
        <v>0.99111111111111105</v>
      </c>
      <c r="EB243" s="270">
        <f t="shared" si="2879"/>
        <v>0.99111111111111105</v>
      </c>
      <c r="EC243" s="270">
        <f t="shared" si="2879"/>
        <v>0.99527777777777782</v>
      </c>
      <c r="ED243" s="270">
        <f t="shared" si="2879"/>
        <v>0.99458333333333337</v>
      </c>
      <c r="EE243" s="270">
        <f t="shared" si="2879"/>
        <v>0.99597222222222215</v>
      </c>
      <c r="EF243" s="270">
        <f t="shared" si="2879"/>
        <v>0.99611111111111106</v>
      </c>
      <c r="EG243" s="270">
        <f t="shared" si="2879"/>
        <v>0.99555555555555553</v>
      </c>
      <c r="EH243" s="270">
        <f t="shared" si="2879"/>
        <v>0.99652777777777779</v>
      </c>
      <c r="EI243" s="270">
        <f t="shared" si="2879"/>
        <v>0.99513888888888891</v>
      </c>
      <c r="EJ243" s="270">
        <f t="shared" si="2879"/>
        <v>0.99722222222222223</v>
      </c>
      <c r="EK243" s="270">
        <f t="shared" si="2879"/>
        <v>0.99777777777777787</v>
      </c>
      <c r="EL243" s="270">
        <f t="shared" si="2879"/>
        <v>0.99791666666666667</v>
      </c>
      <c r="EM243" s="270">
        <f t="shared" si="2879"/>
        <v>0.99722222222222223</v>
      </c>
      <c r="EN243" s="270">
        <f t="shared" si="2879"/>
        <v>0</v>
      </c>
      <c r="EO243" s="288">
        <v>0.99986111111111109</v>
      </c>
      <c r="EP243" s="270">
        <f t="shared" ref="EP243:EX243" si="2880">IF(EP247&lt;EP242,(EP242-EP247)/5+EP244,(EP247-EP242)/5+EP242)</f>
        <v>5.5555555555555556E-4</v>
      </c>
      <c r="EQ243" s="270">
        <f t="shared" si="2880"/>
        <v>5.5555555555555556E-4</v>
      </c>
      <c r="ER243" s="270">
        <f t="shared" si="2880"/>
        <v>1.25E-3</v>
      </c>
      <c r="ES243" s="270">
        <f t="shared" si="2880"/>
        <v>1.25E-3</v>
      </c>
      <c r="ET243" s="270">
        <f t="shared" si="2880"/>
        <v>5.5555555555555556E-4</v>
      </c>
      <c r="EU243" s="270">
        <f t="shared" si="2880"/>
        <v>5.5555555555555556E-4</v>
      </c>
      <c r="EV243" s="270">
        <f t="shared" si="2880"/>
        <v>1.9444444444444446E-3</v>
      </c>
      <c r="EW243" s="270">
        <f t="shared" si="2880"/>
        <v>1.1111111111111111E-3</v>
      </c>
      <c r="EX243" s="270">
        <f t="shared" si="2880"/>
        <v>2.638888888888889E-3</v>
      </c>
      <c r="EY243" s="288">
        <v>1.3888888888888889E-3</v>
      </c>
      <c r="EZ243" s="270">
        <f t="shared" ref="EZ243:FJ243" si="2881">IF(EZ247&lt;EZ242,(EZ242-EZ247)/5+EZ244,(EZ247-EZ242)/5+EZ242)</f>
        <v>1.1111111111111111E-3</v>
      </c>
      <c r="FA243" s="270">
        <f t="shared" si="2881"/>
        <v>3.3333333333333335E-3</v>
      </c>
      <c r="FB243" s="270">
        <f t="shared" si="2881"/>
        <v>2.638888888888889E-3</v>
      </c>
      <c r="FC243" s="270">
        <f t="shared" si="2881"/>
        <v>3.3333333333333335E-3</v>
      </c>
      <c r="FD243" s="270">
        <f t="shared" si="2881"/>
        <v>1.9444444444444446E-3</v>
      </c>
      <c r="FE243" s="270">
        <f t="shared" si="2881"/>
        <v>2.5000000000000001E-3</v>
      </c>
      <c r="FF243" s="270">
        <f t="shared" si="2881"/>
        <v>2.5000000000000001E-3</v>
      </c>
      <c r="FG243" s="270">
        <f t="shared" si="2881"/>
        <v>1.6666666666666668E-3</v>
      </c>
      <c r="FH243" s="270">
        <f t="shared" si="2881"/>
        <v>3.3333333333333335E-3</v>
      </c>
      <c r="FI243" s="270">
        <f t="shared" si="2881"/>
        <v>1.6666666666666668E-3</v>
      </c>
      <c r="FJ243" s="270">
        <f t="shared" si="2881"/>
        <v>2.7777777777777779E-3</v>
      </c>
      <c r="FK243" s="274">
        <f t="shared" ref="FK243" si="2882">IF(FK247&lt;FK242,(FK242-FK247)/5+FK244,(FK247-FK242)/5+FK242)</f>
        <v>2.638888888888889E-3</v>
      </c>
      <c r="FL243" s="214">
        <f t="shared" si="2280"/>
        <v>34</v>
      </c>
      <c r="FM243" s="238" t="s">
        <v>173</v>
      </c>
      <c r="FN243" s="222">
        <f>HM191</f>
        <v>0</v>
      </c>
      <c r="FO243" s="216"/>
      <c r="FP243" s="216"/>
      <c r="FQ243" s="216"/>
      <c r="FR243" s="216"/>
      <c r="FS243" s="216"/>
      <c r="FT243" s="216"/>
      <c r="FU243" s="216"/>
      <c r="FV243" s="216"/>
      <c r="FW243" s="216"/>
      <c r="FX243" s="216"/>
      <c r="FY243" s="216"/>
      <c r="FZ243" s="216"/>
      <c r="GA243" s="216"/>
      <c r="GB243" s="216"/>
      <c r="GC243" s="216"/>
      <c r="GD243" s="216"/>
      <c r="GE243" s="216"/>
      <c r="GF243" s="216"/>
      <c r="GG243" s="216"/>
      <c r="GH243" s="216"/>
      <c r="GI243" s="216"/>
      <c r="GJ243" s="216"/>
      <c r="GK243" s="216"/>
      <c r="GL243" s="216"/>
      <c r="GM243" s="216"/>
      <c r="GN243" s="216"/>
      <c r="GO243" s="216"/>
      <c r="GP243" s="216"/>
      <c r="GQ243" s="216"/>
      <c r="GR243" s="216"/>
      <c r="GS243" s="216"/>
      <c r="GT243" s="216"/>
      <c r="GU243" s="216"/>
      <c r="GV243" s="216"/>
      <c r="GW243" s="216"/>
      <c r="GX243" s="216"/>
      <c r="GY243" s="216"/>
      <c r="GZ243" s="216"/>
      <c r="HA243" s="216"/>
      <c r="HB243" s="216"/>
      <c r="HC243" s="216"/>
      <c r="HD243" s="216"/>
      <c r="HE243" s="216"/>
      <c r="HF243" s="216"/>
      <c r="HG243" s="216"/>
      <c r="HH243" s="216"/>
      <c r="HI243" s="216"/>
      <c r="HJ243" s="216"/>
      <c r="HK243" s="216"/>
      <c r="HL243" s="216"/>
      <c r="HM243" s="216"/>
      <c r="HN243" s="216"/>
      <c r="HO243" s="216"/>
      <c r="HP243" s="216"/>
      <c r="HQ243" s="216"/>
      <c r="HR243" s="216"/>
      <c r="HS243" s="216"/>
      <c r="HT243" s="216"/>
      <c r="HU243" s="216"/>
      <c r="HV243" s="216"/>
      <c r="HW243" s="216"/>
      <c r="HX243" s="216"/>
      <c r="HY243" s="216"/>
      <c r="HZ243" s="216"/>
      <c r="IA243" s="216"/>
      <c r="IB243" s="216"/>
      <c r="IC243" s="216"/>
      <c r="ID243" s="216"/>
      <c r="IE243" s="216"/>
      <c r="IF243" s="216"/>
      <c r="IG243" s="216"/>
      <c r="IH243" s="216"/>
      <c r="II243" s="216"/>
      <c r="IJ243" s="216"/>
      <c r="IK243" s="216"/>
      <c r="IL243" s="216"/>
      <c r="IM243" s="216"/>
      <c r="IN243" s="216"/>
      <c r="IO243" s="216"/>
      <c r="IP243" s="216"/>
      <c r="IQ243" s="216"/>
      <c r="IR243" s="216"/>
      <c r="IS243" s="216"/>
      <c r="IT243" s="216"/>
      <c r="IU243" s="216"/>
      <c r="IV243" s="216"/>
      <c r="IW243" s="216"/>
      <c r="IX243" s="216"/>
      <c r="IY243" s="216"/>
      <c r="IZ243" s="216"/>
      <c r="JA243" s="216"/>
      <c r="JB243" s="216"/>
      <c r="JC243" s="216"/>
      <c r="JD243" s="216"/>
      <c r="JE243" s="216"/>
      <c r="JF243" s="216"/>
      <c r="JG243" s="216"/>
      <c r="JH243" s="216"/>
      <c r="JI243" s="216"/>
      <c r="JJ243" s="216"/>
      <c r="JK243" s="216"/>
      <c r="JL243" s="216"/>
      <c r="JM243" s="216"/>
      <c r="JN243" s="216"/>
      <c r="JO243" s="216"/>
      <c r="JP243" s="216"/>
      <c r="JQ243" s="216"/>
      <c r="JR243" s="216"/>
    </row>
    <row r="244" spans="58:278">
      <c r="BF244" s="215">
        <v>33</v>
      </c>
      <c r="BG244" s="214">
        <f t="shared" si="2271"/>
        <v>33</v>
      </c>
      <c r="BH244" s="257">
        <f t="shared" ref="BH244:BI244" si="2883">IF(BH247&lt;BH242,(BH242-BH247)/5+BH245,(BH247-BH242)/5+BH243)</f>
        <v>2.5000000000000001E-3</v>
      </c>
      <c r="BI244" s="254">
        <f t="shared" si="2883"/>
        <v>1.9444444444444446E-3</v>
      </c>
      <c r="BJ244" s="254">
        <f t="shared" ref="BJ244:DO244" si="2884">IF(BJ247&lt;BJ242,(BJ242-BJ247)/5+BJ245,(BJ247-BJ242)/5+BJ243)</f>
        <v>2.4999999999999996E-3</v>
      </c>
      <c r="BK244" s="254">
        <f t="shared" si="2884"/>
        <v>2.9166666666666668E-3</v>
      </c>
      <c r="BL244" s="254">
        <f t="shared" si="2884"/>
        <v>3.3333333333333335E-3</v>
      </c>
      <c r="BM244" s="254">
        <f t="shared" si="2884"/>
        <v>3.3333333333333335E-3</v>
      </c>
      <c r="BN244" s="254">
        <f t="shared" si="2884"/>
        <v>2.5000000000000001E-3</v>
      </c>
      <c r="BO244" s="254">
        <f t="shared" si="2884"/>
        <v>2.5000000000000001E-3</v>
      </c>
      <c r="BP244" s="254">
        <f t="shared" si="2884"/>
        <v>3.8888888888888888E-3</v>
      </c>
      <c r="BQ244" s="254">
        <f t="shared" si="2884"/>
        <v>2.5000000000000001E-3</v>
      </c>
      <c r="BR244" s="254">
        <f t="shared" si="2884"/>
        <v>2.5000000000000001E-3</v>
      </c>
      <c r="BS244" s="254">
        <f t="shared" si="2884"/>
        <v>2.9166666666666668E-3</v>
      </c>
      <c r="BT244" s="254">
        <f t="shared" si="2884"/>
        <v>2.9166666666666668E-3</v>
      </c>
      <c r="BU244" s="254">
        <f t="shared" si="2884"/>
        <v>2.5000000000000001E-3</v>
      </c>
      <c r="BV244" s="254">
        <f t="shared" si="2884"/>
        <v>2.2222222222222222E-3</v>
      </c>
      <c r="BW244" s="254">
        <f t="shared" si="2884"/>
        <v>2.5000000000000001E-3</v>
      </c>
      <c r="BX244" s="254">
        <f t="shared" si="2884"/>
        <v>2.5000000000000001E-3</v>
      </c>
      <c r="BY244" s="254">
        <f t="shared" si="2884"/>
        <v>3.1944444444444446E-3</v>
      </c>
      <c r="BZ244" s="254">
        <f t="shared" si="2884"/>
        <v>2.9166666666666668E-3</v>
      </c>
      <c r="CA244" s="254">
        <f t="shared" si="2884"/>
        <v>3.6111111111111114E-3</v>
      </c>
      <c r="CB244" s="254">
        <f t="shared" si="2884"/>
        <v>5.2777777777777779E-3</v>
      </c>
      <c r="CC244" s="254">
        <f t="shared" si="2884"/>
        <v>3.6111111111111114E-3</v>
      </c>
      <c r="CD244" s="254">
        <f t="shared" si="2884"/>
        <v>5.8333333333333336E-3</v>
      </c>
      <c r="CE244" s="254">
        <f t="shared" si="2884"/>
        <v>4.5833333333333334E-3</v>
      </c>
      <c r="CF244" s="254">
        <f t="shared" si="2884"/>
        <v>7.4999999999999997E-3</v>
      </c>
      <c r="CG244" s="254">
        <f t="shared" si="2884"/>
        <v>6.3888888888888893E-3</v>
      </c>
      <c r="CH244" s="254">
        <f t="shared" si="2884"/>
        <v>7.9166666666666656E-3</v>
      </c>
      <c r="CI244" s="254">
        <f t="shared" si="2884"/>
        <v>8.8888888888888871E-3</v>
      </c>
      <c r="CJ244" s="254">
        <f t="shared" si="2884"/>
        <v>0.01</v>
      </c>
      <c r="CK244" s="254">
        <f t="shared" si="2884"/>
        <v>1.111111111111111E-2</v>
      </c>
      <c r="CL244" s="254">
        <f t="shared" si="2884"/>
        <v>1.111111111111111E-2</v>
      </c>
      <c r="CM244" s="254">
        <f t="shared" si="2884"/>
        <v>1.5694444444444445E-2</v>
      </c>
      <c r="CN244" s="254">
        <f t="shared" si="2884"/>
        <v>2.0277777777777777E-2</v>
      </c>
      <c r="CO244" s="254">
        <f t="shared" si="2884"/>
        <v>2.0555555555555553E-2</v>
      </c>
      <c r="CP244" s="254">
        <f t="shared" si="2884"/>
        <v>2.3749999999999997E-2</v>
      </c>
      <c r="CQ244" s="254">
        <f t="shared" si="2884"/>
        <v>2.5833333333333333E-2</v>
      </c>
      <c r="CR244" s="254">
        <f t="shared" si="2884"/>
        <v>2.7361111111111114E-2</v>
      </c>
      <c r="CS244" s="254">
        <f t="shared" si="2884"/>
        <v>3.1666666666666669E-2</v>
      </c>
      <c r="CT244" s="254">
        <f t="shared" si="2884"/>
        <v>3.3194444444444443E-2</v>
      </c>
      <c r="CU244" s="254">
        <f t="shared" si="2884"/>
        <v>4.0555555555555553E-2</v>
      </c>
      <c r="CV244" s="254">
        <f t="shared" si="2884"/>
        <v>4.8472222222222229E-2</v>
      </c>
      <c r="CW244" s="254">
        <f t="shared" si="2884"/>
        <v>4.805555555555556E-2</v>
      </c>
      <c r="CX244" s="254">
        <f t="shared" si="2884"/>
        <v>5.0277777777777782E-2</v>
      </c>
      <c r="CY244" s="254">
        <f t="shared" si="2884"/>
        <v>5.1944444444444453E-2</v>
      </c>
      <c r="CZ244" s="254">
        <f t="shared" si="2884"/>
        <v>5.2083333333333336E-2</v>
      </c>
      <c r="DA244" s="254">
        <f t="shared" si="2884"/>
        <v>5.6250000000000008E-2</v>
      </c>
      <c r="DB244" s="254">
        <f t="shared" si="2884"/>
        <v>5.6666666666666664E-2</v>
      </c>
      <c r="DC244" s="254">
        <f t="shared" si="2884"/>
        <v>7.8611111111111118E-2</v>
      </c>
      <c r="DD244" s="254">
        <f t="shared" si="2884"/>
        <v>7.8194444444444469E-2</v>
      </c>
      <c r="DE244" s="254">
        <f t="shared" si="2884"/>
        <v>8.8333333333333333E-2</v>
      </c>
      <c r="DF244" s="254">
        <f t="shared" si="2884"/>
        <v>0.11611111111111112</v>
      </c>
      <c r="DG244" s="254">
        <f t="shared" si="2884"/>
        <v>0.14000000000000001</v>
      </c>
      <c r="DH244" s="254">
        <f t="shared" si="2884"/>
        <v>0.1125</v>
      </c>
      <c r="DI244" s="254">
        <f t="shared" si="2884"/>
        <v>0.11944444444444445</v>
      </c>
      <c r="DJ244" s="254">
        <f t="shared" si="2884"/>
        <v>0.12708333333333333</v>
      </c>
      <c r="DK244" s="254">
        <f t="shared" si="2884"/>
        <v>0.13055555555555556</v>
      </c>
      <c r="DL244" s="254">
        <f t="shared" si="2884"/>
        <v>0.16874999999999998</v>
      </c>
      <c r="DM244" s="254">
        <f t="shared" si="2884"/>
        <v>5.4999999999999993E-2</v>
      </c>
      <c r="DN244" s="254">
        <f t="shared" si="2884"/>
        <v>6.0277777777777777E-2</v>
      </c>
      <c r="DO244" s="254">
        <f t="shared" si="2884"/>
        <v>0</v>
      </c>
      <c r="DP244" s="254">
        <f t="shared" ref="DP244" si="2885">IF(DP247&lt;DP242,(DP242-DP247)/5+DP245,(DP247-DP242)/5+DP243)</f>
        <v>0</v>
      </c>
      <c r="DQ244" s="306">
        <f t="shared" si="2276"/>
        <v>33</v>
      </c>
      <c r="DR244" s="254">
        <f t="shared" ref="DR244:DS244" si="2886">IF(DR247&lt;DR242,(DR242-DR247)/5+DR245,(DR247-DR242)/5+DR243)</f>
        <v>0.97944444444444445</v>
      </c>
      <c r="DS244" s="254">
        <f t="shared" si="2886"/>
        <v>0.98305555555555557</v>
      </c>
      <c r="DT244" s="254">
        <f t="shared" ref="DT244:EN244" si="2887">IF(DT247&lt;DT242,(DT242-DT247)/5+DT245,(DT247-DT242)/5+DT243)</f>
        <v>0.98472222222222228</v>
      </c>
      <c r="DU244" s="254">
        <f t="shared" si="2887"/>
        <v>0.98430555555555554</v>
      </c>
      <c r="DV244" s="254">
        <f t="shared" si="2887"/>
        <v>0.98722222222222222</v>
      </c>
      <c r="DW244" s="254">
        <f t="shared" si="2887"/>
        <v>0.98791666666666667</v>
      </c>
      <c r="DX244" s="254">
        <f t="shared" si="2887"/>
        <v>0.98694444444444429</v>
      </c>
      <c r="DY244" s="254">
        <f t="shared" si="2887"/>
        <v>0.98652777777777767</v>
      </c>
      <c r="DZ244" s="254">
        <f t="shared" si="2887"/>
        <v>0.99236111111111114</v>
      </c>
      <c r="EA244" s="254">
        <f t="shared" si="2887"/>
        <v>0.99194444444444441</v>
      </c>
      <c r="EB244" s="254">
        <f t="shared" si="2887"/>
        <v>0.99194444444444441</v>
      </c>
      <c r="EC244" s="254">
        <f t="shared" si="2887"/>
        <v>0.99541666666666673</v>
      </c>
      <c r="ED244" s="254">
        <f t="shared" si="2887"/>
        <v>0.99472222222222229</v>
      </c>
      <c r="EE244" s="254">
        <f t="shared" si="2887"/>
        <v>0.99611111111111106</v>
      </c>
      <c r="EF244" s="254">
        <f t="shared" si="2887"/>
        <v>0.99638888888888888</v>
      </c>
      <c r="EG244" s="254">
        <f t="shared" si="2887"/>
        <v>0.99597222222222215</v>
      </c>
      <c r="EH244" s="254">
        <f t="shared" si="2887"/>
        <v>0.99652777777777779</v>
      </c>
      <c r="EI244" s="254">
        <f t="shared" si="2887"/>
        <v>0.99583333333333335</v>
      </c>
      <c r="EJ244" s="254">
        <f t="shared" si="2887"/>
        <v>0.99722222222222223</v>
      </c>
      <c r="EK244" s="254">
        <f t="shared" si="2887"/>
        <v>0.99763888888888896</v>
      </c>
      <c r="EL244" s="254">
        <f t="shared" si="2887"/>
        <v>0.99791666666666667</v>
      </c>
      <c r="EM244" s="254">
        <f t="shared" si="2887"/>
        <v>0.99722222222222223</v>
      </c>
      <c r="EN244" s="254">
        <f t="shared" si="2887"/>
        <v>0</v>
      </c>
      <c r="EO244" s="254">
        <v>0.99972222222222218</v>
      </c>
      <c r="EP244" s="254">
        <f t="shared" ref="EP244:EX244" si="2888">IF(EP247&lt;EP242,(EP242-EP247)/5+EP245,(EP247-EP242)/5+EP243)</f>
        <v>4.1666666666666664E-4</v>
      </c>
      <c r="EQ244" s="254">
        <f t="shared" si="2888"/>
        <v>4.1666666666666664E-4</v>
      </c>
      <c r="ER244" s="254">
        <f t="shared" si="2888"/>
        <v>1.1111111111111111E-3</v>
      </c>
      <c r="ES244" s="254">
        <f t="shared" si="2888"/>
        <v>1.1111111111111111E-3</v>
      </c>
      <c r="ET244" s="254">
        <f t="shared" si="2888"/>
        <v>4.1666666666666664E-4</v>
      </c>
      <c r="EU244" s="254">
        <f t="shared" si="2888"/>
        <v>4.1666666666666664E-4</v>
      </c>
      <c r="EV244" s="254">
        <f t="shared" si="2888"/>
        <v>1.8055555555555557E-3</v>
      </c>
      <c r="EW244" s="254">
        <f t="shared" si="2888"/>
        <v>1.5277777777777776E-3</v>
      </c>
      <c r="EX244" s="254">
        <f t="shared" si="2888"/>
        <v>2.5000000000000001E-3</v>
      </c>
      <c r="EY244" s="254">
        <v>6.9444444444444447E-4</v>
      </c>
      <c r="EZ244" s="254">
        <f t="shared" ref="EZ244:FJ244" si="2889">IF(EZ247&lt;EZ242,(EZ242-EZ247)/5+EZ245,(EZ247-EZ242)/5+EZ243)</f>
        <v>8.3333333333333328E-4</v>
      </c>
      <c r="FA244" s="254">
        <f t="shared" si="2889"/>
        <v>3.1944444444444446E-3</v>
      </c>
      <c r="FB244" s="254">
        <f t="shared" si="2889"/>
        <v>2.5000000000000001E-3</v>
      </c>
      <c r="FC244" s="254">
        <f t="shared" si="2889"/>
        <v>3.1944444444444446E-3</v>
      </c>
      <c r="FD244" s="254">
        <f t="shared" si="2889"/>
        <v>1.8055555555555557E-3</v>
      </c>
      <c r="FE244" s="254">
        <f t="shared" si="2889"/>
        <v>2.2222222222222222E-3</v>
      </c>
      <c r="FF244" s="254">
        <f t="shared" si="2889"/>
        <v>2.2222222222222222E-3</v>
      </c>
      <c r="FG244" s="254">
        <f t="shared" si="2889"/>
        <v>1.9444444444444446E-3</v>
      </c>
      <c r="FH244" s="254">
        <f t="shared" si="2889"/>
        <v>3.1944444444444446E-3</v>
      </c>
      <c r="FI244" s="254">
        <f t="shared" si="2889"/>
        <v>1.9444444444444446E-3</v>
      </c>
      <c r="FJ244" s="254">
        <f t="shared" si="2889"/>
        <v>2.7777777777777779E-3</v>
      </c>
      <c r="FK244" s="255">
        <f t="shared" ref="FK244" si="2890">IF(FK247&lt;FK242,(FK242-FK247)/5+FK245,(FK247-FK242)/5+FK243)</f>
        <v>2.5000000000000001E-3</v>
      </c>
      <c r="FL244" s="214">
        <f t="shared" si="2280"/>
        <v>33</v>
      </c>
      <c r="FM244" s="238" t="s">
        <v>165</v>
      </c>
      <c r="FN244" s="222">
        <f>HN191</f>
        <v>0</v>
      </c>
      <c r="FO244" s="216"/>
      <c r="FP244" s="216"/>
      <c r="FQ244" s="216"/>
      <c r="FR244" s="216"/>
      <c r="FS244" s="216"/>
      <c r="FT244" s="216"/>
      <c r="FU244" s="216"/>
      <c r="FV244" s="216"/>
      <c r="FW244" s="216"/>
      <c r="FX244" s="216"/>
      <c r="FY244" s="216"/>
      <c r="FZ244" s="216"/>
      <c r="GA244" s="216"/>
      <c r="GB244" s="216"/>
      <c r="GC244" s="216"/>
      <c r="GD244" s="216"/>
      <c r="GE244" s="216"/>
      <c r="GF244" s="216"/>
      <c r="GG244" s="216"/>
      <c r="GH244" s="216"/>
      <c r="GI244" s="216"/>
      <c r="GJ244" s="216"/>
      <c r="GK244" s="216"/>
      <c r="GL244" s="216"/>
      <c r="GM244" s="216"/>
      <c r="GN244" s="216"/>
      <c r="GO244" s="216"/>
      <c r="GP244" s="216"/>
      <c r="GQ244" s="216"/>
      <c r="GR244" s="216"/>
      <c r="GS244" s="216"/>
      <c r="GT244" s="216"/>
      <c r="GU244" s="216"/>
      <c r="GV244" s="216"/>
      <c r="GW244" s="216"/>
      <c r="GX244" s="216"/>
      <c r="GY244" s="216"/>
      <c r="GZ244" s="216"/>
      <c r="HA244" s="216"/>
      <c r="HB244" s="216"/>
      <c r="HC244" s="216"/>
      <c r="HD244" s="216"/>
      <c r="HE244" s="216"/>
      <c r="HF244" s="216"/>
      <c r="HG244" s="216"/>
      <c r="HH244" s="216"/>
      <c r="HI244" s="216"/>
      <c r="HJ244" s="216"/>
      <c r="HK244" s="216"/>
      <c r="HL244" s="216"/>
      <c r="HM244" s="216"/>
      <c r="HN244" s="216"/>
      <c r="HO244" s="216"/>
      <c r="HP244" s="216"/>
      <c r="HQ244" s="216"/>
      <c r="HR244" s="216"/>
      <c r="HS244" s="216"/>
      <c r="HT244" s="216"/>
      <c r="HU244" s="216"/>
      <c r="HV244" s="216"/>
      <c r="HW244" s="216"/>
      <c r="HX244" s="216"/>
      <c r="HY244" s="216"/>
      <c r="HZ244" s="216"/>
      <c r="IA244" s="216"/>
      <c r="IB244" s="216"/>
      <c r="IC244" s="216"/>
      <c r="ID244" s="216"/>
      <c r="IE244" s="216"/>
      <c r="IF244" s="216"/>
      <c r="IG244" s="216"/>
      <c r="IH244" s="216"/>
      <c r="II244" s="216"/>
      <c r="IJ244" s="216"/>
      <c r="IK244" s="216"/>
      <c r="IL244" s="216"/>
      <c r="IM244" s="216"/>
      <c r="IN244" s="216"/>
      <c r="IO244" s="216"/>
      <c r="IP244" s="216"/>
      <c r="IQ244" s="216"/>
      <c r="IR244" s="216"/>
      <c r="IS244" s="216"/>
      <c r="IT244" s="216"/>
      <c r="IU244" s="216"/>
      <c r="IV244" s="216"/>
      <c r="IW244" s="216"/>
      <c r="IX244" s="216"/>
      <c r="IY244" s="216"/>
      <c r="IZ244" s="216"/>
      <c r="JA244" s="216"/>
      <c r="JB244" s="216"/>
      <c r="JC244" s="216"/>
      <c r="JD244" s="216"/>
      <c r="JE244" s="216"/>
      <c r="JF244" s="216"/>
      <c r="JG244" s="216"/>
      <c r="JH244" s="216"/>
      <c r="JI244" s="216"/>
      <c r="JJ244" s="216"/>
      <c r="JK244" s="216"/>
      <c r="JL244" s="216"/>
      <c r="JM244" s="216"/>
      <c r="JN244" s="216"/>
      <c r="JO244" s="216"/>
      <c r="JP244" s="216"/>
      <c r="JQ244" s="216"/>
      <c r="JR244" s="216"/>
    </row>
    <row r="245" spans="58:278">
      <c r="BF245" s="215">
        <v>32</v>
      </c>
      <c r="BG245" s="214">
        <f t="shared" si="2271"/>
        <v>32</v>
      </c>
      <c r="BH245" s="257">
        <f t="shared" ref="BH245:BI245" si="2891">IF(BH247&lt;BH242,(BH242-BH247)/5+BH246,(BH247-BH242)/5+BH244)</f>
        <v>2.3611111111111111E-3</v>
      </c>
      <c r="BI245" s="254">
        <f t="shared" si="2891"/>
        <v>2.2222222222222222E-3</v>
      </c>
      <c r="BJ245" s="254">
        <f t="shared" ref="BJ245:DO245" si="2892">IF(BJ247&lt;BJ242,(BJ242-BJ247)/5+BJ246,(BJ247-BJ242)/5+BJ244)</f>
        <v>3.0555555555555553E-3</v>
      </c>
      <c r="BK245" s="254">
        <f t="shared" si="2892"/>
        <v>3.3333333333333335E-3</v>
      </c>
      <c r="BL245" s="254">
        <f t="shared" si="2892"/>
        <v>3.6111111111111114E-3</v>
      </c>
      <c r="BM245" s="254">
        <f t="shared" si="2892"/>
        <v>3.6111111111111114E-3</v>
      </c>
      <c r="BN245" s="254">
        <f t="shared" si="2892"/>
        <v>2.3611111111111111E-3</v>
      </c>
      <c r="BO245" s="254">
        <f t="shared" si="2892"/>
        <v>2.3611111111111111E-3</v>
      </c>
      <c r="BP245" s="254">
        <f t="shared" si="2892"/>
        <v>3.7499999999999999E-3</v>
      </c>
      <c r="BQ245" s="254">
        <f t="shared" si="2892"/>
        <v>2.3611111111111111E-3</v>
      </c>
      <c r="BR245" s="254">
        <f t="shared" si="2892"/>
        <v>2.3611111111111111E-3</v>
      </c>
      <c r="BS245" s="254">
        <f t="shared" si="2892"/>
        <v>2.638888888888889E-3</v>
      </c>
      <c r="BT245" s="254">
        <f t="shared" si="2892"/>
        <v>2.638888888888889E-3</v>
      </c>
      <c r="BU245" s="254">
        <f t="shared" si="2892"/>
        <v>2.3611111111111111E-3</v>
      </c>
      <c r="BV245" s="254">
        <f t="shared" si="2892"/>
        <v>1.9444444444444446E-3</v>
      </c>
      <c r="BW245" s="254">
        <f t="shared" si="2892"/>
        <v>2.3611111111111111E-3</v>
      </c>
      <c r="BX245" s="254">
        <f t="shared" si="2892"/>
        <v>2.3611111111111111E-3</v>
      </c>
      <c r="BY245" s="254">
        <f t="shared" si="2892"/>
        <v>3.0555555555555557E-3</v>
      </c>
      <c r="BZ245" s="254">
        <f t="shared" si="2892"/>
        <v>2.638888888888889E-3</v>
      </c>
      <c r="CA245" s="254">
        <f t="shared" si="2892"/>
        <v>3.3333333333333335E-3</v>
      </c>
      <c r="CB245" s="254">
        <f t="shared" si="2892"/>
        <v>5.138888888888889E-3</v>
      </c>
      <c r="CC245" s="254">
        <f t="shared" si="2892"/>
        <v>3.3333333333333335E-3</v>
      </c>
      <c r="CD245" s="254">
        <f t="shared" si="2892"/>
        <v>5.9722222222222225E-3</v>
      </c>
      <c r="CE245" s="254">
        <f t="shared" si="2892"/>
        <v>4.4444444444444444E-3</v>
      </c>
      <c r="CF245" s="254">
        <f t="shared" si="2892"/>
        <v>7.083333333333333E-3</v>
      </c>
      <c r="CG245" s="254">
        <f t="shared" si="2892"/>
        <v>6.1111111111111114E-3</v>
      </c>
      <c r="CH245" s="254">
        <f t="shared" si="2892"/>
        <v>8.0555555555555554E-3</v>
      </c>
      <c r="CI245" s="254">
        <f t="shared" si="2892"/>
        <v>8.4722222222222213E-3</v>
      </c>
      <c r="CJ245" s="254">
        <f t="shared" si="2892"/>
        <v>9.4444444444444445E-3</v>
      </c>
      <c r="CK245" s="254">
        <f t="shared" si="2892"/>
        <v>1.0416666666666666E-2</v>
      </c>
      <c r="CL245" s="254">
        <f t="shared" si="2892"/>
        <v>1.0416666666666666E-2</v>
      </c>
      <c r="CM245" s="254">
        <f t="shared" si="2892"/>
        <v>1.5555555555555557E-2</v>
      </c>
      <c r="CN245" s="254">
        <f t="shared" si="2892"/>
        <v>1.9305555555555555E-2</v>
      </c>
      <c r="CO245" s="254">
        <f t="shared" si="2892"/>
        <v>1.9722222222222221E-2</v>
      </c>
      <c r="CP245" s="254">
        <f t="shared" si="2892"/>
        <v>2.2777777777777775E-2</v>
      </c>
      <c r="CQ245" s="254">
        <f t="shared" si="2892"/>
        <v>2.4861111111111112E-2</v>
      </c>
      <c r="CR245" s="254">
        <f t="shared" si="2892"/>
        <v>2.6111111111111113E-2</v>
      </c>
      <c r="CS245" s="254">
        <f t="shared" si="2892"/>
        <v>3.0138888888888889E-2</v>
      </c>
      <c r="CT245" s="254">
        <f t="shared" si="2892"/>
        <v>3.2083333333333332E-2</v>
      </c>
      <c r="CU245" s="254">
        <f t="shared" si="2892"/>
        <v>3.861111111111111E-2</v>
      </c>
      <c r="CV245" s="254">
        <f t="shared" si="2892"/>
        <v>4.5972222222222227E-2</v>
      </c>
      <c r="CW245" s="254">
        <f t="shared" si="2892"/>
        <v>4.5694444444444447E-2</v>
      </c>
      <c r="CX245" s="254">
        <f t="shared" si="2892"/>
        <v>4.763888888888889E-2</v>
      </c>
      <c r="CY245" s="254">
        <f t="shared" si="2892"/>
        <v>4.9444444444444451E-2</v>
      </c>
      <c r="CZ245" s="254">
        <f t="shared" si="2892"/>
        <v>0.05</v>
      </c>
      <c r="DA245" s="254">
        <f t="shared" si="2892"/>
        <v>5.3472222222222227E-2</v>
      </c>
      <c r="DB245" s="254">
        <f t="shared" si="2892"/>
        <v>5.4444444444444441E-2</v>
      </c>
      <c r="DC245" s="254">
        <f t="shared" si="2892"/>
        <v>7.4861111111111114E-2</v>
      </c>
      <c r="DD245" s="254">
        <f t="shared" si="2892"/>
        <v>7.3888888888888907E-2</v>
      </c>
      <c r="DE245" s="254">
        <f t="shared" si="2892"/>
        <v>8.3194444444444446E-2</v>
      </c>
      <c r="DF245" s="254">
        <f t="shared" si="2892"/>
        <v>0.10819444444444445</v>
      </c>
      <c r="DG245" s="254">
        <f t="shared" si="2892"/>
        <v>0.12805555555555556</v>
      </c>
      <c r="DH245" s="254">
        <f t="shared" si="2892"/>
        <v>0.1125</v>
      </c>
      <c r="DI245" s="254">
        <f t="shared" si="2892"/>
        <v>0.11944444444444445</v>
      </c>
      <c r="DJ245" s="254">
        <f t="shared" si="2892"/>
        <v>0.12708333333333333</v>
      </c>
      <c r="DK245" s="254">
        <f t="shared" si="2892"/>
        <v>0.13055555555555556</v>
      </c>
      <c r="DL245" s="254">
        <f t="shared" si="2892"/>
        <v>0.16874999999999998</v>
      </c>
      <c r="DM245" s="254">
        <f t="shared" si="2892"/>
        <v>8.249999999999999E-2</v>
      </c>
      <c r="DN245" s="254">
        <f t="shared" si="2892"/>
        <v>9.0416666666666673E-2</v>
      </c>
      <c r="DO245" s="254">
        <f t="shared" si="2892"/>
        <v>0</v>
      </c>
      <c r="DP245" s="254">
        <f t="shared" ref="DP245" si="2893">IF(DP247&lt;DP242,(DP242-DP247)/5+DP246,(DP247-DP242)/5+DP244)</f>
        <v>0</v>
      </c>
      <c r="DQ245" s="306">
        <f t="shared" si="2276"/>
        <v>32</v>
      </c>
      <c r="DR245" s="254">
        <f t="shared" ref="DR245:DS245" si="2894">IF(DR247&lt;DR242,(DR242-DR247)/5+DR246,(DR247-DR242)/5+DR244)</f>
        <v>0.9802777777777778</v>
      </c>
      <c r="DS245" s="254">
        <f t="shared" si="2894"/>
        <v>0.98430555555555554</v>
      </c>
      <c r="DT245" s="254">
        <f t="shared" ref="DT245:EN245" si="2895">IF(DT247&lt;DT242,(DT242-DT247)/5+DT246,(DT247-DT242)/5+DT244)</f>
        <v>0.98541666666666672</v>
      </c>
      <c r="DU245" s="254">
        <f t="shared" si="2895"/>
        <v>0.9851388888888889</v>
      </c>
      <c r="DV245" s="254">
        <f t="shared" si="2895"/>
        <v>0.98777777777777775</v>
      </c>
      <c r="DW245" s="254">
        <f t="shared" si="2895"/>
        <v>0.9884722222222222</v>
      </c>
      <c r="DX245" s="254">
        <f t="shared" si="2895"/>
        <v>0.98805555555555535</v>
      </c>
      <c r="DY245" s="254">
        <f t="shared" si="2895"/>
        <v>0.9870833333333332</v>
      </c>
      <c r="DZ245" s="254">
        <f t="shared" si="2895"/>
        <v>0.99305555555555558</v>
      </c>
      <c r="EA245" s="254">
        <f t="shared" si="2895"/>
        <v>0.99277777777777776</v>
      </c>
      <c r="EB245" s="254">
        <f t="shared" si="2895"/>
        <v>0.99277777777777776</v>
      </c>
      <c r="EC245" s="254">
        <f t="shared" si="2895"/>
        <v>0.99555555555555564</v>
      </c>
      <c r="ED245" s="254">
        <f t="shared" si="2895"/>
        <v>0.9948611111111112</v>
      </c>
      <c r="EE245" s="254">
        <f t="shared" si="2895"/>
        <v>0.99624999999999997</v>
      </c>
      <c r="EF245" s="254">
        <f t="shared" si="2895"/>
        <v>0.9966666666666667</v>
      </c>
      <c r="EG245" s="254">
        <f t="shared" si="2895"/>
        <v>0.99638888888888877</v>
      </c>
      <c r="EH245" s="254">
        <f t="shared" si="2895"/>
        <v>0.99652777777777779</v>
      </c>
      <c r="EI245" s="254">
        <f t="shared" si="2895"/>
        <v>0.99652777777777779</v>
      </c>
      <c r="EJ245" s="254">
        <f t="shared" si="2895"/>
        <v>0.99722222222222223</v>
      </c>
      <c r="EK245" s="254">
        <f t="shared" si="2895"/>
        <v>0.99750000000000005</v>
      </c>
      <c r="EL245" s="254">
        <f t="shared" si="2895"/>
        <v>0.99791666666666667</v>
      </c>
      <c r="EM245" s="254">
        <f t="shared" si="2895"/>
        <v>0.99722222222222223</v>
      </c>
      <c r="EN245" s="254">
        <f t="shared" si="2895"/>
        <v>0</v>
      </c>
      <c r="EO245" s="254">
        <v>0.99958333333333327</v>
      </c>
      <c r="EP245" s="254">
        <f t="shared" ref="EP245:EX245" si="2896">IF(EP247&lt;EP242,(EP242-EP247)/5+EP246,(EP247-EP242)/5+EP244)</f>
        <v>2.7777777777777778E-4</v>
      </c>
      <c r="EQ245" s="254">
        <f t="shared" si="2896"/>
        <v>2.7777777777777778E-4</v>
      </c>
      <c r="ER245" s="254">
        <f t="shared" si="2896"/>
        <v>9.722222222222223E-4</v>
      </c>
      <c r="ES245" s="254">
        <f t="shared" si="2896"/>
        <v>9.722222222222223E-4</v>
      </c>
      <c r="ET245" s="254">
        <f t="shared" si="2896"/>
        <v>2.7777777777777778E-4</v>
      </c>
      <c r="EU245" s="254">
        <f t="shared" si="2896"/>
        <v>2.7777777777777778E-4</v>
      </c>
      <c r="EV245" s="254">
        <f t="shared" si="2896"/>
        <v>1.6666666666666668E-3</v>
      </c>
      <c r="EW245" s="254">
        <f t="shared" si="2896"/>
        <v>1.9444444444444444E-3</v>
      </c>
      <c r="EX245" s="254">
        <f t="shared" si="2896"/>
        <v>2.3611111111111111E-3</v>
      </c>
      <c r="EY245" s="254">
        <v>0</v>
      </c>
      <c r="EZ245" s="254">
        <f t="shared" ref="EZ245:FJ245" si="2897">IF(EZ247&lt;EZ242,(EZ242-EZ247)/5+EZ246,(EZ247-EZ242)/5+EZ244)</f>
        <v>5.5555555555555556E-4</v>
      </c>
      <c r="FA245" s="254">
        <f t="shared" si="2897"/>
        <v>3.0555555555555557E-3</v>
      </c>
      <c r="FB245" s="254">
        <f t="shared" si="2897"/>
        <v>2.3611111111111111E-3</v>
      </c>
      <c r="FC245" s="254">
        <f t="shared" si="2897"/>
        <v>3.0555555555555557E-3</v>
      </c>
      <c r="FD245" s="254">
        <f t="shared" si="2897"/>
        <v>1.6666666666666668E-3</v>
      </c>
      <c r="FE245" s="254">
        <f t="shared" si="2897"/>
        <v>1.9444444444444446E-3</v>
      </c>
      <c r="FF245" s="254">
        <f t="shared" si="2897"/>
        <v>1.9444444444444446E-3</v>
      </c>
      <c r="FG245" s="254">
        <f t="shared" si="2897"/>
        <v>2.2222222222222222E-3</v>
      </c>
      <c r="FH245" s="254">
        <f t="shared" si="2897"/>
        <v>3.0555555555555557E-3</v>
      </c>
      <c r="FI245" s="254">
        <f t="shared" si="2897"/>
        <v>2.2222222222222222E-3</v>
      </c>
      <c r="FJ245" s="254">
        <f t="shared" si="2897"/>
        <v>2.7777777777777779E-3</v>
      </c>
      <c r="FK245" s="255">
        <f t="shared" ref="FK245" si="2898">IF(FK247&lt;FK242,(FK242-FK247)/5+FK246,(FK247-FK242)/5+FK244)</f>
        <v>2.3611111111111111E-3</v>
      </c>
      <c r="FL245" s="214">
        <f t="shared" si="2280"/>
        <v>32</v>
      </c>
      <c r="FM245" s="238" t="s">
        <v>162</v>
      </c>
      <c r="FN245" s="222">
        <f>HO191</f>
        <v>0</v>
      </c>
      <c r="FO245" s="216"/>
      <c r="FP245" s="216"/>
      <c r="FQ245" s="216"/>
      <c r="FR245" s="216"/>
      <c r="FS245" s="216"/>
      <c r="FT245" s="216"/>
      <c r="FU245" s="216"/>
      <c r="FV245" s="216"/>
      <c r="FW245" s="216"/>
      <c r="FX245" s="216"/>
      <c r="FY245" s="216"/>
      <c r="FZ245" s="216"/>
      <c r="GA245" s="216"/>
      <c r="GB245" s="216"/>
      <c r="GC245" s="216"/>
      <c r="GD245" s="216"/>
      <c r="GE245" s="216"/>
      <c r="GF245" s="216"/>
      <c r="GG245" s="216"/>
      <c r="GH245" s="216"/>
      <c r="GI245" s="216"/>
      <c r="GJ245" s="216"/>
      <c r="GK245" s="216"/>
      <c r="GL245" s="216"/>
      <c r="GM245" s="216"/>
      <c r="GN245" s="216"/>
      <c r="GO245" s="216"/>
      <c r="GP245" s="216"/>
      <c r="GQ245" s="216"/>
      <c r="GR245" s="216"/>
      <c r="GS245" s="216"/>
      <c r="GT245" s="216"/>
      <c r="GU245" s="216"/>
      <c r="GV245" s="216"/>
      <c r="GW245" s="216"/>
      <c r="GX245" s="216"/>
      <c r="GY245" s="216"/>
      <c r="GZ245" s="216"/>
      <c r="HA245" s="216"/>
      <c r="HB245" s="216"/>
      <c r="HC245" s="216"/>
      <c r="HD245" s="216"/>
      <c r="HE245" s="216"/>
      <c r="HF245" s="216"/>
      <c r="HG245" s="216"/>
      <c r="HH245" s="216"/>
      <c r="HI245" s="216"/>
      <c r="HJ245" s="216"/>
      <c r="HK245" s="216"/>
      <c r="HL245" s="216"/>
      <c r="HM245" s="216"/>
      <c r="HN245" s="216"/>
      <c r="HO245" s="216"/>
      <c r="HP245" s="216"/>
      <c r="HQ245" s="216"/>
      <c r="HR245" s="216"/>
      <c r="HS245" s="216"/>
      <c r="HT245" s="216"/>
      <c r="HU245" s="216"/>
      <c r="HV245" s="216"/>
      <c r="HW245" s="216"/>
      <c r="HX245" s="216"/>
      <c r="HY245" s="216"/>
      <c r="HZ245" s="216"/>
      <c r="IA245" s="216"/>
      <c r="IB245" s="216"/>
      <c r="IC245" s="216"/>
      <c r="ID245" s="216"/>
      <c r="IE245" s="216"/>
      <c r="IF245" s="216"/>
      <c r="IG245" s="216"/>
      <c r="IH245" s="216"/>
      <c r="II245" s="216"/>
      <c r="IJ245" s="216"/>
      <c r="IK245" s="216"/>
      <c r="IL245" s="216"/>
      <c r="IM245" s="216"/>
      <c r="IN245" s="216"/>
      <c r="IO245" s="216"/>
      <c r="IP245" s="216"/>
      <c r="IQ245" s="216"/>
      <c r="IR245" s="216"/>
      <c r="IS245" s="216"/>
      <c r="IT245" s="216"/>
      <c r="IU245" s="216"/>
      <c r="IV245" s="216"/>
      <c r="IW245" s="216"/>
      <c r="IX245" s="216"/>
      <c r="IY245" s="216"/>
      <c r="IZ245" s="216"/>
      <c r="JA245" s="216"/>
      <c r="JB245" s="216"/>
      <c r="JC245" s="216"/>
      <c r="JD245" s="216"/>
      <c r="JE245" s="216"/>
      <c r="JF245" s="216"/>
      <c r="JG245" s="216"/>
      <c r="JH245" s="216"/>
      <c r="JI245" s="216"/>
      <c r="JJ245" s="216"/>
      <c r="JK245" s="216"/>
      <c r="JL245" s="216"/>
      <c r="JM245" s="216"/>
      <c r="JN245" s="216"/>
      <c r="JO245" s="216"/>
      <c r="JP245" s="216"/>
      <c r="JQ245" s="216"/>
      <c r="JR245" s="216"/>
    </row>
    <row r="246" spans="58:278" ht="15.75" thickBot="1">
      <c r="BF246" s="215">
        <v>31</v>
      </c>
      <c r="BG246" s="214">
        <f t="shared" si="2271"/>
        <v>31</v>
      </c>
      <c r="BH246" s="286">
        <f>IF(BH247&lt;BH242,(BH242-BH247)/5+BH247,(BH247-BH242)/5+BH245)</f>
        <v>2.2222222222222222E-3</v>
      </c>
      <c r="BI246" s="283">
        <f>IF(BI247&lt;BI242,(BI242-BI247)/5+BI247,(BI247-BI242)/5+BI245)</f>
        <v>2.5000000000000001E-3</v>
      </c>
      <c r="BJ246" s="283">
        <f t="shared" ref="BJ246:DO246" si="2899">IF(BJ247&lt;BJ242,(BJ242-BJ247)/5+BJ247,(BJ247-BJ242)/5+BJ245)</f>
        <v>3.6111111111111109E-3</v>
      </c>
      <c r="BK246" s="283">
        <f t="shared" si="2899"/>
        <v>3.7500000000000003E-3</v>
      </c>
      <c r="BL246" s="283">
        <f t="shared" si="2899"/>
        <v>3.8888888888888892E-3</v>
      </c>
      <c r="BM246" s="283">
        <f t="shared" si="2899"/>
        <v>3.8888888888888892E-3</v>
      </c>
      <c r="BN246" s="283">
        <f t="shared" si="2899"/>
        <v>2.2222222222222222E-3</v>
      </c>
      <c r="BO246" s="283">
        <f t="shared" si="2899"/>
        <v>2.2222222222222222E-3</v>
      </c>
      <c r="BP246" s="283">
        <f t="shared" si="2899"/>
        <v>3.6111111111111109E-3</v>
      </c>
      <c r="BQ246" s="283">
        <f t="shared" si="2899"/>
        <v>2.2222222222222222E-3</v>
      </c>
      <c r="BR246" s="283">
        <f t="shared" si="2899"/>
        <v>2.2222222222222222E-3</v>
      </c>
      <c r="BS246" s="283">
        <f t="shared" si="2899"/>
        <v>2.3611111111111111E-3</v>
      </c>
      <c r="BT246" s="283">
        <f t="shared" si="2899"/>
        <v>2.3611111111111111E-3</v>
      </c>
      <c r="BU246" s="283">
        <f t="shared" si="2899"/>
        <v>2.2222222222222222E-3</v>
      </c>
      <c r="BV246" s="283">
        <f t="shared" si="2899"/>
        <v>1.6666666666666668E-3</v>
      </c>
      <c r="BW246" s="283">
        <f t="shared" si="2899"/>
        <v>2.2222222222222222E-3</v>
      </c>
      <c r="BX246" s="283">
        <f t="shared" si="2899"/>
        <v>2.2222222222222222E-3</v>
      </c>
      <c r="BY246" s="283">
        <f t="shared" si="2899"/>
        <v>2.9166666666666668E-3</v>
      </c>
      <c r="BZ246" s="283">
        <f t="shared" si="2899"/>
        <v>2.3611111111111111E-3</v>
      </c>
      <c r="CA246" s="283">
        <f t="shared" si="2899"/>
        <v>3.0555555555555557E-3</v>
      </c>
      <c r="CB246" s="283">
        <f t="shared" si="2899"/>
        <v>5.0000000000000001E-3</v>
      </c>
      <c r="CC246" s="283">
        <f t="shared" si="2899"/>
        <v>3.0555555555555557E-3</v>
      </c>
      <c r="CD246" s="283">
        <f t="shared" si="2899"/>
        <v>6.1111111111111114E-3</v>
      </c>
      <c r="CE246" s="283">
        <f t="shared" si="2899"/>
        <v>4.3055555555555555E-3</v>
      </c>
      <c r="CF246" s="283">
        <f t="shared" si="2899"/>
        <v>6.6666666666666662E-3</v>
      </c>
      <c r="CG246" s="283">
        <f t="shared" si="2899"/>
        <v>5.8333333333333336E-3</v>
      </c>
      <c r="CH246" s="283">
        <f t="shared" si="2899"/>
        <v>8.1944444444444452E-3</v>
      </c>
      <c r="CI246" s="283">
        <f t="shared" si="2899"/>
        <v>8.0555555555555554E-3</v>
      </c>
      <c r="CJ246" s="283">
        <f t="shared" si="2899"/>
        <v>8.8888888888888889E-3</v>
      </c>
      <c r="CK246" s="283">
        <f t="shared" si="2899"/>
        <v>9.7222222222222224E-3</v>
      </c>
      <c r="CL246" s="283">
        <f t="shared" si="2899"/>
        <v>9.7222222222222224E-3</v>
      </c>
      <c r="CM246" s="283">
        <f t="shared" si="2899"/>
        <v>1.5416666666666667E-2</v>
      </c>
      <c r="CN246" s="283">
        <f t="shared" si="2899"/>
        <v>1.8333333333333333E-2</v>
      </c>
      <c r="CO246" s="283">
        <f t="shared" si="2899"/>
        <v>1.8888888888888889E-2</v>
      </c>
      <c r="CP246" s="283">
        <f t="shared" si="2899"/>
        <v>2.1805555555555554E-2</v>
      </c>
      <c r="CQ246" s="283">
        <f t="shared" si="2899"/>
        <v>2.388888888888889E-2</v>
      </c>
      <c r="CR246" s="283">
        <f t="shared" si="2899"/>
        <v>2.4861111111111112E-2</v>
      </c>
      <c r="CS246" s="283">
        <f t="shared" si="2899"/>
        <v>2.8611111111111111E-2</v>
      </c>
      <c r="CT246" s="283">
        <f t="shared" si="2899"/>
        <v>3.0972222222222224E-2</v>
      </c>
      <c r="CU246" s="283">
        <f t="shared" si="2899"/>
        <v>3.6666666666666667E-2</v>
      </c>
      <c r="CV246" s="283">
        <f t="shared" si="2899"/>
        <v>4.3472222222222225E-2</v>
      </c>
      <c r="CW246" s="283">
        <f t="shared" si="2899"/>
        <v>4.3333333333333335E-2</v>
      </c>
      <c r="CX246" s="283">
        <f t="shared" si="2899"/>
        <v>4.4999999999999998E-2</v>
      </c>
      <c r="CY246" s="283">
        <f t="shared" si="2899"/>
        <v>4.6944444444444448E-2</v>
      </c>
      <c r="CZ246" s="283">
        <f t="shared" si="2899"/>
        <v>4.791666666666667E-2</v>
      </c>
      <c r="DA246" s="283">
        <f t="shared" si="2899"/>
        <v>5.0694444444444445E-2</v>
      </c>
      <c r="DB246" s="283">
        <f t="shared" si="2899"/>
        <v>5.2222222222222218E-2</v>
      </c>
      <c r="DC246" s="283">
        <f t="shared" si="2899"/>
        <v>7.1111111111111111E-2</v>
      </c>
      <c r="DD246" s="283">
        <f t="shared" si="2899"/>
        <v>6.9583333333333344E-2</v>
      </c>
      <c r="DE246" s="283">
        <f t="shared" si="2899"/>
        <v>7.8055555555555559E-2</v>
      </c>
      <c r="DF246" s="283">
        <f t="shared" si="2899"/>
        <v>0.10027777777777779</v>
      </c>
      <c r="DG246" s="283">
        <f t="shared" si="2899"/>
        <v>0.11611111111111111</v>
      </c>
      <c r="DH246" s="283">
        <f t="shared" si="2899"/>
        <v>0.1125</v>
      </c>
      <c r="DI246" s="283">
        <f t="shared" si="2899"/>
        <v>0.11944444444444445</v>
      </c>
      <c r="DJ246" s="283">
        <f t="shared" si="2899"/>
        <v>0.12708333333333333</v>
      </c>
      <c r="DK246" s="283">
        <f t="shared" si="2899"/>
        <v>0.13055555555555556</v>
      </c>
      <c r="DL246" s="283">
        <f t="shared" si="2899"/>
        <v>0.16874999999999998</v>
      </c>
      <c r="DM246" s="283">
        <f t="shared" si="2899"/>
        <v>0.10999999999999999</v>
      </c>
      <c r="DN246" s="283">
        <f t="shared" si="2899"/>
        <v>0.12055555555555555</v>
      </c>
      <c r="DO246" s="283">
        <f t="shared" si="2899"/>
        <v>0</v>
      </c>
      <c r="DP246" s="283">
        <f t="shared" ref="DP246" si="2900">IF(DP247&lt;DP242,(DP242-DP247)/5+DP247,(DP247-DP242)/5+DP245)</f>
        <v>0</v>
      </c>
      <c r="DQ246" s="306">
        <f t="shared" si="2276"/>
        <v>31</v>
      </c>
      <c r="DR246" s="272">
        <f t="shared" ref="DR246:DS246" si="2901">IF(DR247&lt;DR242,(DR242-DR247)/5+DR247,(DR247-DR242)/5+DR245)</f>
        <v>0.98111111111111116</v>
      </c>
      <c r="DS246" s="272">
        <f t="shared" si="2901"/>
        <v>0.98555555555555552</v>
      </c>
      <c r="DT246" s="272">
        <f t="shared" ref="DT246:EN246" si="2902">IF(DT247&lt;DT242,(DT242-DT247)/5+DT247,(DT247-DT242)/5+DT245)</f>
        <v>0.98611111111111116</v>
      </c>
      <c r="DU246" s="272">
        <f t="shared" si="2902"/>
        <v>0.98597222222222225</v>
      </c>
      <c r="DV246" s="272">
        <f t="shared" si="2902"/>
        <v>0.98833333333333329</v>
      </c>
      <c r="DW246" s="272">
        <f t="shared" si="2902"/>
        <v>0.98902777777777773</v>
      </c>
      <c r="DX246" s="272">
        <f t="shared" si="2902"/>
        <v>0.98916666666666642</v>
      </c>
      <c r="DY246" s="272">
        <f t="shared" si="2902"/>
        <v>0.98763888888888873</v>
      </c>
      <c r="DZ246" s="272">
        <f t="shared" si="2902"/>
        <v>0.99375000000000002</v>
      </c>
      <c r="EA246" s="272">
        <f t="shared" si="2902"/>
        <v>0.99361111111111111</v>
      </c>
      <c r="EB246" s="272">
        <f t="shared" si="2902"/>
        <v>0.99361111111111111</v>
      </c>
      <c r="EC246" s="272">
        <f t="shared" si="2902"/>
        <v>0.99569444444444455</v>
      </c>
      <c r="ED246" s="272">
        <f t="shared" si="2902"/>
        <v>0.99500000000000011</v>
      </c>
      <c r="EE246" s="272">
        <f t="shared" si="2902"/>
        <v>0.99638888888888888</v>
      </c>
      <c r="EF246" s="272">
        <f t="shared" si="2902"/>
        <v>0.99694444444444452</v>
      </c>
      <c r="EG246" s="272">
        <f t="shared" si="2902"/>
        <v>0.99680555555555539</v>
      </c>
      <c r="EH246" s="272">
        <f t="shared" si="2902"/>
        <v>0.99652777777777779</v>
      </c>
      <c r="EI246" s="272">
        <f t="shared" si="2902"/>
        <v>0.99722222222222223</v>
      </c>
      <c r="EJ246" s="272">
        <f t="shared" si="2902"/>
        <v>0.99722222222222223</v>
      </c>
      <c r="EK246" s="272">
        <f t="shared" si="2902"/>
        <v>0.99736111111111114</v>
      </c>
      <c r="EL246" s="272">
        <f t="shared" si="2902"/>
        <v>0.99791666666666667</v>
      </c>
      <c r="EM246" s="272">
        <f t="shared" si="2902"/>
        <v>0.99722222222222223</v>
      </c>
      <c r="EN246" s="272">
        <f t="shared" si="2902"/>
        <v>0</v>
      </c>
      <c r="EO246" s="283">
        <v>0.99944444444444447</v>
      </c>
      <c r="EP246" s="272">
        <f t="shared" ref="EP246:EX246" si="2903">IF(EP247&lt;EP242,(EP242-EP247)/5+EP247,(EP247-EP242)/5+EP245)</f>
        <v>1.3888888888888889E-4</v>
      </c>
      <c r="EQ246" s="272">
        <f t="shared" si="2903"/>
        <v>1.3888888888888889E-4</v>
      </c>
      <c r="ER246" s="272">
        <f t="shared" si="2903"/>
        <v>8.3333333333333339E-4</v>
      </c>
      <c r="ES246" s="272">
        <f t="shared" si="2903"/>
        <v>8.3333333333333339E-4</v>
      </c>
      <c r="ET246" s="272">
        <f t="shared" si="2903"/>
        <v>1.3888888888888889E-4</v>
      </c>
      <c r="EU246" s="272">
        <f t="shared" si="2903"/>
        <v>1.3888888888888889E-4</v>
      </c>
      <c r="EV246" s="272">
        <f t="shared" si="2903"/>
        <v>1.5277777777777779E-3</v>
      </c>
      <c r="EW246" s="272">
        <f t="shared" si="2903"/>
        <v>2.3611111111111111E-3</v>
      </c>
      <c r="EX246" s="272">
        <f t="shared" si="2903"/>
        <v>2.2222222222222222E-3</v>
      </c>
      <c r="EY246" s="283">
        <v>0.99930555555555556</v>
      </c>
      <c r="EZ246" s="272">
        <f t="shared" ref="EZ246:FJ246" si="2904">IF(EZ247&lt;EZ242,(EZ242-EZ247)/5+EZ247,(EZ247-EZ242)/5+EZ245)</f>
        <v>2.7777777777777778E-4</v>
      </c>
      <c r="FA246" s="272">
        <f t="shared" si="2904"/>
        <v>2.9166666666666668E-3</v>
      </c>
      <c r="FB246" s="272">
        <f t="shared" si="2904"/>
        <v>2.2222222222222222E-3</v>
      </c>
      <c r="FC246" s="272">
        <f t="shared" si="2904"/>
        <v>2.9166666666666668E-3</v>
      </c>
      <c r="FD246" s="272">
        <f t="shared" si="2904"/>
        <v>1.5277777777777779E-3</v>
      </c>
      <c r="FE246" s="272">
        <f t="shared" si="2904"/>
        <v>1.6666666666666668E-3</v>
      </c>
      <c r="FF246" s="272">
        <f t="shared" si="2904"/>
        <v>1.6666666666666668E-3</v>
      </c>
      <c r="FG246" s="272">
        <f t="shared" si="2904"/>
        <v>2.5000000000000001E-3</v>
      </c>
      <c r="FH246" s="272">
        <f t="shared" si="2904"/>
        <v>2.9166666666666668E-3</v>
      </c>
      <c r="FI246" s="272">
        <f t="shared" si="2904"/>
        <v>2.5000000000000001E-3</v>
      </c>
      <c r="FJ246" s="272">
        <f t="shared" si="2904"/>
        <v>2.7777777777777779E-3</v>
      </c>
      <c r="FK246" s="275">
        <f t="shared" ref="FK246" si="2905">IF(FK247&lt;FK242,(FK242-FK247)/5+FK247,(FK247-FK242)/5+FK245)</f>
        <v>2.2222222222222222E-3</v>
      </c>
      <c r="FL246" s="214">
        <f t="shared" si="2280"/>
        <v>31</v>
      </c>
      <c r="FM246" s="238" t="s">
        <v>172</v>
      </c>
      <c r="FN246" s="222">
        <f>HP191</f>
        <v>0</v>
      </c>
      <c r="FO246" s="216"/>
      <c r="FP246" s="216"/>
      <c r="FQ246" s="216"/>
      <c r="FR246" s="216"/>
      <c r="FS246" s="216"/>
      <c r="FT246" s="216"/>
      <c r="FU246" s="216"/>
      <c r="FV246" s="216"/>
      <c r="FW246" s="216"/>
      <c r="FX246" s="216"/>
      <c r="FY246" s="216"/>
      <c r="FZ246" s="216"/>
      <c r="GA246" s="216"/>
      <c r="GB246" s="216"/>
      <c r="GC246" s="216"/>
      <c r="GD246" s="216"/>
      <c r="GE246" s="216"/>
      <c r="GF246" s="216"/>
      <c r="GG246" s="216"/>
      <c r="GH246" s="216"/>
      <c r="GI246" s="216"/>
      <c r="GJ246" s="216"/>
      <c r="GK246" s="216"/>
      <c r="GL246" s="216"/>
      <c r="GM246" s="216"/>
      <c r="GN246" s="216"/>
      <c r="GO246" s="216"/>
      <c r="GP246" s="216"/>
      <c r="GQ246" s="216"/>
      <c r="GR246" s="216"/>
      <c r="GS246" s="216"/>
      <c r="GT246" s="216"/>
      <c r="GU246" s="216"/>
      <c r="GV246" s="216"/>
      <c r="GW246" s="216"/>
      <c r="GX246" s="216"/>
      <c r="GY246" s="216"/>
      <c r="GZ246" s="216"/>
      <c r="HA246" s="216"/>
      <c r="HB246" s="216"/>
      <c r="HC246" s="216"/>
      <c r="HD246" s="216"/>
      <c r="HE246" s="216"/>
      <c r="HF246" s="216"/>
      <c r="HG246" s="216"/>
      <c r="HH246" s="216"/>
      <c r="HI246" s="216"/>
      <c r="HJ246" s="216"/>
      <c r="HK246" s="216"/>
      <c r="HL246" s="216"/>
      <c r="HM246" s="216"/>
      <c r="HN246" s="216"/>
      <c r="HO246" s="216"/>
      <c r="HP246" s="216"/>
      <c r="HQ246" s="216"/>
      <c r="HR246" s="216"/>
      <c r="HS246" s="216"/>
      <c r="HT246" s="216"/>
      <c r="HU246" s="216"/>
      <c r="HV246" s="216"/>
      <c r="HW246" s="216"/>
      <c r="HX246" s="216"/>
      <c r="HY246" s="216"/>
      <c r="HZ246" s="216"/>
      <c r="IA246" s="216"/>
      <c r="IB246" s="216"/>
      <c r="IC246" s="216"/>
      <c r="ID246" s="216"/>
      <c r="IE246" s="216"/>
      <c r="IF246" s="216"/>
      <c r="IG246" s="216"/>
      <c r="IH246" s="216"/>
      <c r="II246" s="216"/>
      <c r="IJ246" s="216"/>
      <c r="IK246" s="216"/>
      <c r="IL246" s="216"/>
      <c r="IM246" s="216"/>
      <c r="IN246" s="216"/>
      <c r="IO246" s="216"/>
      <c r="IP246" s="216"/>
      <c r="IQ246" s="216"/>
      <c r="IR246" s="216"/>
      <c r="IS246" s="216"/>
      <c r="IT246" s="216"/>
      <c r="IU246" s="216"/>
      <c r="IV246" s="216"/>
      <c r="IW246" s="216"/>
      <c r="IX246" s="216"/>
      <c r="IY246" s="216"/>
      <c r="IZ246" s="216"/>
      <c r="JA246" s="216"/>
      <c r="JB246" s="216"/>
      <c r="JC246" s="216"/>
      <c r="JD246" s="216"/>
      <c r="JE246" s="216"/>
      <c r="JF246" s="216"/>
      <c r="JG246" s="216"/>
      <c r="JH246" s="216"/>
      <c r="JI246" s="216"/>
      <c r="JJ246" s="216"/>
      <c r="JK246" s="216"/>
      <c r="JL246" s="216"/>
      <c r="JM246" s="216"/>
      <c r="JN246" s="216"/>
      <c r="JO246" s="216"/>
      <c r="JP246" s="216"/>
      <c r="JQ246" s="216"/>
      <c r="JR246" s="216"/>
    </row>
    <row r="247" spans="58:278" ht="15.75" thickBot="1">
      <c r="BF247" s="215">
        <v>30</v>
      </c>
      <c r="BG247" s="214">
        <f t="shared" si="2271"/>
        <v>30</v>
      </c>
      <c r="BH247" s="258">
        <v>2.0833333333333333E-3</v>
      </c>
      <c r="BI247" s="259">
        <v>2.7777777777777779E-3</v>
      </c>
      <c r="BJ247" s="259">
        <v>4.1666666666666666E-3</v>
      </c>
      <c r="BK247" s="259">
        <v>4.1666666666666666E-3</v>
      </c>
      <c r="BL247" s="259">
        <v>4.1666666666666666E-3</v>
      </c>
      <c r="BM247" s="259">
        <v>4.1666666666666666E-3</v>
      </c>
      <c r="BN247" s="259">
        <v>2.0833333333333333E-3</v>
      </c>
      <c r="BO247" s="259">
        <v>2.0833333333333333E-3</v>
      </c>
      <c r="BP247" s="259">
        <v>3.472222222222222E-3</v>
      </c>
      <c r="BQ247" s="259">
        <v>2.0833333333333333E-3</v>
      </c>
      <c r="BR247" s="259">
        <v>2.0833333333333333E-3</v>
      </c>
      <c r="BS247" s="259">
        <v>2.0833333333333333E-3</v>
      </c>
      <c r="BT247" s="259">
        <v>2.0833333333333333E-3</v>
      </c>
      <c r="BU247" s="259">
        <v>2.0833333333333333E-3</v>
      </c>
      <c r="BV247" s="259">
        <v>1.3888888888888889E-3</v>
      </c>
      <c r="BW247" s="259">
        <v>2.0833333333333333E-3</v>
      </c>
      <c r="BX247" s="259">
        <v>2.0833333333333333E-3</v>
      </c>
      <c r="BY247" s="259">
        <v>2.7777777777777779E-3</v>
      </c>
      <c r="BZ247" s="259">
        <v>2.0833333333333333E-3</v>
      </c>
      <c r="CA247" s="259">
        <v>2.7777777777777779E-3</v>
      </c>
      <c r="CB247" s="259">
        <v>4.8611111111111112E-3</v>
      </c>
      <c r="CC247" s="259">
        <v>2.7777777777777779E-3</v>
      </c>
      <c r="CD247" s="259">
        <v>6.2499999999999995E-3</v>
      </c>
      <c r="CE247" s="259">
        <v>4.1666666666666666E-3</v>
      </c>
      <c r="CF247" s="259">
        <v>6.2499999999999995E-3</v>
      </c>
      <c r="CG247" s="259">
        <v>5.5555555555555558E-3</v>
      </c>
      <c r="CH247" s="259">
        <v>8.3333333333333332E-3</v>
      </c>
      <c r="CI247" s="259">
        <v>7.6388888888888886E-3</v>
      </c>
      <c r="CJ247" s="259">
        <v>8.3333333333333332E-3</v>
      </c>
      <c r="CK247" s="259">
        <v>9.0277777777777787E-3</v>
      </c>
      <c r="CL247" s="259">
        <v>9.0277777777777787E-3</v>
      </c>
      <c r="CM247" s="259">
        <v>1.5277777777777777E-2</v>
      </c>
      <c r="CN247" s="259">
        <v>1.7361111111111112E-2</v>
      </c>
      <c r="CO247" s="259">
        <v>1.8055555555555557E-2</v>
      </c>
      <c r="CP247" s="259">
        <v>2.0833333333333332E-2</v>
      </c>
      <c r="CQ247" s="259">
        <v>2.2916666666666669E-2</v>
      </c>
      <c r="CR247" s="259">
        <v>2.361111111111111E-2</v>
      </c>
      <c r="CS247" s="259">
        <v>2.7083333333333334E-2</v>
      </c>
      <c r="CT247" s="259">
        <v>2.9861111111111113E-2</v>
      </c>
      <c r="CU247" s="259">
        <v>3.4722222222222224E-2</v>
      </c>
      <c r="CV247" s="259">
        <v>4.0972222222222222E-2</v>
      </c>
      <c r="CW247" s="259">
        <v>4.0972222222222222E-2</v>
      </c>
      <c r="CX247" s="259">
        <v>4.2361111111111106E-2</v>
      </c>
      <c r="CY247" s="259">
        <v>4.4444444444444446E-2</v>
      </c>
      <c r="CZ247" s="259">
        <v>4.5833333333333337E-2</v>
      </c>
      <c r="DA247" s="259">
        <v>4.7916666666666663E-2</v>
      </c>
      <c r="DB247" s="259">
        <v>4.9999999999999996E-2</v>
      </c>
      <c r="DC247" s="259">
        <v>6.7361111111111108E-2</v>
      </c>
      <c r="DD247" s="259">
        <v>6.5277777777777782E-2</v>
      </c>
      <c r="DE247" s="259">
        <v>7.2916666666666671E-2</v>
      </c>
      <c r="DF247" s="259">
        <v>9.2361111111111116E-2</v>
      </c>
      <c r="DG247" s="259">
        <v>0.10416666666666667</v>
      </c>
      <c r="DH247" s="259">
        <v>0.1125</v>
      </c>
      <c r="DI247" s="259">
        <v>0.11944444444444445</v>
      </c>
      <c r="DJ247" s="259">
        <v>0.12708333333333333</v>
      </c>
      <c r="DK247" s="259">
        <v>0.13055555555555556</v>
      </c>
      <c r="DL247" s="259">
        <v>0.16874999999999998</v>
      </c>
      <c r="DM247" s="259">
        <v>0.13749999999999998</v>
      </c>
      <c r="DN247" s="259">
        <v>0.15069444444444444</v>
      </c>
      <c r="DO247" s="259"/>
      <c r="DP247" s="300"/>
      <c r="DQ247" s="306">
        <f t="shared" si="2276"/>
        <v>30</v>
      </c>
      <c r="DR247" s="295">
        <v>0.9819444444444444</v>
      </c>
      <c r="DS247" s="259">
        <v>0.9868055555555556</v>
      </c>
      <c r="DT247" s="259">
        <v>0.9868055555555556</v>
      </c>
      <c r="DU247" s="259">
        <v>0.9868055555555556</v>
      </c>
      <c r="DV247" s="259">
        <v>0.98888888888888893</v>
      </c>
      <c r="DW247" s="259">
        <v>0.98958333333333337</v>
      </c>
      <c r="DX247" s="259">
        <v>0.9902777777777777</v>
      </c>
      <c r="DY247" s="259">
        <v>0.98819444444444438</v>
      </c>
      <c r="DZ247" s="259">
        <v>0.99444444444444446</v>
      </c>
      <c r="EA247" s="259">
        <v>0.99444444444444446</v>
      </c>
      <c r="EB247" s="290">
        <v>0.99444444444444446</v>
      </c>
      <c r="EC247" s="259">
        <v>0.99583333333333324</v>
      </c>
      <c r="ED247" s="259">
        <v>0.99513888888888891</v>
      </c>
      <c r="EE247" s="259">
        <v>0.99652777777777779</v>
      </c>
      <c r="EF247" s="259">
        <v>0.99722222222222223</v>
      </c>
      <c r="EG247" s="259">
        <v>0.99722222222222223</v>
      </c>
      <c r="EH247" s="259">
        <v>0.99652777777777779</v>
      </c>
      <c r="EI247" s="259">
        <v>0.99791666666666667</v>
      </c>
      <c r="EJ247" s="259">
        <v>0.99722222222222223</v>
      </c>
      <c r="EK247" s="259">
        <v>0.99722222222222223</v>
      </c>
      <c r="EL247" s="259">
        <v>0.99791666666666667</v>
      </c>
      <c r="EM247" s="259">
        <v>0.99722222222222223</v>
      </c>
      <c r="EN247" s="259">
        <v>0</v>
      </c>
      <c r="EO247" s="259">
        <v>0.99930555555555556</v>
      </c>
      <c r="EP247" s="259">
        <v>0</v>
      </c>
      <c r="EQ247" s="259">
        <v>0</v>
      </c>
      <c r="ER247" s="259">
        <v>6.9444444444444447E-4</v>
      </c>
      <c r="ES247" s="259">
        <v>6.9444444444444447E-4</v>
      </c>
      <c r="ET247" s="259">
        <v>0</v>
      </c>
      <c r="EU247" s="259">
        <v>0</v>
      </c>
      <c r="EV247" s="259">
        <v>1.3888888888888889E-3</v>
      </c>
      <c r="EW247" s="259">
        <v>2.7777777777777779E-3</v>
      </c>
      <c r="EX247" s="259">
        <v>2.0833333333333333E-3</v>
      </c>
      <c r="EY247" s="259">
        <v>0.99861111111111101</v>
      </c>
      <c r="EZ247" s="259">
        <v>0</v>
      </c>
      <c r="FA247" s="259">
        <v>2.7777777777777779E-3</v>
      </c>
      <c r="FB247" s="259">
        <v>2.0833333333333333E-3</v>
      </c>
      <c r="FC247" s="259">
        <v>2.7777777777777779E-3</v>
      </c>
      <c r="FD247" s="259">
        <v>1.3888888888888889E-3</v>
      </c>
      <c r="FE247" s="259">
        <v>1.3888888888888889E-3</v>
      </c>
      <c r="FF247" s="259">
        <v>1.3888888888888889E-3</v>
      </c>
      <c r="FG247" s="259">
        <v>2.7777777777777779E-3</v>
      </c>
      <c r="FH247" s="259">
        <v>2.7777777777777779E-3</v>
      </c>
      <c r="FI247" s="259">
        <v>2.7777777777777779E-3</v>
      </c>
      <c r="FJ247" s="259">
        <v>2.7777777777777779E-3</v>
      </c>
      <c r="FK247" s="273">
        <v>2.0833333333333333E-3</v>
      </c>
      <c r="FL247" s="214">
        <f t="shared" si="2280"/>
        <v>30</v>
      </c>
      <c r="FM247" s="238" t="s">
        <v>166</v>
      </c>
      <c r="FN247" s="222">
        <f>HQ191</f>
        <v>0</v>
      </c>
      <c r="FO247" s="216"/>
      <c r="FP247" s="216"/>
      <c r="FQ247" s="216"/>
      <c r="FR247" s="216"/>
      <c r="FS247" s="216"/>
      <c r="FT247" s="216"/>
      <c r="FU247" s="216"/>
      <c r="FV247" s="216"/>
      <c r="FW247" s="216"/>
      <c r="FX247" s="216"/>
      <c r="FY247" s="216"/>
      <c r="FZ247" s="216"/>
      <c r="GA247" s="216"/>
      <c r="GB247" s="216"/>
      <c r="GC247" s="216"/>
      <c r="GD247" s="216"/>
      <c r="GE247" s="216"/>
      <c r="GF247" s="216"/>
      <c r="GG247" s="216"/>
      <c r="GH247" s="216"/>
      <c r="GI247" s="216"/>
      <c r="GJ247" s="216"/>
      <c r="GK247" s="216"/>
      <c r="GL247" s="216"/>
      <c r="GM247" s="216"/>
      <c r="GN247" s="216"/>
      <c r="GO247" s="216"/>
      <c r="GP247" s="216"/>
      <c r="GQ247" s="216"/>
      <c r="GR247" s="216"/>
      <c r="GS247" s="216"/>
      <c r="GT247" s="216"/>
      <c r="GU247" s="216"/>
      <c r="GV247" s="216"/>
      <c r="GW247" s="216"/>
      <c r="GX247" s="216"/>
      <c r="GY247" s="216"/>
      <c r="GZ247" s="216"/>
      <c r="HA247" s="216"/>
      <c r="HB247" s="216"/>
      <c r="HC247" s="216"/>
      <c r="HD247" s="216"/>
      <c r="HE247" s="216"/>
      <c r="HF247" s="216"/>
      <c r="HG247" s="216"/>
      <c r="HH247" s="216"/>
      <c r="HI247" s="216"/>
      <c r="HJ247" s="216"/>
      <c r="HK247" s="216"/>
      <c r="HL247" s="216"/>
      <c r="HM247" s="216"/>
      <c r="HN247" s="216"/>
      <c r="HO247" s="216"/>
      <c r="HP247" s="216"/>
      <c r="HQ247" s="216"/>
      <c r="HR247" s="216"/>
      <c r="HS247" s="216"/>
      <c r="HT247" s="216"/>
      <c r="HU247" s="216"/>
      <c r="HV247" s="216"/>
      <c r="HW247" s="216"/>
      <c r="HX247" s="216"/>
      <c r="HY247" s="216"/>
      <c r="HZ247" s="216"/>
      <c r="IA247" s="216"/>
      <c r="IB247" s="216"/>
      <c r="IC247" s="216"/>
      <c r="ID247" s="216"/>
      <c r="IE247" s="216"/>
      <c r="IF247" s="216"/>
      <c r="IG247" s="216"/>
      <c r="IH247" s="216"/>
      <c r="II247" s="216"/>
      <c r="IJ247" s="216"/>
      <c r="IK247" s="216"/>
      <c r="IL247" s="216"/>
      <c r="IM247" s="216"/>
      <c r="IN247" s="216"/>
      <c r="IO247" s="216"/>
      <c r="IP247" s="216"/>
      <c r="IQ247" s="216"/>
      <c r="IR247" s="216"/>
      <c r="IS247" s="216"/>
      <c r="IT247" s="216"/>
      <c r="IU247" s="216"/>
      <c r="IV247" s="216"/>
      <c r="IW247" s="216"/>
      <c r="IX247" s="216"/>
      <c r="IY247" s="216"/>
      <c r="IZ247" s="216"/>
      <c r="JA247" s="216"/>
      <c r="JB247" s="216"/>
      <c r="JC247" s="216"/>
      <c r="JD247" s="216"/>
      <c r="JE247" s="216"/>
      <c r="JF247" s="216"/>
      <c r="JG247" s="216"/>
      <c r="JH247" s="216"/>
      <c r="JI247" s="216"/>
      <c r="JJ247" s="216"/>
      <c r="JK247" s="216"/>
      <c r="JL247" s="216"/>
      <c r="JM247" s="216"/>
      <c r="JN247" s="216"/>
      <c r="JO247" s="216"/>
      <c r="JP247" s="216"/>
      <c r="JQ247" s="216"/>
      <c r="JR247" s="216"/>
    </row>
    <row r="248" spans="58:278">
      <c r="BF248" s="215">
        <v>29</v>
      </c>
      <c r="BG248" s="214">
        <f t="shared" si="2271"/>
        <v>29</v>
      </c>
      <c r="BH248" s="269">
        <f t="shared" ref="BH248:BI248" si="2906">IF(BH252&lt;BH247,(BH247-BH252)/5+BH249,(BH252-BH247)/5+BH247)</f>
        <v>2.0833333333333333E-3</v>
      </c>
      <c r="BI248" s="270">
        <f t="shared" si="2906"/>
        <v>2.9166666666666668E-3</v>
      </c>
      <c r="BJ248" s="270">
        <f t="shared" ref="BJ248:DO248" si="2907">IF(BJ252&lt;BJ247,(BJ247-BJ252)/5+BJ249,(BJ252-BJ247)/5+BJ247)</f>
        <v>3.472222222222222E-3</v>
      </c>
      <c r="BK248" s="270">
        <f t="shared" si="2907"/>
        <v>3.6111111111111109E-3</v>
      </c>
      <c r="BL248" s="270">
        <f t="shared" si="2907"/>
        <v>3.7500000000000003E-3</v>
      </c>
      <c r="BM248" s="270">
        <f t="shared" si="2907"/>
        <v>3.6111111111111109E-3</v>
      </c>
      <c r="BN248" s="270">
        <f t="shared" si="2907"/>
        <v>2.0833333333333333E-3</v>
      </c>
      <c r="BO248" s="270">
        <f t="shared" si="2907"/>
        <v>2.2222222222222222E-3</v>
      </c>
      <c r="BP248" s="270">
        <f t="shared" si="2907"/>
        <v>3.472222222222222E-3</v>
      </c>
      <c r="BQ248" s="270">
        <f t="shared" si="2907"/>
        <v>2.0833333333333333E-3</v>
      </c>
      <c r="BR248" s="270">
        <f t="shared" si="2907"/>
        <v>2.0833333333333333E-3</v>
      </c>
      <c r="BS248" s="270">
        <f t="shared" si="2907"/>
        <v>2.0833333333333333E-3</v>
      </c>
      <c r="BT248" s="270">
        <f t="shared" si="2907"/>
        <v>2.0833333333333333E-3</v>
      </c>
      <c r="BU248" s="270">
        <f t="shared" si="2907"/>
        <v>2.0833333333333333E-3</v>
      </c>
      <c r="BV248" s="270">
        <f t="shared" si="2907"/>
        <v>1.5277777777777779E-3</v>
      </c>
      <c r="BW248" s="270">
        <f t="shared" si="2907"/>
        <v>2.0833333333333333E-3</v>
      </c>
      <c r="BX248" s="270">
        <f t="shared" si="2907"/>
        <v>2.0833333333333333E-3</v>
      </c>
      <c r="BY248" s="270">
        <f t="shared" si="2907"/>
        <v>2.7777777777777779E-3</v>
      </c>
      <c r="BZ248" s="270">
        <f t="shared" si="2907"/>
        <v>2.0833333333333333E-3</v>
      </c>
      <c r="CA248" s="270">
        <f t="shared" si="2907"/>
        <v>2.7777777777777779E-3</v>
      </c>
      <c r="CB248" s="270">
        <f t="shared" si="2907"/>
        <v>4.8611111111111112E-3</v>
      </c>
      <c r="CC248" s="270">
        <f t="shared" si="2907"/>
        <v>2.9166666666666668E-3</v>
      </c>
      <c r="CD248" s="270">
        <f t="shared" si="2907"/>
        <v>5.6944444444444447E-3</v>
      </c>
      <c r="CE248" s="270">
        <f t="shared" si="2907"/>
        <v>4.0277777777777777E-3</v>
      </c>
      <c r="CF248" s="270">
        <f t="shared" si="2907"/>
        <v>6.1111111111111114E-3</v>
      </c>
      <c r="CG248" s="270">
        <f t="shared" si="2907"/>
        <v>5.4166666666666669E-3</v>
      </c>
      <c r="CH248" s="270">
        <f t="shared" si="2907"/>
        <v>7.7777777777777784E-3</v>
      </c>
      <c r="CI248" s="270">
        <f t="shared" si="2907"/>
        <v>7.3611111111111108E-3</v>
      </c>
      <c r="CJ248" s="270">
        <f t="shared" si="2907"/>
        <v>8.1944444444444452E-3</v>
      </c>
      <c r="CK248" s="270">
        <f t="shared" si="2907"/>
        <v>8.8888888888888924E-3</v>
      </c>
      <c r="CL248" s="270">
        <f t="shared" si="2907"/>
        <v>8.8888888888888924E-3</v>
      </c>
      <c r="CM248" s="270">
        <f t="shared" si="2907"/>
        <v>1.4305555555555552E-2</v>
      </c>
      <c r="CN248" s="270">
        <f t="shared" si="2907"/>
        <v>1.6805555555555556E-2</v>
      </c>
      <c r="CO248" s="270">
        <f t="shared" si="2907"/>
        <v>1.7361111111111112E-2</v>
      </c>
      <c r="CP248" s="270">
        <f t="shared" si="2907"/>
        <v>1.9999999999999993E-2</v>
      </c>
      <c r="CQ248" s="270">
        <f t="shared" si="2907"/>
        <v>2.208333333333334E-2</v>
      </c>
      <c r="CR248" s="270">
        <f t="shared" si="2907"/>
        <v>2.2777777777777772E-2</v>
      </c>
      <c r="CS248" s="270">
        <f t="shared" si="2907"/>
        <v>2.6249999999999996E-2</v>
      </c>
      <c r="CT248" s="270">
        <f t="shared" si="2907"/>
        <v>2.8750000000000001E-2</v>
      </c>
      <c r="CU248" s="270">
        <f t="shared" si="2907"/>
        <v>3.3472222222222223E-2</v>
      </c>
      <c r="CV248" s="270">
        <f t="shared" si="2907"/>
        <v>3.9444444444444456E-2</v>
      </c>
      <c r="CW248" s="270">
        <f t="shared" si="2907"/>
        <v>3.9166666666666662E-2</v>
      </c>
      <c r="CX248" s="270">
        <f t="shared" si="2907"/>
        <v>4.0694444444444429E-2</v>
      </c>
      <c r="CY248" s="270">
        <f t="shared" si="2907"/>
        <v>4.2638888888888879E-2</v>
      </c>
      <c r="CZ248" s="270">
        <f t="shared" si="2907"/>
        <v>4.3472222222222225E-2</v>
      </c>
      <c r="DA248" s="270">
        <f t="shared" si="2907"/>
        <v>4.583333333333333E-2</v>
      </c>
      <c r="DB248" s="270">
        <f t="shared" si="2907"/>
        <v>4.763888888888889E-2</v>
      </c>
      <c r="DC248" s="270">
        <f t="shared" si="2907"/>
        <v>6.3888888888888884E-2</v>
      </c>
      <c r="DD248" s="270">
        <f t="shared" si="2907"/>
        <v>6.2916666666666676E-2</v>
      </c>
      <c r="DE248" s="270">
        <f t="shared" si="2907"/>
        <v>6.958333333333333E-2</v>
      </c>
      <c r="DF248" s="270">
        <f t="shared" si="2907"/>
        <v>8.7916666666666671E-2</v>
      </c>
      <c r="DG248" s="270">
        <f t="shared" si="2907"/>
        <v>9.8750000000000004E-2</v>
      </c>
      <c r="DH248" s="270">
        <f t="shared" si="2907"/>
        <v>0.10638888888888888</v>
      </c>
      <c r="DI248" s="270">
        <f t="shared" si="2907"/>
        <v>0.11291666666666665</v>
      </c>
      <c r="DJ248" s="270">
        <f t="shared" si="2907"/>
        <v>0.11986111111111113</v>
      </c>
      <c r="DK248" s="270">
        <f t="shared" si="2907"/>
        <v>0.12083333333333336</v>
      </c>
      <c r="DL248" s="270">
        <f t="shared" si="2907"/>
        <v>0.15680555555555556</v>
      </c>
      <c r="DM248" s="270">
        <f t="shared" si="2907"/>
        <v>0.13749999999999998</v>
      </c>
      <c r="DN248" s="270">
        <f t="shared" si="2907"/>
        <v>0.15069444444444444</v>
      </c>
      <c r="DO248" s="270">
        <f t="shared" si="2907"/>
        <v>0</v>
      </c>
      <c r="DP248" s="270">
        <f t="shared" ref="DP248" si="2908">IF(DP252&lt;DP247,(DP247-DP252)/5+DP249,(DP252-DP247)/5+DP247)</f>
        <v>0</v>
      </c>
      <c r="DQ248" s="306">
        <f t="shared" si="2276"/>
        <v>29</v>
      </c>
      <c r="DR248" s="270">
        <f t="shared" ref="DR248:DS248" si="2909">IF(DR252&lt;DR247,(DR247-DR252)/5+DR249,(DR252-DR247)/5+DR247)</f>
        <v>0.98291666666666666</v>
      </c>
      <c r="DS248" s="270">
        <f t="shared" si="2909"/>
        <v>0.98763888888888896</v>
      </c>
      <c r="DT248" s="270">
        <f t="shared" ref="DT248:EK248" si="2910">IF(DT252&lt;DT247,(DT247-DT252)/5+DT249,(DT252-DT247)/5+DT247)</f>
        <v>0.98750000000000004</v>
      </c>
      <c r="DU248" s="270">
        <f t="shared" si="2910"/>
        <v>0.98750000000000004</v>
      </c>
      <c r="DV248" s="270">
        <f t="shared" si="2910"/>
        <v>0.98958333333333337</v>
      </c>
      <c r="DW248" s="270">
        <f t="shared" si="2910"/>
        <v>0.9901388888888889</v>
      </c>
      <c r="DX248" s="270">
        <f t="shared" si="2910"/>
        <v>0.99083333333333323</v>
      </c>
      <c r="DY248" s="270">
        <f t="shared" si="2910"/>
        <v>0.98874999999999991</v>
      </c>
      <c r="DZ248" s="270">
        <f t="shared" si="2910"/>
        <v>0.99430555555555566</v>
      </c>
      <c r="EA248" s="270">
        <f t="shared" si="2910"/>
        <v>0.99541666666666673</v>
      </c>
      <c r="EB248" s="270">
        <f t="shared" si="2910"/>
        <v>0.99486111111111108</v>
      </c>
      <c r="EC248" s="270">
        <f t="shared" si="2910"/>
        <v>0.99624999999999997</v>
      </c>
      <c r="ED248" s="270">
        <f t="shared" si="2910"/>
        <v>0.99541666666666673</v>
      </c>
      <c r="EE248" s="270">
        <f t="shared" si="2910"/>
        <v>0.99680555555555561</v>
      </c>
      <c r="EF248" s="270">
        <f t="shared" si="2910"/>
        <v>0.99749999999999994</v>
      </c>
      <c r="EG248" s="270">
        <f t="shared" si="2910"/>
        <v>0.99749999999999994</v>
      </c>
      <c r="EH248" s="270">
        <f t="shared" si="2910"/>
        <v>0.99694444444444441</v>
      </c>
      <c r="EI248" s="270">
        <f t="shared" si="2910"/>
        <v>0.99763888888888907</v>
      </c>
      <c r="EJ248" s="270">
        <f t="shared" si="2910"/>
        <v>0.99749999999999994</v>
      </c>
      <c r="EK248" s="270">
        <f t="shared" si="2910"/>
        <v>0.99763888888888885</v>
      </c>
      <c r="EL248" s="288">
        <v>0.99833333333333341</v>
      </c>
      <c r="EM248" s="270">
        <f t="shared" ref="EM248:EN248" si="2911">IF(EM252&lt;EM247,(EM247-EM252)/5+EM249,(EM252-EM247)/5+EM247)</f>
        <v>0.99749999999999994</v>
      </c>
      <c r="EN248" s="270">
        <f t="shared" si="2911"/>
        <v>1.3888888888888889E-4</v>
      </c>
      <c r="EO248" s="288">
        <v>0.99958333333333327</v>
      </c>
      <c r="EP248" s="288">
        <v>0.99986111111111098</v>
      </c>
      <c r="EQ248" s="270">
        <f t="shared" ref="EQ248:EX248" si="2912">IF(EQ252&lt;EQ247,(EQ247-EQ252)/5+EQ249,(EQ252-EQ247)/5+EQ247)</f>
        <v>1.3888888888888889E-4</v>
      </c>
      <c r="ER248" s="270">
        <f t="shared" si="2912"/>
        <v>8.3333333333333339E-4</v>
      </c>
      <c r="ES248" s="270">
        <f t="shared" si="2912"/>
        <v>8.3333333333333339E-4</v>
      </c>
      <c r="ET248" s="270">
        <f t="shared" si="2912"/>
        <v>1.3888888888888889E-4</v>
      </c>
      <c r="EU248" s="270">
        <f t="shared" si="2912"/>
        <v>1.3888888888888889E-4</v>
      </c>
      <c r="EV248" s="270">
        <f t="shared" si="2912"/>
        <v>1.5277777777777779E-3</v>
      </c>
      <c r="EW248" s="270">
        <f t="shared" si="2912"/>
        <v>2.3611111111111111E-3</v>
      </c>
      <c r="EX248" s="270">
        <f t="shared" si="2912"/>
        <v>2.0833333333333333E-3</v>
      </c>
      <c r="EY248" s="288">
        <v>0.99944444444444447</v>
      </c>
      <c r="EZ248" s="270">
        <f t="shared" ref="EZ248:FJ248" si="2913">IF(EZ252&lt;EZ247,(EZ247-EZ252)/5+EZ249,(EZ252-EZ247)/5+EZ247)</f>
        <v>1.3888888888888889E-4</v>
      </c>
      <c r="FA248" s="270">
        <f t="shared" si="2913"/>
        <v>2.7777777777777779E-3</v>
      </c>
      <c r="FB248" s="270">
        <f t="shared" si="2913"/>
        <v>2.0833333333333333E-3</v>
      </c>
      <c r="FC248" s="270">
        <f t="shared" si="2913"/>
        <v>2.9166666666666668E-3</v>
      </c>
      <c r="FD248" s="270">
        <f t="shared" si="2913"/>
        <v>1.3888888888888889E-3</v>
      </c>
      <c r="FE248" s="270">
        <f t="shared" si="2913"/>
        <v>1.5277777777777779E-3</v>
      </c>
      <c r="FF248" s="270">
        <f t="shared" si="2913"/>
        <v>1.5277777777777779E-3</v>
      </c>
      <c r="FG248" s="270">
        <f t="shared" si="2913"/>
        <v>2.9166666666666668E-3</v>
      </c>
      <c r="FH248" s="270">
        <f t="shared" si="2913"/>
        <v>2.9166666666666668E-3</v>
      </c>
      <c r="FI248" s="270">
        <f t="shared" si="2913"/>
        <v>2.9166666666666668E-3</v>
      </c>
      <c r="FJ248" s="270">
        <f t="shared" si="2913"/>
        <v>2.7777777777777779E-3</v>
      </c>
      <c r="FK248" s="274">
        <f t="shared" ref="FK248" si="2914">IF(FK252&lt;FK247,(FK247-FK252)/5+FK249,(FK252-FK247)/5+FK247)</f>
        <v>2.2222222222222222E-3</v>
      </c>
      <c r="FL248" s="214">
        <f t="shared" si="2280"/>
        <v>29</v>
      </c>
      <c r="FM248" s="238" t="s">
        <v>108</v>
      </c>
      <c r="FN248" s="222">
        <f>HR191</f>
        <v>0</v>
      </c>
      <c r="FO248" s="216"/>
      <c r="FP248" s="216"/>
      <c r="FQ248" s="216"/>
      <c r="FR248" s="216"/>
      <c r="FS248" s="216"/>
      <c r="FT248" s="216"/>
      <c r="FU248" s="216"/>
      <c r="FV248" s="216"/>
      <c r="FW248" s="216"/>
      <c r="FX248" s="216"/>
      <c r="FY248" s="216"/>
      <c r="FZ248" s="216"/>
      <c r="GA248" s="216"/>
      <c r="GB248" s="216"/>
      <c r="GC248" s="216"/>
      <c r="GD248" s="216"/>
      <c r="GE248" s="216"/>
      <c r="GF248" s="216"/>
      <c r="GG248" s="216"/>
      <c r="GH248" s="216"/>
      <c r="GI248" s="216"/>
      <c r="GJ248" s="216"/>
      <c r="GK248" s="216"/>
      <c r="GL248" s="216"/>
      <c r="GM248" s="216"/>
      <c r="GN248" s="216"/>
      <c r="GO248" s="216"/>
      <c r="GP248" s="216"/>
      <c r="GQ248" s="216"/>
      <c r="GR248" s="216"/>
      <c r="GS248" s="216"/>
      <c r="GT248" s="216"/>
      <c r="GU248" s="216"/>
      <c r="GV248" s="216"/>
      <c r="GW248" s="216"/>
      <c r="GX248" s="216"/>
      <c r="GY248" s="216"/>
      <c r="GZ248" s="216"/>
      <c r="HA248" s="216"/>
      <c r="HB248" s="216"/>
      <c r="HC248" s="216"/>
      <c r="HD248" s="216"/>
      <c r="HE248" s="216"/>
      <c r="HF248" s="216"/>
      <c r="HG248" s="216"/>
      <c r="HH248" s="216"/>
      <c r="HI248" s="216"/>
      <c r="HJ248" s="216"/>
      <c r="HK248" s="216"/>
      <c r="HL248" s="216"/>
      <c r="HM248" s="216"/>
      <c r="HN248" s="216"/>
      <c r="HO248" s="216"/>
      <c r="HP248" s="216"/>
      <c r="HQ248" s="216"/>
      <c r="HR248" s="216"/>
      <c r="HS248" s="216"/>
      <c r="HT248" s="216"/>
      <c r="HU248" s="216"/>
      <c r="HV248" s="216"/>
      <c r="HW248" s="216"/>
      <c r="HX248" s="216"/>
      <c r="HY248" s="216"/>
      <c r="HZ248" s="216"/>
      <c r="IA248" s="216"/>
      <c r="IB248" s="216"/>
      <c r="IC248" s="216"/>
      <c r="ID248" s="216"/>
      <c r="IE248" s="216"/>
      <c r="IF248" s="216"/>
      <c r="IG248" s="216"/>
      <c r="IH248" s="216"/>
      <c r="II248" s="216"/>
      <c r="IJ248" s="216"/>
      <c r="IK248" s="216"/>
      <c r="IL248" s="216"/>
      <c r="IM248" s="216"/>
      <c r="IN248" s="216"/>
      <c r="IO248" s="216"/>
      <c r="IP248" s="216"/>
      <c r="IQ248" s="216"/>
      <c r="IR248" s="216"/>
      <c r="IS248" s="216"/>
      <c r="IT248" s="216"/>
      <c r="IU248" s="216"/>
      <c r="IV248" s="216"/>
      <c r="IW248" s="216"/>
      <c r="IX248" s="216"/>
      <c r="IY248" s="216"/>
      <c r="IZ248" s="216"/>
      <c r="JA248" s="216"/>
      <c r="JB248" s="216"/>
      <c r="JC248" s="216"/>
      <c r="JD248" s="216"/>
      <c r="JE248" s="216"/>
      <c r="JF248" s="216"/>
      <c r="JG248" s="216"/>
      <c r="JH248" s="216"/>
      <c r="JI248" s="216"/>
      <c r="JJ248" s="216"/>
      <c r="JK248" s="216"/>
      <c r="JL248" s="216"/>
      <c r="JM248" s="216"/>
      <c r="JN248" s="216"/>
      <c r="JO248" s="216"/>
      <c r="JP248" s="216"/>
      <c r="JQ248" s="216"/>
      <c r="JR248" s="216"/>
    </row>
    <row r="249" spans="58:278">
      <c r="BF249" s="215">
        <v>28</v>
      </c>
      <c r="BG249" s="214">
        <f t="shared" si="2271"/>
        <v>28</v>
      </c>
      <c r="BH249" s="257">
        <f t="shared" ref="BH249:BI249" si="2915">IF(BH252&lt;BH247,(BH247-BH252)/5+BH250,(BH252-BH247)/5+BH248)</f>
        <v>2.0833333333333333E-3</v>
      </c>
      <c r="BI249" s="254">
        <f t="shared" si="2915"/>
        <v>3.0555555555555557E-3</v>
      </c>
      <c r="BJ249" s="254">
        <f t="shared" ref="BJ249:DO249" si="2916">IF(BJ252&lt;BJ247,(BJ247-BJ252)/5+BJ250,(BJ252-BJ247)/5+BJ248)</f>
        <v>2.7777777777777775E-3</v>
      </c>
      <c r="BK249" s="254">
        <f t="shared" si="2916"/>
        <v>3.0555555555555553E-3</v>
      </c>
      <c r="BL249" s="254">
        <f t="shared" si="2916"/>
        <v>3.3333333333333335E-3</v>
      </c>
      <c r="BM249" s="254">
        <f t="shared" si="2916"/>
        <v>3.0555555555555553E-3</v>
      </c>
      <c r="BN249" s="254">
        <f t="shared" si="2916"/>
        <v>2.0833333333333333E-3</v>
      </c>
      <c r="BO249" s="254">
        <f t="shared" si="2916"/>
        <v>2.3611111111111111E-3</v>
      </c>
      <c r="BP249" s="254">
        <f t="shared" si="2916"/>
        <v>3.472222222222222E-3</v>
      </c>
      <c r="BQ249" s="254">
        <f t="shared" si="2916"/>
        <v>2.0833333333333333E-3</v>
      </c>
      <c r="BR249" s="254">
        <f t="shared" si="2916"/>
        <v>2.0833333333333333E-3</v>
      </c>
      <c r="BS249" s="254">
        <f t="shared" si="2916"/>
        <v>2.0833333333333333E-3</v>
      </c>
      <c r="BT249" s="254">
        <f t="shared" si="2916"/>
        <v>2.0833333333333333E-3</v>
      </c>
      <c r="BU249" s="254">
        <f t="shared" si="2916"/>
        <v>2.0833333333333333E-3</v>
      </c>
      <c r="BV249" s="254">
        <f t="shared" si="2916"/>
        <v>1.6666666666666668E-3</v>
      </c>
      <c r="BW249" s="254">
        <f t="shared" si="2916"/>
        <v>2.0833333333333333E-3</v>
      </c>
      <c r="BX249" s="254">
        <f t="shared" si="2916"/>
        <v>2.0833333333333333E-3</v>
      </c>
      <c r="BY249" s="254">
        <f t="shared" si="2916"/>
        <v>2.7777777777777779E-3</v>
      </c>
      <c r="BZ249" s="254">
        <f t="shared" si="2916"/>
        <v>2.0833333333333333E-3</v>
      </c>
      <c r="CA249" s="254">
        <f t="shared" si="2916"/>
        <v>2.7777777777777779E-3</v>
      </c>
      <c r="CB249" s="254">
        <f t="shared" si="2916"/>
        <v>4.8611111111111112E-3</v>
      </c>
      <c r="CC249" s="254">
        <f t="shared" si="2916"/>
        <v>3.0555555555555557E-3</v>
      </c>
      <c r="CD249" s="254">
        <f t="shared" si="2916"/>
        <v>5.138888888888889E-3</v>
      </c>
      <c r="CE249" s="254">
        <f t="shared" si="2916"/>
        <v>3.8888888888888888E-3</v>
      </c>
      <c r="CF249" s="254">
        <f t="shared" si="2916"/>
        <v>5.9722222222222225E-3</v>
      </c>
      <c r="CG249" s="254">
        <f t="shared" si="2916"/>
        <v>5.2777777777777779E-3</v>
      </c>
      <c r="CH249" s="254">
        <f t="shared" si="2916"/>
        <v>7.2222222222222228E-3</v>
      </c>
      <c r="CI249" s="254">
        <f t="shared" si="2916"/>
        <v>7.083333333333333E-3</v>
      </c>
      <c r="CJ249" s="254">
        <f t="shared" si="2916"/>
        <v>8.0555555555555554E-3</v>
      </c>
      <c r="CK249" s="254">
        <f t="shared" si="2916"/>
        <v>8.7500000000000026E-3</v>
      </c>
      <c r="CL249" s="254">
        <f t="shared" si="2916"/>
        <v>8.7500000000000026E-3</v>
      </c>
      <c r="CM249" s="254">
        <f t="shared" si="2916"/>
        <v>1.3333333333333331E-2</v>
      </c>
      <c r="CN249" s="254">
        <f t="shared" si="2916"/>
        <v>1.6250000000000001E-2</v>
      </c>
      <c r="CO249" s="254">
        <f t="shared" si="2916"/>
        <v>1.6666666666666666E-2</v>
      </c>
      <c r="CP249" s="254">
        <f t="shared" si="2916"/>
        <v>1.9166666666666662E-2</v>
      </c>
      <c r="CQ249" s="254">
        <f t="shared" si="2916"/>
        <v>2.1250000000000005E-2</v>
      </c>
      <c r="CR249" s="254">
        <f t="shared" si="2916"/>
        <v>2.194444444444444E-2</v>
      </c>
      <c r="CS249" s="254">
        <f t="shared" si="2916"/>
        <v>2.5416666666666664E-2</v>
      </c>
      <c r="CT249" s="254">
        <f t="shared" si="2916"/>
        <v>2.763888888888889E-2</v>
      </c>
      <c r="CU249" s="254">
        <f t="shared" si="2916"/>
        <v>3.2222222222222222E-2</v>
      </c>
      <c r="CV249" s="254">
        <f t="shared" si="2916"/>
        <v>3.7916666666666675E-2</v>
      </c>
      <c r="CW249" s="254">
        <f t="shared" si="2916"/>
        <v>3.7361111111111109E-2</v>
      </c>
      <c r="CX249" s="254">
        <f t="shared" si="2916"/>
        <v>3.9027777777777765E-2</v>
      </c>
      <c r="CY249" s="254">
        <f t="shared" si="2916"/>
        <v>4.0833333333333326E-2</v>
      </c>
      <c r="CZ249" s="254">
        <f t="shared" si="2916"/>
        <v>4.1111111111111112E-2</v>
      </c>
      <c r="DA249" s="254">
        <f t="shared" si="2916"/>
        <v>4.3749999999999997E-2</v>
      </c>
      <c r="DB249" s="254">
        <f t="shared" si="2916"/>
        <v>4.5277777777777778E-2</v>
      </c>
      <c r="DC249" s="254">
        <f t="shared" si="2916"/>
        <v>6.0416666666666667E-2</v>
      </c>
      <c r="DD249" s="254">
        <f t="shared" si="2916"/>
        <v>6.0555555555555557E-2</v>
      </c>
      <c r="DE249" s="254">
        <f t="shared" si="2916"/>
        <v>6.6250000000000003E-2</v>
      </c>
      <c r="DF249" s="254">
        <f t="shared" si="2916"/>
        <v>8.3472222222222225E-2</v>
      </c>
      <c r="DG249" s="254">
        <f t="shared" si="2916"/>
        <v>9.3333333333333338E-2</v>
      </c>
      <c r="DH249" s="254">
        <f t="shared" si="2916"/>
        <v>0.10027777777777777</v>
      </c>
      <c r="DI249" s="254">
        <f t="shared" si="2916"/>
        <v>0.10638888888888888</v>
      </c>
      <c r="DJ249" s="254">
        <f t="shared" si="2916"/>
        <v>0.1126388888888889</v>
      </c>
      <c r="DK249" s="254">
        <f t="shared" si="2916"/>
        <v>0.11111111111111113</v>
      </c>
      <c r="DL249" s="254">
        <f t="shared" si="2916"/>
        <v>0.14486111111111111</v>
      </c>
      <c r="DM249" s="254">
        <f t="shared" si="2916"/>
        <v>0.13749999999999998</v>
      </c>
      <c r="DN249" s="254">
        <f t="shared" si="2916"/>
        <v>0.15069444444444444</v>
      </c>
      <c r="DO249" s="254">
        <f t="shared" si="2916"/>
        <v>0</v>
      </c>
      <c r="DP249" s="254">
        <f t="shared" ref="DP249" si="2917">IF(DP252&lt;DP247,(DP247-DP252)/5+DP250,(DP252-DP247)/5+DP248)</f>
        <v>0</v>
      </c>
      <c r="DQ249" s="306">
        <f t="shared" si="2276"/>
        <v>28</v>
      </c>
      <c r="DR249" s="254">
        <f t="shared" ref="DR249:DS249" si="2918">IF(DR252&lt;DR247,(DR247-DR252)/5+DR250,(DR252-DR247)/5+DR248)</f>
        <v>0.98388888888888892</v>
      </c>
      <c r="DS249" s="254">
        <f t="shared" si="2918"/>
        <v>0.98847222222222231</v>
      </c>
      <c r="DT249" s="254">
        <f t="shared" ref="DT249:EK249" si="2919">IF(DT252&lt;DT247,(DT247-DT252)/5+DT250,(DT252-DT247)/5+DT248)</f>
        <v>0.98819444444444449</v>
      </c>
      <c r="DU249" s="254">
        <f t="shared" si="2919"/>
        <v>0.98819444444444449</v>
      </c>
      <c r="DV249" s="254">
        <f t="shared" si="2919"/>
        <v>0.99027777777777781</v>
      </c>
      <c r="DW249" s="254">
        <f t="shared" si="2919"/>
        <v>0.99069444444444443</v>
      </c>
      <c r="DX249" s="254">
        <f t="shared" si="2919"/>
        <v>0.99138888888888876</v>
      </c>
      <c r="DY249" s="254">
        <f t="shared" si="2919"/>
        <v>0.98930555555555544</v>
      </c>
      <c r="DZ249" s="254">
        <f t="shared" si="2919"/>
        <v>0.99416666666666675</v>
      </c>
      <c r="EA249" s="254">
        <f t="shared" si="2919"/>
        <v>0.99638888888888899</v>
      </c>
      <c r="EB249" s="254">
        <f t="shared" si="2919"/>
        <v>0.99527777777777771</v>
      </c>
      <c r="EC249" s="254">
        <f t="shared" si="2919"/>
        <v>0.9966666666666667</v>
      </c>
      <c r="ED249" s="254">
        <f t="shared" si="2919"/>
        <v>0.99569444444444455</v>
      </c>
      <c r="EE249" s="254">
        <f t="shared" si="2919"/>
        <v>0.99708333333333343</v>
      </c>
      <c r="EF249" s="254">
        <f t="shared" si="2919"/>
        <v>0.99777777777777765</v>
      </c>
      <c r="EG249" s="254">
        <f t="shared" si="2919"/>
        <v>0.99777777777777765</v>
      </c>
      <c r="EH249" s="254">
        <f t="shared" si="2919"/>
        <v>0.99736111111111103</v>
      </c>
      <c r="EI249" s="254">
        <f t="shared" si="2919"/>
        <v>0.99736111111111125</v>
      </c>
      <c r="EJ249" s="254">
        <f t="shared" si="2919"/>
        <v>0.99777777777777765</v>
      </c>
      <c r="EK249" s="254">
        <f t="shared" si="2919"/>
        <v>0.99805555555555547</v>
      </c>
      <c r="EL249" s="254">
        <v>0.99874999999999992</v>
      </c>
      <c r="EM249" s="254">
        <f t="shared" ref="EM249:EN249" si="2920">IF(EM252&lt;EM247,(EM247-EM252)/5+EM250,(EM252-EM247)/5+EM248)</f>
        <v>0.99777777777777765</v>
      </c>
      <c r="EN249" s="254">
        <f t="shared" si="2920"/>
        <v>2.7777777777777778E-4</v>
      </c>
      <c r="EO249" s="254">
        <v>0.99986111111111109</v>
      </c>
      <c r="EP249" s="254">
        <v>0.99972222222222196</v>
      </c>
      <c r="EQ249" s="254">
        <f t="shared" ref="EQ249:EX249" si="2921">IF(EQ252&lt;EQ247,(EQ247-EQ252)/5+EQ250,(EQ252-EQ247)/5+EQ248)</f>
        <v>2.7777777777777778E-4</v>
      </c>
      <c r="ER249" s="254">
        <f t="shared" si="2921"/>
        <v>9.722222222222223E-4</v>
      </c>
      <c r="ES249" s="254">
        <f t="shared" si="2921"/>
        <v>9.722222222222223E-4</v>
      </c>
      <c r="ET249" s="254">
        <f t="shared" si="2921"/>
        <v>2.7777777777777778E-4</v>
      </c>
      <c r="EU249" s="254">
        <f t="shared" si="2921"/>
        <v>2.7777777777777778E-4</v>
      </c>
      <c r="EV249" s="254">
        <f t="shared" si="2921"/>
        <v>1.6666666666666668E-3</v>
      </c>
      <c r="EW249" s="254">
        <f t="shared" si="2921"/>
        <v>1.9444444444444444E-3</v>
      </c>
      <c r="EX249" s="254">
        <f t="shared" si="2921"/>
        <v>2.0833333333333333E-3</v>
      </c>
      <c r="EY249" s="254">
        <v>2.7777777777777778E-4</v>
      </c>
      <c r="EZ249" s="254">
        <f t="shared" ref="EZ249:FJ249" si="2922">IF(EZ252&lt;EZ247,(EZ247-EZ252)/5+EZ250,(EZ252-EZ247)/5+EZ248)</f>
        <v>2.7777777777777778E-4</v>
      </c>
      <c r="FA249" s="254">
        <f t="shared" si="2922"/>
        <v>2.7777777777777779E-3</v>
      </c>
      <c r="FB249" s="254">
        <f t="shared" si="2922"/>
        <v>2.0833333333333333E-3</v>
      </c>
      <c r="FC249" s="254">
        <f t="shared" si="2922"/>
        <v>3.0555555555555557E-3</v>
      </c>
      <c r="FD249" s="254">
        <f t="shared" si="2922"/>
        <v>1.3888888888888889E-3</v>
      </c>
      <c r="FE249" s="254">
        <f t="shared" si="2922"/>
        <v>1.6666666666666668E-3</v>
      </c>
      <c r="FF249" s="254">
        <f t="shared" si="2922"/>
        <v>1.6666666666666668E-3</v>
      </c>
      <c r="FG249" s="254">
        <f t="shared" si="2922"/>
        <v>3.0555555555555557E-3</v>
      </c>
      <c r="FH249" s="254">
        <f t="shared" si="2922"/>
        <v>3.0555555555555557E-3</v>
      </c>
      <c r="FI249" s="254">
        <f t="shared" si="2922"/>
        <v>3.0555555555555557E-3</v>
      </c>
      <c r="FJ249" s="254">
        <f t="shared" si="2922"/>
        <v>2.7777777777777779E-3</v>
      </c>
      <c r="FK249" s="255">
        <f t="shared" ref="FK249" si="2923">IF(FK252&lt;FK247,(FK247-FK252)/5+FK250,(FK252-FK247)/5+FK248)</f>
        <v>2.3611111111111111E-3</v>
      </c>
      <c r="FL249" s="214">
        <f t="shared" si="2280"/>
        <v>28</v>
      </c>
      <c r="FM249" s="238" t="s">
        <v>167</v>
      </c>
      <c r="FN249" s="222">
        <f>HS191</f>
        <v>0</v>
      </c>
      <c r="FO249" s="216"/>
      <c r="FP249" s="216"/>
      <c r="FQ249" s="216"/>
      <c r="FR249" s="216"/>
      <c r="FS249" s="216"/>
      <c r="FT249" s="216"/>
      <c r="FU249" s="216"/>
      <c r="FV249" s="216"/>
      <c r="FW249" s="216"/>
      <c r="FX249" s="216"/>
      <c r="FY249" s="216"/>
      <c r="FZ249" s="216"/>
      <c r="GA249" s="216"/>
      <c r="GB249" s="216"/>
      <c r="GC249" s="216"/>
      <c r="GD249" s="216"/>
      <c r="GE249" s="216"/>
      <c r="GF249" s="216"/>
      <c r="GG249" s="216"/>
      <c r="GH249" s="216"/>
      <c r="GI249" s="216"/>
      <c r="GJ249" s="216"/>
      <c r="GK249" s="216"/>
      <c r="GL249" s="216"/>
      <c r="GM249" s="216"/>
      <c r="GN249" s="216"/>
      <c r="GO249" s="216"/>
      <c r="GP249" s="216"/>
      <c r="GQ249" s="216"/>
      <c r="GR249" s="216"/>
      <c r="GS249" s="216"/>
      <c r="GT249" s="216"/>
      <c r="GU249" s="216"/>
      <c r="GV249" s="216"/>
      <c r="GW249" s="216"/>
      <c r="GX249" s="216"/>
      <c r="GY249" s="216"/>
      <c r="GZ249" s="216"/>
      <c r="HA249" s="216"/>
      <c r="HB249" s="216"/>
      <c r="HC249" s="216"/>
      <c r="HD249" s="216"/>
      <c r="HE249" s="216"/>
      <c r="HF249" s="216"/>
      <c r="HG249" s="216"/>
      <c r="HH249" s="216"/>
      <c r="HI249" s="216"/>
      <c r="HJ249" s="216"/>
      <c r="HK249" s="216"/>
      <c r="HL249" s="216"/>
      <c r="HM249" s="216"/>
      <c r="HN249" s="216"/>
      <c r="HO249" s="216"/>
      <c r="HP249" s="216"/>
      <c r="HQ249" s="216"/>
      <c r="HR249" s="216"/>
      <c r="HS249" s="216"/>
      <c r="HT249" s="216"/>
      <c r="HU249" s="216"/>
      <c r="HV249" s="216"/>
      <c r="HW249" s="216"/>
      <c r="HX249" s="216"/>
      <c r="HY249" s="216"/>
      <c r="HZ249" s="216"/>
      <c r="IA249" s="216"/>
      <c r="IB249" s="216"/>
      <c r="IC249" s="216"/>
      <c r="ID249" s="216"/>
      <c r="IE249" s="216"/>
      <c r="IF249" s="216"/>
      <c r="IG249" s="216"/>
      <c r="IH249" s="216"/>
      <c r="II249" s="216"/>
      <c r="IJ249" s="216"/>
      <c r="IK249" s="216"/>
      <c r="IL249" s="216"/>
      <c r="IM249" s="216"/>
      <c r="IN249" s="216"/>
      <c r="IO249" s="216"/>
      <c r="IP249" s="216"/>
      <c r="IQ249" s="216"/>
      <c r="IR249" s="216"/>
      <c r="IS249" s="216"/>
      <c r="IT249" s="216"/>
      <c r="IU249" s="216"/>
      <c r="IV249" s="216"/>
      <c r="IW249" s="216"/>
      <c r="IX249" s="216"/>
      <c r="IY249" s="216"/>
      <c r="IZ249" s="216"/>
      <c r="JA249" s="216"/>
      <c r="JB249" s="216"/>
      <c r="JC249" s="216"/>
      <c r="JD249" s="216"/>
      <c r="JE249" s="216"/>
      <c r="JF249" s="216"/>
      <c r="JG249" s="216"/>
      <c r="JH249" s="216"/>
      <c r="JI249" s="216"/>
      <c r="JJ249" s="216"/>
      <c r="JK249" s="216"/>
      <c r="JL249" s="216"/>
      <c r="JM249" s="216"/>
      <c r="JN249" s="216"/>
      <c r="JO249" s="216"/>
      <c r="JP249" s="216"/>
      <c r="JQ249" s="216"/>
      <c r="JR249" s="216"/>
    </row>
    <row r="250" spans="58:278">
      <c r="BF250" s="215">
        <v>27</v>
      </c>
      <c r="BG250" s="214">
        <f t="shared" si="2271"/>
        <v>27</v>
      </c>
      <c r="BH250" s="257">
        <f t="shared" ref="BH250:BI250" si="2924">IF(BH252&lt;BH247,(BH247-BH252)/5+BH251,(BH252-BH247)/5+BH249)</f>
        <v>2.0833333333333333E-3</v>
      </c>
      <c r="BI250" s="254">
        <f t="shared" si="2924"/>
        <v>3.1944444444444446E-3</v>
      </c>
      <c r="BJ250" s="254">
        <f t="shared" ref="BJ250:DO250" si="2925">IF(BJ252&lt;BJ247,(BJ247-BJ252)/5+BJ251,(BJ252-BJ247)/5+BJ249)</f>
        <v>2.0833333333333329E-3</v>
      </c>
      <c r="BK250" s="254">
        <f t="shared" si="2925"/>
        <v>2.4999999999999996E-3</v>
      </c>
      <c r="BL250" s="254">
        <f t="shared" si="2925"/>
        <v>2.9166666666666668E-3</v>
      </c>
      <c r="BM250" s="254">
        <f t="shared" si="2925"/>
        <v>2.4999999999999996E-3</v>
      </c>
      <c r="BN250" s="254">
        <f t="shared" si="2925"/>
        <v>2.0833333333333333E-3</v>
      </c>
      <c r="BO250" s="254">
        <f t="shared" si="2925"/>
        <v>2.5000000000000001E-3</v>
      </c>
      <c r="BP250" s="254">
        <f t="shared" si="2925"/>
        <v>3.472222222222222E-3</v>
      </c>
      <c r="BQ250" s="254">
        <f t="shared" si="2925"/>
        <v>2.0833333333333333E-3</v>
      </c>
      <c r="BR250" s="254">
        <f t="shared" si="2925"/>
        <v>2.0833333333333333E-3</v>
      </c>
      <c r="BS250" s="254">
        <f t="shared" si="2925"/>
        <v>2.0833333333333333E-3</v>
      </c>
      <c r="BT250" s="254">
        <f t="shared" si="2925"/>
        <v>2.0833333333333333E-3</v>
      </c>
      <c r="BU250" s="254">
        <f t="shared" si="2925"/>
        <v>2.0833333333333333E-3</v>
      </c>
      <c r="BV250" s="254">
        <f t="shared" si="2925"/>
        <v>1.8055555555555557E-3</v>
      </c>
      <c r="BW250" s="254">
        <f t="shared" si="2925"/>
        <v>2.0833333333333333E-3</v>
      </c>
      <c r="BX250" s="254">
        <f t="shared" si="2925"/>
        <v>2.0833333333333333E-3</v>
      </c>
      <c r="BY250" s="254">
        <f t="shared" si="2925"/>
        <v>2.7777777777777779E-3</v>
      </c>
      <c r="BZ250" s="254">
        <f t="shared" si="2925"/>
        <v>2.0833333333333333E-3</v>
      </c>
      <c r="CA250" s="254">
        <f t="shared" si="2925"/>
        <v>2.7777777777777779E-3</v>
      </c>
      <c r="CB250" s="254">
        <f t="shared" si="2925"/>
        <v>4.8611111111111112E-3</v>
      </c>
      <c r="CC250" s="254">
        <f t="shared" si="2925"/>
        <v>3.1944444444444446E-3</v>
      </c>
      <c r="CD250" s="254">
        <f t="shared" si="2925"/>
        <v>4.5833333333333334E-3</v>
      </c>
      <c r="CE250" s="254">
        <f t="shared" si="2925"/>
        <v>3.7499999999999999E-3</v>
      </c>
      <c r="CF250" s="254">
        <f t="shared" si="2925"/>
        <v>5.8333333333333336E-3</v>
      </c>
      <c r="CG250" s="254">
        <f t="shared" si="2925"/>
        <v>5.138888888888889E-3</v>
      </c>
      <c r="CH250" s="254">
        <f t="shared" si="2925"/>
        <v>6.6666666666666671E-3</v>
      </c>
      <c r="CI250" s="254">
        <f t="shared" si="2925"/>
        <v>6.8055555555555551E-3</v>
      </c>
      <c r="CJ250" s="254">
        <f t="shared" si="2925"/>
        <v>7.9166666666666656E-3</v>
      </c>
      <c r="CK250" s="254">
        <f t="shared" si="2925"/>
        <v>8.6111111111111128E-3</v>
      </c>
      <c r="CL250" s="254">
        <f t="shared" si="2925"/>
        <v>8.6111111111111128E-3</v>
      </c>
      <c r="CM250" s="254">
        <f t="shared" si="2925"/>
        <v>1.2361111111111109E-2</v>
      </c>
      <c r="CN250" s="254">
        <f t="shared" si="2925"/>
        <v>1.5694444444444445E-2</v>
      </c>
      <c r="CO250" s="254">
        <f t="shared" si="2925"/>
        <v>1.5972222222222221E-2</v>
      </c>
      <c r="CP250" s="254">
        <f t="shared" si="2925"/>
        <v>1.833333333333333E-2</v>
      </c>
      <c r="CQ250" s="254">
        <f t="shared" si="2925"/>
        <v>2.041666666666667E-2</v>
      </c>
      <c r="CR250" s="254">
        <f t="shared" si="2925"/>
        <v>2.1111111111111108E-2</v>
      </c>
      <c r="CS250" s="254">
        <f t="shared" si="2925"/>
        <v>2.4583333333333332E-2</v>
      </c>
      <c r="CT250" s="254">
        <f t="shared" si="2925"/>
        <v>2.6527777777777779E-2</v>
      </c>
      <c r="CU250" s="254">
        <f t="shared" si="2925"/>
        <v>3.0972222222222224E-2</v>
      </c>
      <c r="CV250" s="254">
        <f t="shared" si="2925"/>
        <v>3.6388888888888894E-2</v>
      </c>
      <c r="CW250" s="254">
        <f t="shared" si="2925"/>
        <v>3.5555555555555556E-2</v>
      </c>
      <c r="CX250" s="254">
        <f t="shared" si="2925"/>
        <v>3.7361111111111102E-2</v>
      </c>
      <c r="CY250" s="254">
        <f t="shared" si="2925"/>
        <v>3.9027777777777772E-2</v>
      </c>
      <c r="CZ250" s="254">
        <f t="shared" si="2925"/>
        <v>3.875E-2</v>
      </c>
      <c r="DA250" s="254">
        <f t="shared" si="2925"/>
        <v>4.1666666666666664E-2</v>
      </c>
      <c r="DB250" s="254">
        <f t="shared" si="2925"/>
        <v>4.2916666666666665E-2</v>
      </c>
      <c r="DC250" s="254">
        <f t="shared" si="2925"/>
        <v>5.6944444444444443E-2</v>
      </c>
      <c r="DD250" s="254">
        <f t="shared" si="2925"/>
        <v>5.8194444444444444E-2</v>
      </c>
      <c r="DE250" s="254">
        <f t="shared" si="2925"/>
        <v>6.2916666666666676E-2</v>
      </c>
      <c r="DF250" s="254">
        <f t="shared" si="2925"/>
        <v>7.902777777777778E-2</v>
      </c>
      <c r="DG250" s="254">
        <f t="shared" si="2925"/>
        <v>8.7916666666666671E-2</v>
      </c>
      <c r="DH250" s="254">
        <f t="shared" si="2925"/>
        <v>9.4166666666666662E-2</v>
      </c>
      <c r="DI250" s="254">
        <f t="shared" si="2925"/>
        <v>9.9861111111111109E-2</v>
      </c>
      <c r="DJ250" s="254">
        <f t="shared" si="2925"/>
        <v>0.10541666666666667</v>
      </c>
      <c r="DK250" s="254">
        <f t="shared" si="2925"/>
        <v>0.1013888888888889</v>
      </c>
      <c r="DL250" s="254">
        <f t="shared" si="2925"/>
        <v>0.13291666666666666</v>
      </c>
      <c r="DM250" s="254">
        <f t="shared" si="2925"/>
        <v>0.13749999999999998</v>
      </c>
      <c r="DN250" s="254">
        <f t="shared" si="2925"/>
        <v>0.15069444444444444</v>
      </c>
      <c r="DO250" s="254">
        <f t="shared" si="2925"/>
        <v>0</v>
      </c>
      <c r="DP250" s="254">
        <f t="shared" ref="DP250" si="2926">IF(DP252&lt;DP247,(DP247-DP252)/5+DP251,(DP252-DP247)/5+DP249)</f>
        <v>0</v>
      </c>
      <c r="DQ250" s="306">
        <f t="shared" si="2276"/>
        <v>27</v>
      </c>
      <c r="DR250" s="254">
        <f t="shared" ref="DR250:DS250" si="2927">IF(DR252&lt;DR247,(DR247-DR252)/5+DR251,(DR252-DR247)/5+DR249)</f>
        <v>0.98486111111111119</v>
      </c>
      <c r="DS250" s="254">
        <f t="shared" si="2927"/>
        <v>0.98930555555555566</v>
      </c>
      <c r="DT250" s="254">
        <f t="shared" ref="DT250:EK250" si="2928">IF(DT252&lt;DT247,(DT247-DT252)/5+DT251,(DT252-DT247)/5+DT249)</f>
        <v>0.98888888888888893</v>
      </c>
      <c r="DU250" s="254">
        <f t="shared" si="2928"/>
        <v>0.98888888888888893</v>
      </c>
      <c r="DV250" s="254">
        <f t="shared" si="2928"/>
        <v>0.99097222222222225</v>
      </c>
      <c r="DW250" s="254">
        <f t="shared" si="2928"/>
        <v>0.99124999999999996</v>
      </c>
      <c r="DX250" s="254">
        <f t="shared" si="2928"/>
        <v>0.9919444444444443</v>
      </c>
      <c r="DY250" s="254">
        <f t="shared" si="2928"/>
        <v>0.98986111111111097</v>
      </c>
      <c r="DZ250" s="254">
        <f t="shared" si="2928"/>
        <v>0.99402777777777784</v>
      </c>
      <c r="EA250" s="254">
        <f t="shared" si="2928"/>
        <v>0.99736111111111125</v>
      </c>
      <c r="EB250" s="254">
        <f t="shared" si="2928"/>
        <v>0.99569444444444433</v>
      </c>
      <c r="EC250" s="254">
        <f t="shared" si="2928"/>
        <v>0.99708333333333343</v>
      </c>
      <c r="ED250" s="254">
        <f t="shared" si="2928"/>
        <v>0.99597222222222237</v>
      </c>
      <c r="EE250" s="254">
        <f t="shared" si="2928"/>
        <v>0.99736111111111125</v>
      </c>
      <c r="EF250" s="254">
        <f t="shared" si="2928"/>
        <v>0.99805555555555536</v>
      </c>
      <c r="EG250" s="254">
        <f t="shared" si="2928"/>
        <v>0.99805555555555536</v>
      </c>
      <c r="EH250" s="254">
        <f t="shared" si="2928"/>
        <v>0.99777777777777765</v>
      </c>
      <c r="EI250" s="254">
        <f t="shared" si="2928"/>
        <v>0.99708333333333343</v>
      </c>
      <c r="EJ250" s="254">
        <f t="shared" si="2928"/>
        <v>0.99805555555555536</v>
      </c>
      <c r="EK250" s="254">
        <f t="shared" si="2928"/>
        <v>0.99847222222222209</v>
      </c>
      <c r="EL250" s="254">
        <v>0.99916666666666598</v>
      </c>
      <c r="EM250" s="254">
        <f t="shared" ref="EM250:EN250" si="2929">IF(EM252&lt;EM247,(EM247-EM252)/5+EM251,(EM252-EM247)/5+EM249)</f>
        <v>0.99805555555555536</v>
      </c>
      <c r="EN250" s="254">
        <f t="shared" si="2929"/>
        <v>4.1666666666666664E-4</v>
      </c>
      <c r="EO250" s="254">
        <v>1.3888888888888889E-4</v>
      </c>
      <c r="EP250" s="254">
        <v>0.99958333333333327</v>
      </c>
      <c r="EQ250" s="254">
        <f t="shared" ref="EQ250:EX250" si="2930">IF(EQ252&lt;EQ247,(EQ247-EQ252)/5+EQ251,(EQ252-EQ247)/5+EQ249)</f>
        <v>4.1666666666666664E-4</v>
      </c>
      <c r="ER250" s="254">
        <f t="shared" si="2930"/>
        <v>1.1111111111111111E-3</v>
      </c>
      <c r="ES250" s="254">
        <f t="shared" si="2930"/>
        <v>1.1111111111111111E-3</v>
      </c>
      <c r="ET250" s="254">
        <f t="shared" si="2930"/>
        <v>4.1666666666666664E-4</v>
      </c>
      <c r="EU250" s="254">
        <f t="shared" si="2930"/>
        <v>4.1666666666666664E-4</v>
      </c>
      <c r="EV250" s="254">
        <f t="shared" si="2930"/>
        <v>1.8055555555555557E-3</v>
      </c>
      <c r="EW250" s="254">
        <f t="shared" si="2930"/>
        <v>1.5277777777777776E-3</v>
      </c>
      <c r="EX250" s="254">
        <f t="shared" si="2930"/>
        <v>2.0833333333333333E-3</v>
      </c>
      <c r="EY250" s="254">
        <v>1.1111111111111111E-3</v>
      </c>
      <c r="EZ250" s="254">
        <f t="shared" ref="EZ250:FJ250" si="2931">IF(EZ252&lt;EZ247,(EZ247-EZ252)/5+EZ251,(EZ252-EZ247)/5+EZ249)</f>
        <v>4.1666666666666664E-4</v>
      </c>
      <c r="FA250" s="254">
        <f t="shared" si="2931"/>
        <v>2.7777777777777779E-3</v>
      </c>
      <c r="FB250" s="254">
        <f t="shared" si="2931"/>
        <v>2.0833333333333333E-3</v>
      </c>
      <c r="FC250" s="254">
        <f t="shared" si="2931"/>
        <v>3.1944444444444446E-3</v>
      </c>
      <c r="FD250" s="254">
        <f t="shared" si="2931"/>
        <v>1.3888888888888889E-3</v>
      </c>
      <c r="FE250" s="254">
        <f t="shared" si="2931"/>
        <v>1.8055555555555557E-3</v>
      </c>
      <c r="FF250" s="254">
        <f t="shared" si="2931"/>
        <v>1.8055555555555557E-3</v>
      </c>
      <c r="FG250" s="254">
        <f t="shared" si="2931"/>
        <v>3.1944444444444446E-3</v>
      </c>
      <c r="FH250" s="254">
        <f t="shared" si="2931"/>
        <v>3.1944444444444446E-3</v>
      </c>
      <c r="FI250" s="254">
        <f t="shared" si="2931"/>
        <v>3.1944444444444446E-3</v>
      </c>
      <c r="FJ250" s="254">
        <f t="shared" si="2931"/>
        <v>2.7777777777777779E-3</v>
      </c>
      <c r="FK250" s="255">
        <f t="shared" ref="FK250" si="2932">IF(FK252&lt;FK247,(FK247-FK252)/5+FK251,(FK252-FK247)/5+FK249)</f>
        <v>2.5000000000000001E-3</v>
      </c>
      <c r="FL250" s="214">
        <f t="shared" si="2280"/>
        <v>27</v>
      </c>
      <c r="FM250" s="238" t="s">
        <v>120</v>
      </c>
      <c r="FN250" s="222">
        <f>HT191</f>
        <v>0</v>
      </c>
      <c r="FO250" s="216"/>
      <c r="FP250" s="216"/>
      <c r="FQ250" s="216"/>
      <c r="FR250" s="216"/>
      <c r="FS250" s="216"/>
      <c r="FT250" s="216"/>
      <c r="FU250" s="216"/>
      <c r="FV250" s="216"/>
      <c r="FW250" s="216"/>
      <c r="FX250" s="216"/>
      <c r="FY250" s="216"/>
      <c r="FZ250" s="216"/>
      <c r="GA250" s="216"/>
      <c r="GB250" s="216"/>
      <c r="GC250" s="216"/>
      <c r="GD250" s="216"/>
      <c r="GE250" s="216"/>
      <c r="GF250" s="216"/>
      <c r="GG250" s="216"/>
      <c r="GH250" s="216"/>
      <c r="GI250" s="216"/>
      <c r="GJ250" s="216"/>
      <c r="GK250" s="216"/>
      <c r="GL250" s="216"/>
      <c r="GM250" s="216"/>
      <c r="GN250" s="216"/>
      <c r="GO250" s="216"/>
      <c r="GP250" s="216"/>
      <c r="GQ250" s="216"/>
      <c r="GR250" s="216"/>
      <c r="GS250" s="216"/>
      <c r="GT250" s="216"/>
      <c r="GU250" s="216"/>
      <c r="GV250" s="216"/>
      <c r="GW250" s="216"/>
      <c r="GX250" s="216"/>
      <c r="GY250" s="216"/>
      <c r="GZ250" s="216"/>
      <c r="HA250" s="216"/>
      <c r="HB250" s="216"/>
      <c r="HC250" s="216"/>
      <c r="HD250" s="216"/>
      <c r="HE250" s="216"/>
      <c r="HF250" s="216"/>
      <c r="HG250" s="216"/>
      <c r="HH250" s="216"/>
      <c r="HI250" s="216"/>
      <c r="HJ250" s="216"/>
      <c r="HK250" s="216"/>
      <c r="HL250" s="216"/>
      <c r="HM250" s="216"/>
      <c r="HN250" s="216"/>
      <c r="HO250" s="216"/>
      <c r="HP250" s="216"/>
      <c r="HQ250" s="216"/>
      <c r="HR250" s="216"/>
      <c r="HS250" s="216"/>
      <c r="HT250" s="216"/>
      <c r="HU250" s="216"/>
      <c r="HV250" s="216"/>
      <c r="HW250" s="216"/>
      <c r="HX250" s="216"/>
      <c r="HY250" s="216"/>
      <c r="HZ250" s="216"/>
      <c r="IA250" s="216"/>
      <c r="IB250" s="216"/>
      <c r="IC250" s="216"/>
      <c r="ID250" s="216"/>
      <c r="IE250" s="216"/>
      <c r="IF250" s="216"/>
      <c r="IG250" s="216"/>
      <c r="IH250" s="216"/>
      <c r="II250" s="216"/>
      <c r="IJ250" s="216"/>
      <c r="IK250" s="216"/>
      <c r="IL250" s="216"/>
      <c r="IM250" s="216"/>
      <c r="IN250" s="216"/>
      <c r="IO250" s="216"/>
      <c r="IP250" s="216"/>
      <c r="IQ250" s="216"/>
      <c r="IR250" s="216"/>
      <c r="IS250" s="216"/>
      <c r="IT250" s="216"/>
      <c r="IU250" s="216"/>
      <c r="IV250" s="216"/>
      <c r="IW250" s="216"/>
      <c r="IX250" s="216"/>
      <c r="IY250" s="216"/>
      <c r="IZ250" s="216"/>
      <c r="JA250" s="216"/>
      <c r="JB250" s="216"/>
      <c r="JC250" s="216"/>
      <c r="JD250" s="216"/>
      <c r="JE250" s="216"/>
      <c r="JF250" s="216"/>
      <c r="JG250" s="216"/>
      <c r="JH250" s="216"/>
      <c r="JI250" s="216"/>
      <c r="JJ250" s="216"/>
      <c r="JK250" s="216"/>
      <c r="JL250" s="216"/>
      <c r="JM250" s="216"/>
      <c r="JN250" s="216"/>
      <c r="JO250" s="216"/>
      <c r="JP250" s="216"/>
      <c r="JQ250" s="216"/>
      <c r="JR250" s="216"/>
    </row>
    <row r="251" spans="58:278" ht="15.75" thickBot="1">
      <c r="BF251" s="215">
        <v>26</v>
      </c>
      <c r="BG251" s="214">
        <f t="shared" si="2271"/>
        <v>26</v>
      </c>
      <c r="BH251" s="286">
        <f>IF(BH252&lt;BH247,(BH247-BH252)/5+BH252,(BH252-BH247)/5+BH250)</f>
        <v>2.0833333333333333E-3</v>
      </c>
      <c r="BI251" s="283">
        <f>IF(BI252&lt;BI247,(BI247-BI252)/5+BI252,(BI252-BI247)/5+BI250)</f>
        <v>3.3333333333333335E-3</v>
      </c>
      <c r="BJ251" s="283">
        <f t="shared" ref="BJ251:DO251" si="2933">IF(BJ252&lt;BJ247,(BJ247-BJ252)/5+BJ252,(BJ252-BJ247)/5+BJ250)</f>
        <v>1.3888888888888887E-3</v>
      </c>
      <c r="BK251" s="283">
        <f t="shared" si="2933"/>
        <v>1.9444444444444444E-3</v>
      </c>
      <c r="BL251" s="283">
        <f t="shared" si="2933"/>
        <v>2.5000000000000001E-3</v>
      </c>
      <c r="BM251" s="283">
        <f t="shared" si="2933"/>
        <v>1.9444444444444444E-3</v>
      </c>
      <c r="BN251" s="283">
        <f t="shared" si="2933"/>
        <v>2.0833333333333333E-3</v>
      </c>
      <c r="BO251" s="283">
        <f t="shared" si="2933"/>
        <v>2.638888888888889E-3</v>
      </c>
      <c r="BP251" s="283">
        <f t="shared" si="2933"/>
        <v>3.472222222222222E-3</v>
      </c>
      <c r="BQ251" s="283">
        <f t="shared" si="2933"/>
        <v>2.0833333333333333E-3</v>
      </c>
      <c r="BR251" s="283">
        <f t="shared" si="2933"/>
        <v>2.0833333333333333E-3</v>
      </c>
      <c r="BS251" s="283">
        <f t="shared" si="2933"/>
        <v>2.0833333333333333E-3</v>
      </c>
      <c r="BT251" s="283">
        <f t="shared" si="2933"/>
        <v>2.0833333333333333E-3</v>
      </c>
      <c r="BU251" s="283">
        <f t="shared" si="2933"/>
        <v>2.0833333333333333E-3</v>
      </c>
      <c r="BV251" s="283">
        <f t="shared" si="2933"/>
        <v>1.9444444444444446E-3</v>
      </c>
      <c r="BW251" s="283">
        <f t="shared" si="2933"/>
        <v>2.0833333333333333E-3</v>
      </c>
      <c r="BX251" s="283">
        <f t="shared" si="2933"/>
        <v>2.0833333333333333E-3</v>
      </c>
      <c r="BY251" s="283">
        <f t="shared" si="2933"/>
        <v>2.7777777777777779E-3</v>
      </c>
      <c r="BZ251" s="283">
        <f t="shared" si="2933"/>
        <v>2.0833333333333333E-3</v>
      </c>
      <c r="CA251" s="283">
        <f t="shared" si="2933"/>
        <v>2.7777777777777779E-3</v>
      </c>
      <c r="CB251" s="283">
        <f t="shared" si="2933"/>
        <v>4.8611111111111112E-3</v>
      </c>
      <c r="CC251" s="283">
        <f t="shared" si="2933"/>
        <v>3.3333333333333335E-3</v>
      </c>
      <c r="CD251" s="283">
        <f t="shared" si="2933"/>
        <v>4.0277777777777777E-3</v>
      </c>
      <c r="CE251" s="283">
        <f t="shared" si="2933"/>
        <v>3.6111111111111109E-3</v>
      </c>
      <c r="CF251" s="283">
        <f t="shared" si="2933"/>
        <v>5.6944444444444447E-3</v>
      </c>
      <c r="CG251" s="283">
        <f t="shared" si="2933"/>
        <v>5.0000000000000001E-3</v>
      </c>
      <c r="CH251" s="283">
        <f t="shared" si="2933"/>
        <v>6.1111111111111114E-3</v>
      </c>
      <c r="CI251" s="283">
        <f t="shared" si="2933"/>
        <v>6.5277777777777773E-3</v>
      </c>
      <c r="CJ251" s="283">
        <f t="shared" si="2933"/>
        <v>7.7777777777777776E-3</v>
      </c>
      <c r="CK251" s="283">
        <f t="shared" si="2933"/>
        <v>8.472222222222223E-3</v>
      </c>
      <c r="CL251" s="283">
        <f t="shared" si="2933"/>
        <v>8.472222222222223E-3</v>
      </c>
      <c r="CM251" s="283">
        <f t="shared" si="2933"/>
        <v>1.1388888888888888E-2</v>
      </c>
      <c r="CN251" s="283">
        <f t="shared" si="2933"/>
        <v>1.5138888888888887E-2</v>
      </c>
      <c r="CO251" s="283">
        <f t="shared" si="2933"/>
        <v>1.5277777777777777E-2</v>
      </c>
      <c r="CP251" s="283">
        <f t="shared" si="2933"/>
        <v>1.7499999999999998E-2</v>
      </c>
      <c r="CQ251" s="283">
        <f t="shared" si="2933"/>
        <v>1.9583333333333335E-2</v>
      </c>
      <c r="CR251" s="283">
        <f t="shared" si="2933"/>
        <v>2.0277777777777777E-2</v>
      </c>
      <c r="CS251" s="283">
        <f t="shared" si="2933"/>
        <v>2.375E-2</v>
      </c>
      <c r="CT251" s="283">
        <f t="shared" si="2933"/>
        <v>2.5416666666666667E-2</v>
      </c>
      <c r="CU251" s="283">
        <f t="shared" si="2933"/>
        <v>2.9722222222222223E-2</v>
      </c>
      <c r="CV251" s="283">
        <f t="shared" si="2933"/>
        <v>3.4861111111111114E-2</v>
      </c>
      <c r="CW251" s="283">
        <f t="shared" si="2933"/>
        <v>3.3750000000000002E-2</v>
      </c>
      <c r="CX251" s="283">
        <f t="shared" si="2933"/>
        <v>3.5694444444444438E-2</v>
      </c>
      <c r="CY251" s="283">
        <f t="shared" si="2933"/>
        <v>3.7222222222222219E-2</v>
      </c>
      <c r="CZ251" s="283">
        <f t="shared" si="2933"/>
        <v>3.6388888888888887E-2</v>
      </c>
      <c r="DA251" s="283">
        <f t="shared" si="2933"/>
        <v>3.9583333333333331E-2</v>
      </c>
      <c r="DB251" s="283">
        <f t="shared" si="2933"/>
        <v>4.0555555555555553E-2</v>
      </c>
      <c r="DC251" s="283">
        <f t="shared" si="2933"/>
        <v>5.347222222222222E-2</v>
      </c>
      <c r="DD251" s="283">
        <f t="shared" si="2933"/>
        <v>5.5833333333333332E-2</v>
      </c>
      <c r="DE251" s="283">
        <f t="shared" si="2933"/>
        <v>5.9583333333333335E-2</v>
      </c>
      <c r="DF251" s="283">
        <f t="shared" si="2933"/>
        <v>7.4583333333333335E-2</v>
      </c>
      <c r="DG251" s="283">
        <f t="shared" si="2933"/>
        <v>8.2500000000000004E-2</v>
      </c>
      <c r="DH251" s="283">
        <f t="shared" si="2933"/>
        <v>8.8055555555555554E-2</v>
      </c>
      <c r="DI251" s="283">
        <f t="shared" si="2933"/>
        <v>9.3333333333333338E-2</v>
      </c>
      <c r="DJ251" s="283">
        <f t="shared" si="2933"/>
        <v>9.8194444444444445E-2</v>
      </c>
      <c r="DK251" s="283">
        <f t="shared" si="2933"/>
        <v>9.1666666666666674E-2</v>
      </c>
      <c r="DL251" s="283">
        <f t="shared" si="2933"/>
        <v>0.12097222222222222</v>
      </c>
      <c r="DM251" s="283">
        <f t="shared" si="2933"/>
        <v>0.13749999999999998</v>
      </c>
      <c r="DN251" s="283">
        <f t="shared" si="2933"/>
        <v>0.15069444444444444</v>
      </c>
      <c r="DO251" s="283">
        <f t="shared" si="2933"/>
        <v>0</v>
      </c>
      <c r="DP251" s="283">
        <f t="shared" ref="DP251" si="2934">IF(DP252&lt;DP247,(DP247-DP252)/5+DP252,(DP252-DP247)/5+DP250)</f>
        <v>0</v>
      </c>
      <c r="DQ251" s="306">
        <f t="shared" si="2276"/>
        <v>26</v>
      </c>
      <c r="DR251" s="272">
        <f t="shared" ref="DR251:DS251" si="2935">IF(DR252&lt;DR247,(DR247-DR252)/5+DR252,(DR252-DR247)/5+DR250)</f>
        <v>0.98583333333333345</v>
      </c>
      <c r="DS251" s="272">
        <f t="shared" si="2935"/>
        <v>0.99013888888888901</v>
      </c>
      <c r="DT251" s="272">
        <f t="shared" ref="DT251:EK251" si="2936">IF(DT252&lt;DT247,(DT247-DT252)/5+DT252,(DT252-DT247)/5+DT250)</f>
        <v>0.98958333333333337</v>
      </c>
      <c r="DU251" s="272">
        <f t="shared" si="2936"/>
        <v>0.98958333333333337</v>
      </c>
      <c r="DV251" s="272">
        <f t="shared" si="2936"/>
        <v>0.9916666666666667</v>
      </c>
      <c r="DW251" s="272">
        <f t="shared" si="2936"/>
        <v>0.9918055555555555</v>
      </c>
      <c r="DX251" s="272">
        <f t="shared" si="2936"/>
        <v>0.99249999999999983</v>
      </c>
      <c r="DY251" s="272">
        <f t="shared" si="2936"/>
        <v>0.9904166666666665</v>
      </c>
      <c r="DZ251" s="272">
        <f t="shared" si="2936"/>
        <v>0.99388888888888893</v>
      </c>
      <c r="EA251" s="272">
        <f t="shared" si="2936"/>
        <v>0.99833333333333352</v>
      </c>
      <c r="EB251" s="272">
        <f t="shared" si="2936"/>
        <v>0.99611111111111095</v>
      </c>
      <c r="EC251" s="272">
        <f t="shared" si="2936"/>
        <v>0.99750000000000016</v>
      </c>
      <c r="ED251" s="272">
        <f t="shared" si="2936"/>
        <v>0.99625000000000019</v>
      </c>
      <c r="EE251" s="272">
        <f t="shared" si="2936"/>
        <v>0.99763888888888907</v>
      </c>
      <c r="EF251" s="272">
        <f t="shared" si="2936"/>
        <v>0.99833333333333307</v>
      </c>
      <c r="EG251" s="272">
        <f t="shared" si="2936"/>
        <v>0.99833333333333307</v>
      </c>
      <c r="EH251" s="272">
        <f t="shared" si="2936"/>
        <v>0.99819444444444427</v>
      </c>
      <c r="EI251" s="272">
        <f t="shared" si="2936"/>
        <v>0.99680555555555561</v>
      </c>
      <c r="EJ251" s="272">
        <f t="shared" si="2936"/>
        <v>0.99833333333333307</v>
      </c>
      <c r="EK251" s="272">
        <f t="shared" si="2936"/>
        <v>0.99888888888888872</v>
      </c>
      <c r="EL251" s="283">
        <v>0.99958333333333305</v>
      </c>
      <c r="EM251" s="272">
        <f t="shared" ref="EM251:EN251" si="2937">IF(EM252&lt;EM247,(EM247-EM252)/5+EM252,(EM252-EM247)/5+EM250)</f>
        <v>0.99833333333333307</v>
      </c>
      <c r="EN251" s="272">
        <f t="shared" si="2937"/>
        <v>5.5555555555555556E-4</v>
      </c>
      <c r="EO251" s="283">
        <v>4.1666666666666669E-4</v>
      </c>
      <c r="EP251" s="283">
        <v>0.99944444444444447</v>
      </c>
      <c r="EQ251" s="272">
        <f t="shared" ref="EQ251:EX251" si="2938">IF(EQ252&lt;EQ247,(EQ247-EQ252)/5+EQ252,(EQ252-EQ247)/5+EQ250)</f>
        <v>5.5555555555555556E-4</v>
      </c>
      <c r="ER251" s="272">
        <f t="shared" si="2938"/>
        <v>1.25E-3</v>
      </c>
      <c r="ES251" s="272">
        <f t="shared" si="2938"/>
        <v>1.25E-3</v>
      </c>
      <c r="ET251" s="272">
        <f t="shared" si="2938"/>
        <v>5.5555555555555556E-4</v>
      </c>
      <c r="EU251" s="272">
        <f t="shared" si="2938"/>
        <v>5.5555555555555556E-4</v>
      </c>
      <c r="EV251" s="272">
        <f t="shared" si="2938"/>
        <v>1.9444444444444446E-3</v>
      </c>
      <c r="EW251" s="272">
        <f t="shared" si="2938"/>
        <v>1.1111111111111111E-3</v>
      </c>
      <c r="EX251" s="272">
        <f t="shared" si="2938"/>
        <v>2.0833333333333333E-3</v>
      </c>
      <c r="EY251" s="283">
        <v>1.9444444444444442E-3</v>
      </c>
      <c r="EZ251" s="272">
        <f t="shared" ref="EZ251:FJ251" si="2939">IF(EZ252&lt;EZ247,(EZ247-EZ252)/5+EZ252,(EZ252-EZ247)/5+EZ250)</f>
        <v>5.5555555555555556E-4</v>
      </c>
      <c r="FA251" s="272">
        <f t="shared" si="2939"/>
        <v>2.7777777777777779E-3</v>
      </c>
      <c r="FB251" s="272">
        <f t="shared" si="2939"/>
        <v>2.0833333333333333E-3</v>
      </c>
      <c r="FC251" s="272">
        <f t="shared" si="2939"/>
        <v>3.3333333333333335E-3</v>
      </c>
      <c r="FD251" s="272">
        <f t="shared" si="2939"/>
        <v>1.3888888888888889E-3</v>
      </c>
      <c r="FE251" s="272">
        <f t="shared" si="2939"/>
        <v>1.9444444444444446E-3</v>
      </c>
      <c r="FF251" s="272">
        <f t="shared" si="2939"/>
        <v>1.9444444444444446E-3</v>
      </c>
      <c r="FG251" s="272">
        <f t="shared" si="2939"/>
        <v>3.3333333333333335E-3</v>
      </c>
      <c r="FH251" s="272">
        <f t="shared" si="2939"/>
        <v>3.3333333333333335E-3</v>
      </c>
      <c r="FI251" s="272">
        <f t="shared" si="2939"/>
        <v>3.3333333333333335E-3</v>
      </c>
      <c r="FJ251" s="272">
        <f t="shared" si="2939"/>
        <v>2.7777777777777779E-3</v>
      </c>
      <c r="FK251" s="275">
        <f t="shared" ref="FK251" si="2940">IF(FK252&lt;FK247,(FK247-FK252)/5+FK252,(FK252-FK247)/5+FK250)</f>
        <v>2.638888888888889E-3</v>
      </c>
      <c r="FL251" s="214">
        <f t="shared" si="2280"/>
        <v>26</v>
      </c>
      <c r="FM251" s="238" t="s">
        <v>147</v>
      </c>
      <c r="FN251" s="222">
        <f>HU191</f>
        <v>0</v>
      </c>
      <c r="FO251" s="216"/>
      <c r="FP251" s="216"/>
      <c r="FQ251" s="216"/>
      <c r="FR251" s="216"/>
      <c r="FS251" s="216"/>
      <c r="FT251" s="216"/>
      <c r="FU251" s="216"/>
      <c r="FV251" s="216"/>
      <c r="FW251" s="216"/>
      <c r="FX251" s="216"/>
      <c r="FY251" s="216"/>
      <c r="FZ251" s="216"/>
      <c r="GA251" s="216"/>
      <c r="GB251" s="216"/>
      <c r="GC251" s="216"/>
      <c r="GD251" s="216"/>
      <c r="GE251" s="216"/>
      <c r="GF251" s="216"/>
      <c r="GG251" s="216"/>
      <c r="GH251" s="216"/>
      <c r="GI251" s="216"/>
      <c r="GJ251" s="216"/>
      <c r="GK251" s="216"/>
      <c r="GL251" s="216"/>
      <c r="GM251" s="216"/>
      <c r="GN251" s="216"/>
      <c r="GO251" s="216"/>
      <c r="GP251" s="216"/>
      <c r="GQ251" s="216"/>
      <c r="GR251" s="216"/>
      <c r="GS251" s="216"/>
      <c r="GT251" s="216"/>
      <c r="GU251" s="216"/>
      <c r="GV251" s="216"/>
      <c r="GW251" s="216"/>
      <c r="GX251" s="216"/>
      <c r="GY251" s="216"/>
      <c r="GZ251" s="216"/>
      <c r="HA251" s="216"/>
      <c r="HB251" s="216"/>
      <c r="HC251" s="216"/>
      <c r="HD251" s="216"/>
      <c r="HE251" s="216"/>
      <c r="HF251" s="216"/>
      <c r="HG251" s="216"/>
      <c r="HH251" s="216"/>
      <c r="HI251" s="216"/>
      <c r="HJ251" s="216"/>
      <c r="HK251" s="216"/>
      <c r="HL251" s="216"/>
      <c r="HM251" s="216"/>
      <c r="HN251" s="216"/>
      <c r="HO251" s="216"/>
      <c r="HP251" s="216"/>
      <c r="HQ251" s="216"/>
      <c r="HR251" s="216"/>
      <c r="HS251" s="216"/>
      <c r="HT251" s="216"/>
      <c r="HU251" s="216"/>
      <c r="HV251" s="216"/>
      <c r="HW251" s="216"/>
      <c r="HX251" s="216"/>
      <c r="HY251" s="216"/>
      <c r="HZ251" s="216"/>
      <c r="IA251" s="216"/>
      <c r="IB251" s="216"/>
      <c r="IC251" s="216"/>
      <c r="ID251" s="216"/>
      <c r="IE251" s="216"/>
      <c r="IF251" s="216"/>
      <c r="IG251" s="216"/>
      <c r="IH251" s="216"/>
      <c r="II251" s="216"/>
      <c r="IJ251" s="216"/>
      <c r="IK251" s="216"/>
      <c r="IL251" s="216"/>
      <c r="IM251" s="216"/>
      <c r="IN251" s="216"/>
      <c r="IO251" s="216"/>
      <c r="IP251" s="216"/>
      <c r="IQ251" s="216"/>
      <c r="IR251" s="216"/>
      <c r="IS251" s="216"/>
      <c r="IT251" s="216"/>
      <c r="IU251" s="216"/>
      <c r="IV251" s="216"/>
      <c r="IW251" s="216"/>
      <c r="IX251" s="216"/>
      <c r="IY251" s="216"/>
      <c r="IZ251" s="216"/>
      <c r="JA251" s="216"/>
      <c r="JB251" s="216"/>
      <c r="JC251" s="216"/>
      <c r="JD251" s="216"/>
      <c r="JE251" s="216"/>
      <c r="JF251" s="216"/>
      <c r="JG251" s="216"/>
      <c r="JH251" s="216"/>
      <c r="JI251" s="216"/>
      <c r="JJ251" s="216"/>
      <c r="JK251" s="216"/>
      <c r="JL251" s="216"/>
      <c r="JM251" s="216"/>
      <c r="JN251" s="216"/>
      <c r="JO251" s="216"/>
      <c r="JP251" s="216"/>
      <c r="JQ251" s="216"/>
      <c r="JR251" s="216"/>
    </row>
    <row r="252" spans="58:278" ht="15.75" thickBot="1">
      <c r="BF252" s="215">
        <v>25</v>
      </c>
      <c r="BG252" s="214">
        <f t="shared" si="2271"/>
        <v>25</v>
      </c>
      <c r="BH252" s="258">
        <v>2.0833333333333333E-3</v>
      </c>
      <c r="BI252" s="259">
        <v>3.472222222222222E-3</v>
      </c>
      <c r="BJ252" s="259">
        <v>6.9444444444444447E-4</v>
      </c>
      <c r="BK252" s="259">
        <v>1.3888888888888889E-3</v>
      </c>
      <c r="BL252" s="259">
        <v>2.0833333333333333E-3</v>
      </c>
      <c r="BM252" s="259">
        <v>1.3888888888888889E-3</v>
      </c>
      <c r="BN252" s="259">
        <v>2.0833333333333333E-3</v>
      </c>
      <c r="BO252" s="259">
        <v>2.7777777777777779E-3</v>
      </c>
      <c r="BP252" s="259">
        <v>3.472222222222222E-3</v>
      </c>
      <c r="BQ252" s="259">
        <v>2.0833333333333333E-3</v>
      </c>
      <c r="BR252" s="259">
        <v>2.0833333333333333E-3</v>
      </c>
      <c r="BS252" s="259">
        <v>2.0833333333333333E-3</v>
      </c>
      <c r="BT252" s="259">
        <v>2.0833333333333333E-3</v>
      </c>
      <c r="BU252" s="259">
        <v>2.0833333333333333E-3</v>
      </c>
      <c r="BV252" s="259">
        <v>2.0833333333333333E-3</v>
      </c>
      <c r="BW252" s="259">
        <v>2.0833333333333333E-3</v>
      </c>
      <c r="BX252" s="259">
        <v>2.0833333333333333E-3</v>
      </c>
      <c r="BY252" s="259">
        <v>2.7777777777777779E-3</v>
      </c>
      <c r="BZ252" s="259">
        <v>2.0833333333333333E-3</v>
      </c>
      <c r="CA252" s="259">
        <v>2.7777777777777779E-3</v>
      </c>
      <c r="CB252" s="259">
        <v>4.8611111111111112E-3</v>
      </c>
      <c r="CC252" s="259">
        <v>3.472222222222222E-3</v>
      </c>
      <c r="CD252" s="259">
        <v>3.472222222222222E-3</v>
      </c>
      <c r="CE252" s="259">
        <v>3.472222222222222E-3</v>
      </c>
      <c r="CF252" s="259">
        <v>5.5555555555555558E-3</v>
      </c>
      <c r="CG252" s="259">
        <v>4.8611111111111112E-3</v>
      </c>
      <c r="CH252" s="259">
        <v>5.5555555555555558E-3</v>
      </c>
      <c r="CI252" s="259">
        <v>6.2499999999999995E-3</v>
      </c>
      <c r="CJ252" s="259">
        <v>7.6388888888888886E-3</v>
      </c>
      <c r="CK252" s="259">
        <v>8.3333333333333332E-3</v>
      </c>
      <c r="CL252" s="259">
        <v>8.3333333333333332E-3</v>
      </c>
      <c r="CM252" s="259">
        <v>1.0416666666666666E-2</v>
      </c>
      <c r="CN252" s="259">
        <v>1.4583333333333332E-2</v>
      </c>
      <c r="CO252" s="259">
        <v>1.4583333333333332E-2</v>
      </c>
      <c r="CP252" s="259">
        <v>1.6666666666666666E-2</v>
      </c>
      <c r="CQ252" s="259">
        <v>1.8749999999999999E-2</v>
      </c>
      <c r="CR252" s="259">
        <v>1.9444444444444445E-2</v>
      </c>
      <c r="CS252" s="259">
        <v>2.2916666666666669E-2</v>
      </c>
      <c r="CT252" s="259">
        <v>2.4305555555555556E-2</v>
      </c>
      <c r="CU252" s="259">
        <v>2.8472222222222222E-2</v>
      </c>
      <c r="CV252" s="259">
        <v>3.3333333333333333E-2</v>
      </c>
      <c r="CW252" s="259">
        <v>3.1944444444444449E-2</v>
      </c>
      <c r="CX252" s="259">
        <v>3.4027777777777775E-2</v>
      </c>
      <c r="CY252" s="259">
        <v>3.5416666666666666E-2</v>
      </c>
      <c r="CZ252" s="259">
        <v>3.4027777777777775E-2</v>
      </c>
      <c r="DA252" s="259">
        <v>3.7499999999999999E-2</v>
      </c>
      <c r="DB252" s="259">
        <v>3.8194444444444441E-2</v>
      </c>
      <c r="DC252" s="259">
        <v>4.9999999999999996E-2</v>
      </c>
      <c r="DD252" s="259">
        <v>5.347222222222222E-2</v>
      </c>
      <c r="DE252" s="259">
        <v>5.6250000000000001E-2</v>
      </c>
      <c r="DF252" s="259">
        <v>7.013888888888889E-2</v>
      </c>
      <c r="DG252" s="259">
        <v>7.7083333333333337E-2</v>
      </c>
      <c r="DH252" s="259">
        <v>8.1944444444444445E-2</v>
      </c>
      <c r="DI252" s="259">
        <v>8.6805555555555566E-2</v>
      </c>
      <c r="DJ252" s="259">
        <v>9.0972222222222218E-2</v>
      </c>
      <c r="DK252" s="259">
        <v>8.1944444444444445E-2</v>
      </c>
      <c r="DL252" s="259">
        <v>0.10902777777777778</v>
      </c>
      <c r="DM252" s="259">
        <v>0.13749999999999998</v>
      </c>
      <c r="DN252" s="259">
        <v>0.15069444444444444</v>
      </c>
      <c r="DO252" s="259"/>
      <c r="DP252" s="300"/>
      <c r="DQ252" s="306">
        <f t="shared" si="2276"/>
        <v>25</v>
      </c>
      <c r="DR252" s="295">
        <v>0.9868055555555556</v>
      </c>
      <c r="DS252" s="259">
        <v>0.99097222222222225</v>
      </c>
      <c r="DT252" s="259">
        <v>0.9902777777777777</v>
      </c>
      <c r="DU252" s="259">
        <v>0.9902777777777777</v>
      </c>
      <c r="DV252" s="259">
        <v>0.99236111111111114</v>
      </c>
      <c r="DW252" s="259">
        <v>0.99236111111111114</v>
      </c>
      <c r="DX252" s="259">
        <v>0.99305555555555547</v>
      </c>
      <c r="DY252" s="259">
        <v>0.99097222222222225</v>
      </c>
      <c r="DZ252" s="259">
        <v>0.99375000000000002</v>
      </c>
      <c r="EA252" s="259">
        <v>0.99930555555555556</v>
      </c>
      <c r="EB252" s="290">
        <v>0.99652777777777779</v>
      </c>
      <c r="EC252" s="259">
        <v>0.99791666666666667</v>
      </c>
      <c r="ED252" s="259">
        <v>0.99652777777777779</v>
      </c>
      <c r="EE252" s="259">
        <v>0.99791666666666667</v>
      </c>
      <c r="EF252" s="259">
        <v>0.99861111111111101</v>
      </c>
      <c r="EG252" s="259">
        <v>0.99861111111111101</v>
      </c>
      <c r="EH252" s="259">
        <v>0.99861111111111101</v>
      </c>
      <c r="EI252" s="259">
        <v>0.99652777777777779</v>
      </c>
      <c r="EJ252" s="259">
        <v>0.99861111111111101</v>
      </c>
      <c r="EK252" s="259">
        <v>0.99930555555555556</v>
      </c>
      <c r="EL252" s="259">
        <v>0</v>
      </c>
      <c r="EM252" s="259">
        <v>0.99861111111111101</v>
      </c>
      <c r="EN252" s="259">
        <v>6.9444444444444447E-4</v>
      </c>
      <c r="EO252" s="259">
        <v>6.9444444444444447E-4</v>
      </c>
      <c r="EP252" s="259">
        <v>0.99930555555555556</v>
      </c>
      <c r="EQ252" s="259">
        <v>6.9444444444444447E-4</v>
      </c>
      <c r="ER252" s="259">
        <v>1.3888888888888889E-3</v>
      </c>
      <c r="ES252" s="259">
        <v>1.3888888888888889E-3</v>
      </c>
      <c r="ET252" s="259">
        <v>6.9444444444444447E-4</v>
      </c>
      <c r="EU252" s="259">
        <v>6.9444444444444447E-4</v>
      </c>
      <c r="EV252" s="259">
        <v>2.0833333333333333E-3</v>
      </c>
      <c r="EW252" s="259">
        <v>6.9444444444444447E-4</v>
      </c>
      <c r="EX252" s="259">
        <v>2.0833333333333333E-3</v>
      </c>
      <c r="EY252" s="259">
        <v>2.7777777777777779E-3</v>
      </c>
      <c r="EZ252" s="259">
        <v>6.9444444444444447E-4</v>
      </c>
      <c r="FA252" s="259">
        <v>2.7777777777777779E-3</v>
      </c>
      <c r="FB252" s="259">
        <v>2.0833333333333333E-3</v>
      </c>
      <c r="FC252" s="259">
        <v>3.472222222222222E-3</v>
      </c>
      <c r="FD252" s="259">
        <v>1.3888888888888889E-3</v>
      </c>
      <c r="FE252" s="259">
        <v>2.0833333333333333E-3</v>
      </c>
      <c r="FF252" s="259">
        <v>2.0833333333333333E-3</v>
      </c>
      <c r="FG252" s="259">
        <v>3.472222222222222E-3</v>
      </c>
      <c r="FH252" s="259">
        <v>3.472222222222222E-3</v>
      </c>
      <c r="FI252" s="259">
        <v>3.472222222222222E-3</v>
      </c>
      <c r="FJ252" s="259">
        <v>2.7777777777777779E-3</v>
      </c>
      <c r="FK252" s="273">
        <v>2.7777777777777779E-3</v>
      </c>
      <c r="FL252" s="214">
        <f t="shared" si="2280"/>
        <v>25</v>
      </c>
      <c r="FM252" s="238" t="s">
        <v>148</v>
      </c>
      <c r="FN252" s="219">
        <f>HV191</f>
        <v>0</v>
      </c>
      <c r="FO252" s="216"/>
      <c r="FP252" s="216"/>
      <c r="FQ252" s="216"/>
      <c r="FR252" s="216"/>
      <c r="FS252" s="216"/>
      <c r="FT252" s="216"/>
      <c r="FU252" s="216"/>
      <c r="FV252" s="216"/>
      <c r="FW252" s="216"/>
      <c r="FX252" s="216"/>
      <c r="FY252" s="216"/>
      <c r="FZ252" s="216"/>
      <c r="GA252" s="216"/>
      <c r="GB252" s="216"/>
      <c r="GC252" s="216"/>
      <c r="GD252" s="216"/>
      <c r="GE252" s="216"/>
      <c r="GF252" s="216"/>
      <c r="GG252" s="216"/>
      <c r="GH252" s="216"/>
      <c r="GI252" s="216"/>
      <c r="GJ252" s="216"/>
      <c r="GK252" s="216"/>
      <c r="GL252" s="216"/>
      <c r="GM252" s="216"/>
      <c r="GN252" s="216"/>
      <c r="GO252" s="216"/>
      <c r="GP252" s="216"/>
      <c r="GQ252" s="216"/>
      <c r="GR252" s="216"/>
      <c r="GS252" s="216"/>
      <c r="GT252" s="216"/>
      <c r="GU252" s="216"/>
      <c r="GV252" s="216"/>
      <c r="GW252" s="216"/>
      <c r="GX252" s="216"/>
      <c r="GY252" s="216"/>
      <c r="GZ252" s="216"/>
      <c r="HA252" s="216"/>
      <c r="HB252" s="216"/>
      <c r="HC252" s="216"/>
      <c r="HD252" s="216"/>
      <c r="HE252" s="216"/>
      <c r="HF252" s="216"/>
      <c r="HG252" s="216"/>
      <c r="HH252" s="216"/>
      <c r="HI252" s="216"/>
      <c r="HJ252" s="216"/>
      <c r="HK252" s="216"/>
      <c r="HL252" s="216"/>
      <c r="HM252" s="216"/>
      <c r="HN252" s="216"/>
      <c r="HO252" s="216"/>
      <c r="HP252" s="216"/>
      <c r="HQ252" s="216"/>
      <c r="HR252" s="216"/>
      <c r="HS252" s="216"/>
      <c r="HT252" s="216"/>
      <c r="HU252" s="216"/>
      <c r="HV252" s="216"/>
      <c r="HW252" s="216"/>
      <c r="HX252" s="216"/>
      <c r="HY252" s="216"/>
      <c r="HZ252" s="216"/>
      <c r="IA252" s="216"/>
      <c r="IB252" s="216"/>
      <c r="IC252" s="216"/>
      <c r="ID252" s="216"/>
      <c r="IE252" s="216"/>
      <c r="IF252" s="216"/>
      <c r="IG252" s="216"/>
      <c r="IH252" s="216"/>
      <c r="II252" s="216"/>
      <c r="IJ252" s="216"/>
      <c r="IK252" s="216"/>
      <c r="IL252" s="216"/>
      <c r="IM252" s="216"/>
      <c r="IN252" s="216"/>
      <c r="IO252" s="216"/>
      <c r="IP252" s="216"/>
      <c r="IQ252" s="216"/>
      <c r="IR252" s="216"/>
      <c r="IS252" s="216"/>
      <c r="IT252" s="216"/>
      <c r="IU252" s="216"/>
      <c r="IV252" s="216"/>
      <c r="IW252" s="216"/>
      <c r="IX252" s="216"/>
      <c r="IY252" s="216"/>
      <c r="IZ252" s="216"/>
      <c r="JA252" s="216"/>
      <c r="JB252" s="216"/>
      <c r="JC252" s="216"/>
      <c r="JD252" s="216"/>
      <c r="JE252" s="216"/>
      <c r="JF252" s="216"/>
      <c r="JG252" s="216"/>
      <c r="JH252" s="216"/>
      <c r="JI252" s="216"/>
      <c r="JJ252" s="216"/>
      <c r="JK252" s="216"/>
      <c r="JL252" s="216"/>
      <c r="JM252" s="216"/>
      <c r="JN252" s="216"/>
      <c r="JO252" s="216"/>
      <c r="JP252" s="216"/>
      <c r="JQ252" s="216"/>
      <c r="JR252" s="216"/>
    </row>
    <row r="253" spans="58:278">
      <c r="BF253" s="215">
        <v>24</v>
      </c>
      <c r="BG253" s="214">
        <f t="shared" si="2271"/>
        <v>24</v>
      </c>
      <c r="BH253" s="269">
        <f t="shared" ref="BH253:BI253" si="2941">IF(BH257&lt;BH252,(BH252-BH257)/5+BH254,(BH257-BH252)/5+BH252)</f>
        <v>2.0833333333333333E-3</v>
      </c>
      <c r="BI253" s="270">
        <f t="shared" si="2941"/>
        <v>2.9166666666666664E-3</v>
      </c>
      <c r="BJ253" s="270">
        <f t="shared" ref="BJ253:DO253" si="2942">IF(BJ257&lt;BJ252,(BJ252-BJ257)/5+BJ254,(BJ257-BJ252)/5+BJ252)</f>
        <v>6.9444444444444447E-4</v>
      </c>
      <c r="BK253" s="270">
        <f t="shared" si="2942"/>
        <v>1.3888888888888889E-3</v>
      </c>
      <c r="BL253" s="270">
        <f t="shared" si="2942"/>
        <v>2.0833333333333333E-3</v>
      </c>
      <c r="BM253" s="270">
        <f t="shared" si="2942"/>
        <v>1.3888888888888889E-3</v>
      </c>
      <c r="BN253" s="270">
        <f t="shared" si="2942"/>
        <v>2.0833333333333333E-3</v>
      </c>
      <c r="BO253" s="270">
        <f t="shared" si="2942"/>
        <v>2.5000000000000001E-3</v>
      </c>
      <c r="BP253" s="270">
        <f t="shared" si="2942"/>
        <v>3.472222222222222E-3</v>
      </c>
      <c r="BQ253" s="270">
        <f t="shared" si="2942"/>
        <v>1.9444444444444446E-3</v>
      </c>
      <c r="BR253" s="270">
        <f t="shared" si="2942"/>
        <v>1.9444444444444446E-3</v>
      </c>
      <c r="BS253" s="270">
        <f t="shared" si="2942"/>
        <v>2.0833333333333333E-3</v>
      </c>
      <c r="BT253" s="270">
        <f t="shared" si="2942"/>
        <v>2.0833333333333333E-3</v>
      </c>
      <c r="BU253" s="270">
        <f t="shared" si="2942"/>
        <v>1.9444444444444446E-3</v>
      </c>
      <c r="BV253" s="270">
        <f t="shared" si="2942"/>
        <v>2.0833333333333333E-3</v>
      </c>
      <c r="BW253" s="270">
        <f t="shared" si="2942"/>
        <v>2.0833333333333333E-3</v>
      </c>
      <c r="BX253" s="270">
        <f t="shared" si="2942"/>
        <v>1.9444444444444446E-3</v>
      </c>
      <c r="BY253" s="270">
        <f t="shared" si="2942"/>
        <v>2.7777777777777779E-3</v>
      </c>
      <c r="BZ253" s="270">
        <f t="shared" si="2942"/>
        <v>2.0833333333333333E-3</v>
      </c>
      <c r="CA253" s="270">
        <f t="shared" si="2942"/>
        <v>2.638888888888889E-3</v>
      </c>
      <c r="CB253" s="270">
        <f t="shared" si="2942"/>
        <v>4.7222222222222223E-3</v>
      </c>
      <c r="CC253" s="270">
        <f t="shared" si="2942"/>
        <v>3.3333333333333335E-3</v>
      </c>
      <c r="CD253" s="270">
        <f t="shared" si="2942"/>
        <v>3.3333333333333335E-3</v>
      </c>
      <c r="CE253" s="270">
        <f t="shared" si="2942"/>
        <v>3.472222222222222E-3</v>
      </c>
      <c r="CF253" s="270">
        <f t="shared" si="2942"/>
        <v>5.4166666666666669E-3</v>
      </c>
      <c r="CG253" s="270">
        <f t="shared" si="2942"/>
        <v>4.7222222222222223E-3</v>
      </c>
      <c r="CH253" s="270">
        <f t="shared" si="2942"/>
        <v>5.2777777777777779E-3</v>
      </c>
      <c r="CI253" s="270">
        <f t="shared" si="2942"/>
        <v>6.1111111111111114E-3</v>
      </c>
      <c r="CJ253" s="270">
        <f t="shared" si="2942"/>
        <v>7.4999999999999997E-3</v>
      </c>
      <c r="CK253" s="270">
        <f t="shared" si="2942"/>
        <v>8.0555555555555554E-3</v>
      </c>
      <c r="CL253" s="270">
        <f t="shared" si="2942"/>
        <v>8.0555555555555554E-3</v>
      </c>
      <c r="CM253" s="270">
        <f t="shared" si="2942"/>
        <v>9.9999999999999967E-3</v>
      </c>
      <c r="CN253" s="270">
        <f t="shared" si="2942"/>
        <v>1.4027777777777778E-2</v>
      </c>
      <c r="CO253" s="270">
        <f t="shared" si="2942"/>
        <v>1.4166666666666662E-2</v>
      </c>
      <c r="CP253" s="270">
        <f t="shared" si="2942"/>
        <v>1.5972222222222221E-2</v>
      </c>
      <c r="CQ253" s="270">
        <f t="shared" si="2942"/>
        <v>1.8055555555555557E-2</v>
      </c>
      <c r="CR253" s="270">
        <f t="shared" si="2942"/>
        <v>1.8611111111111106E-2</v>
      </c>
      <c r="CS253" s="270">
        <f t="shared" si="2942"/>
        <v>2.1944444444444444E-2</v>
      </c>
      <c r="CT253" s="270">
        <f t="shared" si="2942"/>
        <v>2.2916666666666662E-2</v>
      </c>
      <c r="CU253" s="270">
        <f t="shared" si="2942"/>
        <v>2.7361111111111114E-2</v>
      </c>
      <c r="CV253" s="270">
        <f t="shared" si="2942"/>
        <v>3.1805555555555559E-2</v>
      </c>
      <c r="CW253" s="270">
        <f t="shared" si="2942"/>
        <v>3.0555555555555561E-2</v>
      </c>
      <c r="CX253" s="270">
        <f t="shared" si="2942"/>
        <v>3.2500000000000001E-2</v>
      </c>
      <c r="CY253" s="270">
        <f t="shared" si="2942"/>
        <v>3.3888888888888892E-2</v>
      </c>
      <c r="CZ253" s="270">
        <f t="shared" si="2942"/>
        <v>3.2500000000000001E-2</v>
      </c>
      <c r="DA253" s="270">
        <f t="shared" si="2942"/>
        <v>3.5972222222222225E-2</v>
      </c>
      <c r="DB253" s="270">
        <f t="shared" si="2942"/>
        <v>3.6249999999999998E-2</v>
      </c>
      <c r="DC253" s="270">
        <f t="shared" si="2942"/>
        <v>4.763888888888889E-2</v>
      </c>
      <c r="DD253" s="270">
        <f t="shared" si="2942"/>
        <v>5.0555555555555548E-2</v>
      </c>
      <c r="DE253" s="270">
        <f t="shared" si="2942"/>
        <v>5.3750000000000013E-2</v>
      </c>
      <c r="DF253" s="270">
        <f t="shared" si="2942"/>
        <v>6.6805555555555562E-2</v>
      </c>
      <c r="DG253" s="270">
        <f t="shared" si="2942"/>
        <v>7.3194444444444437E-2</v>
      </c>
      <c r="DH253" s="270">
        <f t="shared" si="2942"/>
        <v>7.7777777777777779E-2</v>
      </c>
      <c r="DI253" s="270">
        <f t="shared" si="2942"/>
        <v>8.2361111111111121E-2</v>
      </c>
      <c r="DJ253" s="270">
        <f t="shared" si="2942"/>
        <v>8.6250000000000007E-2</v>
      </c>
      <c r="DK253" s="270">
        <f t="shared" si="2942"/>
        <v>7.8888888888888911E-2</v>
      </c>
      <c r="DL253" s="270">
        <f t="shared" si="2942"/>
        <v>0.10305555555555557</v>
      </c>
      <c r="DM253" s="270">
        <f t="shared" si="2942"/>
        <v>0.12930555555555556</v>
      </c>
      <c r="DN253" s="270">
        <f t="shared" si="2942"/>
        <v>0.14124999999999999</v>
      </c>
      <c r="DO253" s="270">
        <f t="shared" si="2942"/>
        <v>1.9722222222222221E-2</v>
      </c>
      <c r="DP253" s="270">
        <f t="shared" ref="DP253" si="2943">IF(DP257&lt;DP252,(DP252-DP257)/5+DP254,(DP257-DP252)/5+DP252)</f>
        <v>2.5555555555555561E-2</v>
      </c>
      <c r="DQ253" s="306">
        <f t="shared" si="2276"/>
        <v>24</v>
      </c>
      <c r="DR253" s="270">
        <f t="shared" ref="DR253:DS253" si="2944">IF(DR257&lt;DR252,(DR252-DR257)/5+DR254,(DR257-DR252)/5+DR252)</f>
        <v>0.98763888888888896</v>
      </c>
      <c r="DS253" s="270">
        <f t="shared" si="2944"/>
        <v>0.99097222222222225</v>
      </c>
      <c r="DT253" s="270">
        <f t="shared" ref="DT253:DU253" si="2945">IF(DT257&lt;DT252,(DT252-DT257)/5+DT254,(DT257-DT252)/5+DT252)</f>
        <v>0.99083333333333323</v>
      </c>
      <c r="DU253" s="270">
        <f t="shared" si="2945"/>
        <v>0.99097222222222214</v>
      </c>
      <c r="DV253" s="270">
        <f t="shared" ref="DV253:EI253" si="2946">IF(DV257&lt;DV252,(DV252-DV257)/5+DV254,(DV257-DV252)/5+DV252)</f>
        <v>0.99291666666666667</v>
      </c>
      <c r="DW253" s="270">
        <f t="shared" si="2946"/>
        <v>0.99291666666666667</v>
      </c>
      <c r="DX253" s="270">
        <f t="shared" si="2946"/>
        <v>0.99305555555555547</v>
      </c>
      <c r="DY253" s="270">
        <f t="shared" si="2946"/>
        <v>0.99152777777777779</v>
      </c>
      <c r="DZ253" s="270">
        <f t="shared" si="2946"/>
        <v>0.99416666666666664</v>
      </c>
      <c r="EA253" s="270">
        <f t="shared" si="2946"/>
        <v>0.99847222222222232</v>
      </c>
      <c r="EB253" s="270">
        <f t="shared" si="2946"/>
        <v>0.99625000000000019</v>
      </c>
      <c r="EC253" s="270">
        <f t="shared" si="2946"/>
        <v>0.9981944444444445</v>
      </c>
      <c r="ED253" s="270">
        <f t="shared" si="2946"/>
        <v>0.99680555555555561</v>
      </c>
      <c r="EE253" s="270">
        <f t="shared" si="2946"/>
        <v>0.9981944444444445</v>
      </c>
      <c r="EF253" s="270">
        <f t="shared" si="2946"/>
        <v>0.99874999999999992</v>
      </c>
      <c r="EG253" s="270">
        <f t="shared" si="2946"/>
        <v>0.99874999999999992</v>
      </c>
      <c r="EH253" s="270">
        <f t="shared" si="2946"/>
        <v>0.99874999999999992</v>
      </c>
      <c r="EI253" s="270">
        <f t="shared" si="2946"/>
        <v>0.99680555555555561</v>
      </c>
      <c r="EJ253" s="288">
        <v>0.99888888888888883</v>
      </c>
      <c r="EK253" s="288">
        <v>0.99944444444444447</v>
      </c>
      <c r="EL253" s="270">
        <f t="shared" ref="EL253:EO253" si="2947">IF(EL257&lt;EL252,(EL252-EL257)/5+EL254,(EL257-EL252)/5+EL252)</f>
        <v>1.3888888888888889E-4</v>
      </c>
      <c r="EM253" s="270">
        <f t="shared" si="2947"/>
        <v>0.99874999999999992</v>
      </c>
      <c r="EN253" s="270">
        <f t="shared" si="2947"/>
        <v>8.3333333333333339E-4</v>
      </c>
      <c r="EO253" s="270">
        <f t="shared" si="2947"/>
        <v>8.3333333333333339E-4</v>
      </c>
      <c r="EP253" s="288">
        <v>0.99972222222222218</v>
      </c>
      <c r="EQ253" s="270">
        <f t="shared" ref="EQ253:FJ253" si="2948">IF(EQ257&lt;EQ252,(EQ252-EQ257)/5+EQ254,(EQ257-EQ252)/5+EQ252)</f>
        <v>8.3333333333333339E-4</v>
      </c>
      <c r="ER253" s="270">
        <f t="shared" si="2948"/>
        <v>1.5277777777777779E-3</v>
      </c>
      <c r="ES253" s="270">
        <f t="shared" si="2948"/>
        <v>1.5277777777777779E-3</v>
      </c>
      <c r="ET253" s="270">
        <f t="shared" si="2948"/>
        <v>8.3333333333333339E-4</v>
      </c>
      <c r="EU253" s="270">
        <f t="shared" si="2948"/>
        <v>6.9444444444444447E-4</v>
      </c>
      <c r="EV253" s="270">
        <f t="shared" si="2948"/>
        <v>2.2222222222222222E-3</v>
      </c>
      <c r="EW253" s="270">
        <f t="shared" si="2948"/>
        <v>6.9444444444444447E-4</v>
      </c>
      <c r="EX253" s="270">
        <f t="shared" si="2948"/>
        <v>2.2222222222222222E-3</v>
      </c>
      <c r="EY253" s="270">
        <f t="shared" si="2948"/>
        <v>2.7777777777777779E-3</v>
      </c>
      <c r="EZ253" s="270">
        <f t="shared" si="2948"/>
        <v>6.9444444444444447E-4</v>
      </c>
      <c r="FA253" s="270">
        <f t="shared" si="2948"/>
        <v>2.9166666666666668E-3</v>
      </c>
      <c r="FB253" s="270">
        <f t="shared" si="2948"/>
        <v>2.2222222222222222E-3</v>
      </c>
      <c r="FC253" s="270">
        <f t="shared" si="2948"/>
        <v>3.472222222222222E-3</v>
      </c>
      <c r="FD253" s="270">
        <f t="shared" si="2948"/>
        <v>1.3888888888888889E-3</v>
      </c>
      <c r="FE253" s="270">
        <f t="shared" si="2948"/>
        <v>2.0833333333333333E-3</v>
      </c>
      <c r="FF253" s="270">
        <f t="shared" si="2948"/>
        <v>2.0833333333333333E-3</v>
      </c>
      <c r="FG253" s="270">
        <f t="shared" si="2948"/>
        <v>2.9166666666666664E-3</v>
      </c>
      <c r="FH253" s="270">
        <f t="shared" si="2948"/>
        <v>3.472222222222222E-3</v>
      </c>
      <c r="FI253" s="270">
        <f t="shared" si="2948"/>
        <v>2.9166666666666664E-3</v>
      </c>
      <c r="FJ253" s="270">
        <f t="shared" si="2948"/>
        <v>2.7777777777777779E-3</v>
      </c>
      <c r="FK253" s="274">
        <f t="shared" ref="FK253" si="2949">IF(FK257&lt;FK252,(FK252-FK257)/5+FK254,(FK257-FK252)/5+FK252)</f>
        <v>2.638888888888889E-3</v>
      </c>
      <c r="FL253" s="214">
        <f t="shared" si="2280"/>
        <v>24</v>
      </c>
      <c r="FM253" s="215">
        <v>90</v>
      </c>
      <c r="FN253" s="222">
        <f>HW191</f>
        <v>0</v>
      </c>
      <c r="FO253" s="216"/>
      <c r="FP253" s="216"/>
      <c r="FQ253" s="216"/>
      <c r="FR253" s="216"/>
      <c r="FS253" s="216"/>
      <c r="FT253" s="216"/>
      <c r="FU253" s="216"/>
      <c r="FV253" s="216"/>
      <c r="FW253" s="216"/>
      <c r="FX253" s="216"/>
      <c r="FY253" s="216"/>
      <c r="FZ253" s="216"/>
      <c r="GA253" s="216"/>
      <c r="GB253" s="216"/>
      <c r="GC253" s="216"/>
      <c r="GD253" s="216"/>
      <c r="GE253" s="216"/>
      <c r="GF253" s="216"/>
      <c r="GG253" s="216"/>
      <c r="GH253" s="216"/>
      <c r="GI253" s="216"/>
      <c r="GJ253" s="216"/>
      <c r="GK253" s="216"/>
      <c r="GL253" s="216"/>
      <c r="GM253" s="216"/>
      <c r="GN253" s="216"/>
      <c r="GO253" s="216"/>
      <c r="GP253" s="216"/>
      <c r="GQ253" s="216"/>
      <c r="GR253" s="216"/>
      <c r="GS253" s="216"/>
      <c r="GT253" s="216"/>
      <c r="GU253" s="216"/>
      <c r="GV253" s="216"/>
      <c r="GW253" s="216"/>
      <c r="GX253" s="216"/>
      <c r="GY253" s="216"/>
      <c r="GZ253" s="216"/>
      <c r="HA253" s="216"/>
      <c r="HB253" s="216"/>
      <c r="HC253" s="216"/>
      <c r="HD253" s="216"/>
      <c r="HE253" s="216"/>
      <c r="HF253" s="216"/>
      <c r="HG253" s="216"/>
      <c r="HH253" s="216"/>
      <c r="HI253" s="216"/>
      <c r="HJ253" s="216"/>
      <c r="HK253" s="216"/>
      <c r="HL253" s="216"/>
      <c r="HM253" s="216"/>
      <c r="HN253" s="216"/>
      <c r="HO253" s="216"/>
      <c r="HP253" s="216"/>
      <c r="HQ253" s="216"/>
      <c r="HR253" s="216"/>
      <c r="HS253" s="216"/>
      <c r="HT253" s="216"/>
      <c r="HU253" s="216"/>
      <c r="HV253" s="216"/>
      <c r="HW253" s="216"/>
      <c r="HX253" s="216"/>
      <c r="HY253" s="216"/>
      <c r="HZ253" s="216"/>
      <c r="IA253" s="216"/>
      <c r="IB253" s="216"/>
      <c r="IC253" s="216"/>
      <c r="ID253" s="216"/>
      <c r="IE253" s="216"/>
      <c r="IF253" s="216"/>
      <c r="IG253" s="216"/>
      <c r="IH253" s="216"/>
      <c r="II253" s="216"/>
      <c r="IJ253" s="216"/>
      <c r="IK253" s="216"/>
      <c r="IL253" s="216"/>
      <c r="IM253" s="216"/>
      <c r="IN253" s="216"/>
      <c r="IO253" s="216"/>
      <c r="IP253" s="216"/>
      <c r="IQ253" s="216"/>
      <c r="IR253" s="216"/>
      <c r="IS253" s="216"/>
      <c r="IT253" s="216"/>
      <c r="IU253" s="216"/>
      <c r="IV253" s="216"/>
      <c r="IW253" s="216"/>
      <c r="IX253" s="216"/>
      <c r="IY253" s="216"/>
      <c r="IZ253" s="216"/>
      <c r="JA253" s="216"/>
      <c r="JB253" s="216"/>
      <c r="JC253" s="216"/>
      <c r="JD253" s="216"/>
      <c r="JE253" s="216"/>
      <c r="JF253" s="216"/>
      <c r="JG253" s="216"/>
      <c r="JH253" s="216"/>
      <c r="JI253" s="216"/>
      <c r="JJ253" s="216"/>
      <c r="JK253" s="216"/>
      <c r="JL253" s="216"/>
      <c r="JM253" s="216"/>
      <c r="JN253" s="216"/>
      <c r="JO253" s="216"/>
      <c r="JP253" s="216"/>
      <c r="JQ253" s="216"/>
      <c r="JR253" s="216"/>
    </row>
    <row r="254" spans="58:278">
      <c r="BF254" s="215">
        <v>23</v>
      </c>
      <c r="BG254" s="214">
        <f t="shared" si="2271"/>
        <v>23</v>
      </c>
      <c r="BH254" s="257">
        <f t="shared" ref="BH254:BI254" si="2950">IF(BH257&lt;BH252,(BH252-BH257)/5+BH255,(BH257-BH252)/5+BH253)</f>
        <v>2.0833333333333333E-3</v>
      </c>
      <c r="BI254" s="254">
        <f t="shared" si="2950"/>
        <v>2.3611111111111107E-3</v>
      </c>
      <c r="BJ254" s="254">
        <f t="shared" ref="BJ254:DO254" si="2951">IF(BJ257&lt;BJ252,(BJ252-BJ257)/5+BJ255,(BJ257-BJ252)/5+BJ253)</f>
        <v>6.9444444444444447E-4</v>
      </c>
      <c r="BK254" s="254">
        <f t="shared" si="2951"/>
        <v>1.3888888888888889E-3</v>
      </c>
      <c r="BL254" s="254">
        <f t="shared" si="2951"/>
        <v>2.0833333333333333E-3</v>
      </c>
      <c r="BM254" s="254">
        <f t="shared" si="2951"/>
        <v>1.3888888888888889E-3</v>
      </c>
      <c r="BN254" s="254">
        <f t="shared" si="2951"/>
        <v>2.0833333333333333E-3</v>
      </c>
      <c r="BO254" s="254">
        <f t="shared" si="2951"/>
        <v>2.2222222222222222E-3</v>
      </c>
      <c r="BP254" s="254">
        <f t="shared" si="2951"/>
        <v>3.472222222222222E-3</v>
      </c>
      <c r="BQ254" s="254">
        <f t="shared" si="2951"/>
        <v>1.8055555555555557E-3</v>
      </c>
      <c r="BR254" s="254">
        <f t="shared" si="2951"/>
        <v>1.8055555555555557E-3</v>
      </c>
      <c r="BS254" s="254">
        <f t="shared" si="2951"/>
        <v>2.0833333333333333E-3</v>
      </c>
      <c r="BT254" s="254">
        <f t="shared" si="2951"/>
        <v>2.0833333333333333E-3</v>
      </c>
      <c r="BU254" s="254">
        <f t="shared" si="2951"/>
        <v>1.8055555555555557E-3</v>
      </c>
      <c r="BV254" s="254">
        <f t="shared" si="2951"/>
        <v>2.0833333333333333E-3</v>
      </c>
      <c r="BW254" s="254">
        <f t="shared" si="2951"/>
        <v>2.0833333333333333E-3</v>
      </c>
      <c r="BX254" s="254">
        <f t="shared" si="2951"/>
        <v>1.8055555555555557E-3</v>
      </c>
      <c r="BY254" s="254">
        <f t="shared" si="2951"/>
        <v>2.7777777777777779E-3</v>
      </c>
      <c r="BZ254" s="254">
        <f t="shared" si="2951"/>
        <v>2.0833333333333333E-3</v>
      </c>
      <c r="CA254" s="254">
        <f t="shared" si="2951"/>
        <v>2.5000000000000001E-3</v>
      </c>
      <c r="CB254" s="254">
        <f t="shared" si="2951"/>
        <v>4.5833333333333334E-3</v>
      </c>
      <c r="CC254" s="254">
        <f t="shared" si="2951"/>
        <v>3.1944444444444446E-3</v>
      </c>
      <c r="CD254" s="254">
        <f t="shared" si="2951"/>
        <v>3.1944444444444446E-3</v>
      </c>
      <c r="CE254" s="254">
        <f t="shared" si="2951"/>
        <v>3.472222222222222E-3</v>
      </c>
      <c r="CF254" s="254">
        <f t="shared" si="2951"/>
        <v>5.2777777777777779E-3</v>
      </c>
      <c r="CG254" s="254">
        <f t="shared" si="2951"/>
        <v>4.5833333333333334E-3</v>
      </c>
      <c r="CH254" s="254">
        <f t="shared" si="2951"/>
        <v>5.0000000000000001E-3</v>
      </c>
      <c r="CI254" s="254">
        <f t="shared" si="2951"/>
        <v>5.9722222222222225E-3</v>
      </c>
      <c r="CJ254" s="254">
        <f t="shared" si="2951"/>
        <v>7.3611111111111108E-3</v>
      </c>
      <c r="CK254" s="254">
        <f t="shared" si="2951"/>
        <v>7.7777777777777776E-3</v>
      </c>
      <c r="CL254" s="254">
        <f t="shared" si="2951"/>
        <v>7.7777777777777776E-3</v>
      </c>
      <c r="CM254" s="254">
        <f t="shared" si="2951"/>
        <v>9.5833333333333309E-3</v>
      </c>
      <c r="CN254" s="254">
        <f t="shared" si="2951"/>
        <v>1.3472222222222222E-2</v>
      </c>
      <c r="CO254" s="254">
        <f t="shared" si="2951"/>
        <v>1.3749999999999997E-2</v>
      </c>
      <c r="CP254" s="254">
        <f t="shared" si="2951"/>
        <v>1.5277777777777776E-2</v>
      </c>
      <c r="CQ254" s="254">
        <f t="shared" si="2951"/>
        <v>1.7361111111111112E-2</v>
      </c>
      <c r="CR254" s="254">
        <f t="shared" si="2951"/>
        <v>1.7777777777777774E-2</v>
      </c>
      <c r="CS254" s="254">
        <f t="shared" si="2951"/>
        <v>2.0972222222222222E-2</v>
      </c>
      <c r="CT254" s="254">
        <f t="shared" si="2951"/>
        <v>2.1527777777777774E-2</v>
      </c>
      <c r="CU254" s="254">
        <f t="shared" si="2951"/>
        <v>2.6250000000000002E-2</v>
      </c>
      <c r="CV254" s="254">
        <f t="shared" si="2951"/>
        <v>3.0277777777777778E-2</v>
      </c>
      <c r="CW254" s="254">
        <f t="shared" si="2951"/>
        <v>2.9166666666666671E-2</v>
      </c>
      <c r="CX254" s="254">
        <f t="shared" si="2951"/>
        <v>3.097222222222222E-2</v>
      </c>
      <c r="CY254" s="254">
        <f t="shared" si="2951"/>
        <v>3.2361111111111111E-2</v>
      </c>
      <c r="CZ254" s="254">
        <f t="shared" si="2951"/>
        <v>3.097222222222222E-2</v>
      </c>
      <c r="DA254" s="254">
        <f t="shared" si="2951"/>
        <v>3.4444444444444444E-2</v>
      </c>
      <c r="DB254" s="254">
        <f t="shared" si="2951"/>
        <v>3.4305555555555554E-2</v>
      </c>
      <c r="DC254" s="254">
        <f t="shared" si="2951"/>
        <v>4.5277777777777778E-2</v>
      </c>
      <c r="DD254" s="254">
        <f t="shared" si="2951"/>
        <v>4.7638888888888883E-2</v>
      </c>
      <c r="DE254" s="254">
        <f t="shared" si="2951"/>
        <v>5.1250000000000011E-2</v>
      </c>
      <c r="DF254" s="254">
        <f t="shared" si="2951"/>
        <v>6.3472222222222222E-2</v>
      </c>
      <c r="DG254" s="254">
        <f t="shared" si="2951"/>
        <v>6.9305555555555551E-2</v>
      </c>
      <c r="DH254" s="254">
        <f t="shared" si="2951"/>
        <v>7.3611111111111113E-2</v>
      </c>
      <c r="DI254" s="254">
        <f t="shared" si="2951"/>
        <v>7.7916666666666676E-2</v>
      </c>
      <c r="DJ254" s="254">
        <f t="shared" si="2951"/>
        <v>8.1527777777777782E-2</v>
      </c>
      <c r="DK254" s="254">
        <f t="shared" si="2951"/>
        <v>7.583333333333335E-2</v>
      </c>
      <c r="DL254" s="254">
        <f t="shared" si="2951"/>
        <v>9.7083333333333341E-2</v>
      </c>
      <c r="DM254" s="254">
        <f t="shared" si="2951"/>
        <v>0.12111111111111111</v>
      </c>
      <c r="DN254" s="254">
        <f t="shared" si="2951"/>
        <v>0.13180555555555554</v>
      </c>
      <c r="DO254" s="254">
        <f t="shared" si="2951"/>
        <v>3.9444444444444442E-2</v>
      </c>
      <c r="DP254" s="254">
        <f t="shared" ref="DP254" si="2952">IF(DP257&lt;DP252,(DP252-DP257)/5+DP255,(DP257-DP252)/5+DP253)</f>
        <v>5.1111111111111121E-2</v>
      </c>
      <c r="DQ254" s="306">
        <f t="shared" si="2276"/>
        <v>23</v>
      </c>
      <c r="DR254" s="254">
        <f t="shared" ref="DR254:DS254" si="2953">IF(DR257&lt;DR252,(DR252-DR257)/5+DR255,(DR257-DR252)/5+DR253)</f>
        <v>0.98847222222222231</v>
      </c>
      <c r="DS254" s="254">
        <f t="shared" si="2953"/>
        <v>0.99097222222222225</v>
      </c>
      <c r="DT254" s="254">
        <f t="shared" ref="DT254:DU254" si="2954">IF(DT257&lt;DT252,(DT252-DT257)/5+DT255,(DT257-DT252)/5+DT253)</f>
        <v>0.99138888888888876</v>
      </c>
      <c r="DU254" s="254">
        <f t="shared" si="2954"/>
        <v>0.99166666666666659</v>
      </c>
      <c r="DV254" s="254">
        <f t="shared" ref="DV254:EI254" si="2955">IF(DV257&lt;DV252,(DV252-DV257)/5+DV255,(DV257-DV252)/5+DV253)</f>
        <v>0.9934722222222222</v>
      </c>
      <c r="DW254" s="254">
        <f t="shared" si="2955"/>
        <v>0.9934722222222222</v>
      </c>
      <c r="DX254" s="254">
        <f t="shared" si="2955"/>
        <v>0.99305555555555547</v>
      </c>
      <c r="DY254" s="254">
        <f t="shared" si="2955"/>
        <v>0.99208333333333332</v>
      </c>
      <c r="DZ254" s="254">
        <f t="shared" si="2955"/>
        <v>0.99458333333333326</v>
      </c>
      <c r="EA254" s="254">
        <f t="shared" si="2955"/>
        <v>0.99763888888888896</v>
      </c>
      <c r="EB254" s="254">
        <f t="shared" si="2955"/>
        <v>0.99597222222222237</v>
      </c>
      <c r="EC254" s="254">
        <f t="shared" si="2955"/>
        <v>0.99847222222222232</v>
      </c>
      <c r="ED254" s="254">
        <f t="shared" si="2955"/>
        <v>0.99708333333333343</v>
      </c>
      <c r="EE254" s="254">
        <f t="shared" si="2955"/>
        <v>0.99847222222222232</v>
      </c>
      <c r="EF254" s="254">
        <f t="shared" si="2955"/>
        <v>0.99888888888888883</v>
      </c>
      <c r="EG254" s="254">
        <f t="shared" si="2955"/>
        <v>0.99888888888888883</v>
      </c>
      <c r="EH254" s="254">
        <f t="shared" si="2955"/>
        <v>0.99888888888888883</v>
      </c>
      <c r="EI254" s="254">
        <f t="shared" si="2955"/>
        <v>0.99708333333333343</v>
      </c>
      <c r="EJ254" s="254">
        <v>0.99916666666666665</v>
      </c>
      <c r="EK254" s="254">
        <v>0.99958333333333327</v>
      </c>
      <c r="EL254" s="254">
        <f t="shared" ref="EL254:EO254" si="2956">IF(EL257&lt;EL252,(EL252-EL257)/5+EL255,(EL257-EL252)/5+EL253)</f>
        <v>2.7777777777777778E-4</v>
      </c>
      <c r="EM254" s="254">
        <f t="shared" si="2956"/>
        <v>0.99888888888888883</v>
      </c>
      <c r="EN254" s="254">
        <f t="shared" si="2956"/>
        <v>9.722222222222223E-4</v>
      </c>
      <c r="EO254" s="254">
        <f t="shared" si="2956"/>
        <v>9.722222222222223E-4</v>
      </c>
      <c r="EP254" s="254">
        <v>1.3888888888888889E-4</v>
      </c>
      <c r="EQ254" s="254">
        <f t="shared" ref="EQ254:FJ254" si="2957">IF(EQ257&lt;EQ252,(EQ252-EQ257)/5+EQ255,(EQ257-EQ252)/5+EQ253)</f>
        <v>9.722222222222223E-4</v>
      </c>
      <c r="ER254" s="254">
        <f t="shared" si="2957"/>
        <v>1.6666666666666668E-3</v>
      </c>
      <c r="ES254" s="254">
        <f t="shared" si="2957"/>
        <v>1.6666666666666668E-3</v>
      </c>
      <c r="ET254" s="254">
        <f t="shared" si="2957"/>
        <v>9.722222222222223E-4</v>
      </c>
      <c r="EU254" s="254">
        <f t="shared" si="2957"/>
        <v>6.9444444444444447E-4</v>
      </c>
      <c r="EV254" s="254">
        <f t="shared" si="2957"/>
        <v>2.3611111111111111E-3</v>
      </c>
      <c r="EW254" s="254">
        <f t="shared" si="2957"/>
        <v>6.9444444444444447E-4</v>
      </c>
      <c r="EX254" s="254">
        <f t="shared" si="2957"/>
        <v>2.3611111111111111E-3</v>
      </c>
      <c r="EY254" s="254">
        <f t="shared" si="2957"/>
        <v>2.7777777777777779E-3</v>
      </c>
      <c r="EZ254" s="254">
        <f t="shared" si="2957"/>
        <v>6.9444444444444447E-4</v>
      </c>
      <c r="FA254" s="254">
        <f t="shared" si="2957"/>
        <v>3.0555555555555557E-3</v>
      </c>
      <c r="FB254" s="254">
        <f t="shared" si="2957"/>
        <v>2.3611111111111111E-3</v>
      </c>
      <c r="FC254" s="254">
        <f t="shared" si="2957"/>
        <v>3.472222222222222E-3</v>
      </c>
      <c r="FD254" s="254">
        <f t="shared" si="2957"/>
        <v>1.3888888888888889E-3</v>
      </c>
      <c r="FE254" s="254">
        <f t="shared" si="2957"/>
        <v>2.0833333333333333E-3</v>
      </c>
      <c r="FF254" s="254">
        <f t="shared" si="2957"/>
        <v>2.0833333333333333E-3</v>
      </c>
      <c r="FG254" s="254">
        <f t="shared" si="2957"/>
        <v>2.3611111111111107E-3</v>
      </c>
      <c r="FH254" s="254">
        <f t="shared" si="2957"/>
        <v>3.472222222222222E-3</v>
      </c>
      <c r="FI254" s="254">
        <f t="shared" si="2957"/>
        <v>2.3611111111111107E-3</v>
      </c>
      <c r="FJ254" s="254">
        <f t="shared" si="2957"/>
        <v>2.7777777777777779E-3</v>
      </c>
      <c r="FK254" s="255">
        <f t="shared" ref="FK254" si="2958">IF(FK257&lt;FK252,(FK252-FK257)/5+FK255,(FK257-FK252)/5+FK253)</f>
        <v>2.5000000000000001E-3</v>
      </c>
      <c r="FL254" s="214">
        <f t="shared" si="2280"/>
        <v>23</v>
      </c>
      <c r="FM254" s="238" t="s">
        <v>74</v>
      </c>
      <c r="FN254" s="222">
        <f>HX191</f>
        <v>0.95097222222222222</v>
      </c>
      <c r="FO254" s="215"/>
      <c r="FP254" s="215"/>
      <c r="FQ254" s="215"/>
      <c r="FR254" s="215"/>
      <c r="FS254" s="215"/>
      <c r="FT254" s="215"/>
      <c r="FU254" s="215"/>
      <c r="FV254" s="215"/>
      <c r="FW254" s="215"/>
      <c r="FX254" s="215"/>
      <c r="FY254" s="215"/>
      <c r="FZ254" s="216"/>
      <c r="GA254" s="216"/>
      <c r="GB254" s="216"/>
      <c r="GC254" s="216"/>
      <c r="GD254" s="216"/>
      <c r="GE254" s="216"/>
      <c r="GF254" s="216"/>
      <c r="GG254" s="216"/>
      <c r="GH254" s="216"/>
      <c r="GI254" s="216"/>
      <c r="GJ254" s="216"/>
      <c r="GK254" s="216"/>
      <c r="GL254" s="216"/>
      <c r="GM254" s="216"/>
      <c r="GN254" s="216"/>
      <c r="GO254" s="216"/>
      <c r="GP254" s="216"/>
      <c r="GQ254" s="216"/>
      <c r="GR254" s="216"/>
      <c r="GS254" s="216"/>
      <c r="GT254" s="216"/>
      <c r="GU254" s="216"/>
      <c r="GV254" s="216"/>
      <c r="GW254" s="216"/>
      <c r="GX254" s="216"/>
      <c r="GY254" s="216"/>
      <c r="GZ254" s="216"/>
      <c r="HA254" s="216"/>
      <c r="HB254" s="216"/>
      <c r="HC254" s="216"/>
      <c r="HD254" s="216"/>
      <c r="HE254" s="216"/>
      <c r="HF254" s="216"/>
      <c r="HG254" s="216"/>
      <c r="HH254" s="216"/>
      <c r="HI254" s="216"/>
      <c r="HJ254" s="216"/>
      <c r="HK254" s="216"/>
      <c r="HL254" s="216"/>
      <c r="HM254" s="216"/>
      <c r="HN254" s="216"/>
      <c r="HO254" s="216"/>
      <c r="HP254" s="216"/>
      <c r="HQ254" s="216"/>
      <c r="HR254" s="216"/>
      <c r="HS254" s="216"/>
      <c r="HT254" s="216"/>
      <c r="HU254" s="216"/>
      <c r="HV254" s="216"/>
      <c r="HW254" s="216"/>
      <c r="HX254" s="216"/>
      <c r="HY254" s="216"/>
      <c r="HZ254" s="216"/>
      <c r="IA254" s="216"/>
      <c r="IB254" s="216"/>
      <c r="IC254" s="216"/>
      <c r="ID254" s="216"/>
      <c r="IE254" s="216"/>
      <c r="IF254" s="216"/>
      <c r="IG254" s="216"/>
      <c r="IH254" s="216"/>
      <c r="II254" s="216"/>
      <c r="IJ254" s="216"/>
      <c r="IK254" s="216"/>
      <c r="IL254" s="216"/>
      <c r="IM254" s="216"/>
      <c r="IN254" s="216"/>
      <c r="IO254" s="216"/>
      <c r="IP254" s="216"/>
      <c r="IQ254" s="216"/>
      <c r="IR254" s="216"/>
      <c r="IS254" s="216"/>
      <c r="IT254" s="216"/>
      <c r="IU254" s="216"/>
      <c r="IV254" s="216"/>
      <c r="IW254" s="216"/>
      <c r="IX254" s="216"/>
      <c r="IY254" s="216"/>
      <c r="IZ254" s="216"/>
      <c r="JA254" s="216"/>
      <c r="JB254" s="216"/>
      <c r="JC254" s="216"/>
      <c r="JD254" s="216"/>
      <c r="JE254" s="216"/>
      <c r="JF254" s="216"/>
      <c r="JG254" s="216"/>
      <c r="JH254" s="216"/>
      <c r="JI254" s="216"/>
      <c r="JJ254" s="216"/>
      <c r="JK254" s="216"/>
      <c r="JL254" s="216"/>
      <c r="JM254" s="216"/>
      <c r="JN254" s="216"/>
      <c r="JO254" s="216"/>
      <c r="JP254" s="216"/>
      <c r="JQ254" s="216"/>
      <c r="JR254" s="216"/>
    </row>
    <row r="255" spans="58:278">
      <c r="BF255" s="215">
        <v>22</v>
      </c>
      <c r="BG255" s="214">
        <f t="shared" si="2271"/>
        <v>22</v>
      </c>
      <c r="BH255" s="257">
        <f t="shared" ref="BH255:BI255" si="2959">IF(BH257&lt;BH252,(BH252-BH257)/5+BH256,(BH257-BH252)/5+BH254)</f>
        <v>2.0833333333333333E-3</v>
      </c>
      <c r="BI255" s="254">
        <f t="shared" si="2959"/>
        <v>1.8055555555555553E-3</v>
      </c>
      <c r="BJ255" s="254">
        <f t="shared" ref="BJ255:DO255" si="2960">IF(BJ257&lt;BJ252,(BJ252-BJ257)/5+BJ256,(BJ257-BJ252)/5+BJ254)</f>
        <v>6.9444444444444447E-4</v>
      </c>
      <c r="BK255" s="254">
        <f t="shared" si="2960"/>
        <v>1.3888888888888889E-3</v>
      </c>
      <c r="BL255" s="254">
        <f t="shared" si="2960"/>
        <v>2.0833333333333333E-3</v>
      </c>
      <c r="BM255" s="254">
        <f t="shared" si="2960"/>
        <v>1.3888888888888889E-3</v>
      </c>
      <c r="BN255" s="254">
        <f t="shared" si="2960"/>
        <v>2.0833333333333333E-3</v>
      </c>
      <c r="BO255" s="254">
        <f t="shared" si="2960"/>
        <v>1.9444444444444446E-3</v>
      </c>
      <c r="BP255" s="254">
        <f t="shared" si="2960"/>
        <v>3.472222222222222E-3</v>
      </c>
      <c r="BQ255" s="254">
        <f t="shared" si="2960"/>
        <v>1.6666666666666668E-3</v>
      </c>
      <c r="BR255" s="254">
        <f t="shared" si="2960"/>
        <v>1.6666666666666668E-3</v>
      </c>
      <c r="BS255" s="254">
        <f t="shared" si="2960"/>
        <v>2.0833333333333333E-3</v>
      </c>
      <c r="BT255" s="254">
        <f t="shared" si="2960"/>
        <v>2.0833333333333333E-3</v>
      </c>
      <c r="BU255" s="254">
        <f t="shared" si="2960"/>
        <v>1.6666666666666668E-3</v>
      </c>
      <c r="BV255" s="254">
        <f t="shared" si="2960"/>
        <v>2.0833333333333333E-3</v>
      </c>
      <c r="BW255" s="254">
        <f t="shared" si="2960"/>
        <v>2.0833333333333333E-3</v>
      </c>
      <c r="BX255" s="254">
        <f t="shared" si="2960"/>
        <v>1.6666666666666668E-3</v>
      </c>
      <c r="BY255" s="254">
        <f t="shared" si="2960"/>
        <v>2.7777777777777779E-3</v>
      </c>
      <c r="BZ255" s="254">
        <f t="shared" si="2960"/>
        <v>2.0833333333333333E-3</v>
      </c>
      <c r="CA255" s="254">
        <f t="shared" si="2960"/>
        <v>2.3611111111111111E-3</v>
      </c>
      <c r="CB255" s="254">
        <f t="shared" si="2960"/>
        <v>4.4444444444444444E-3</v>
      </c>
      <c r="CC255" s="254">
        <f t="shared" si="2960"/>
        <v>3.0555555555555557E-3</v>
      </c>
      <c r="CD255" s="254">
        <f t="shared" si="2960"/>
        <v>3.0555555555555557E-3</v>
      </c>
      <c r="CE255" s="254">
        <f t="shared" si="2960"/>
        <v>3.472222222222222E-3</v>
      </c>
      <c r="CF255" s="254">
        <f t="shared" si="2960"/>
        <v>5.138888888888889E-3</v>
      </c>
      <c r="CG255" s="254">
        <f t="shared" si="2960"/>
        <v>4.4444444444444444E-3</v>
      </c>
      <c r="CH255" s="254">
        <f t="shared" si="2960"/>
        <v>4.7222222222222223E-3</v>
      </c>
      <c r="CI255" s="254">
        <f t="shared" si="2960"/>
        <v>5.8333333333333336E-3</v>
      </c>
      <c r="CJ255" s="254">
        <f t="shared" si="2960"/>
        <v>7.2222222222222219E-3</v>
      </c>
      <c r="CK255" s="254">
        <f t="shared" si="2960"/>
        <v>7.4999999999999997E-3</v>
      </c>
      <c r="CL255" s="254">
        <f t="shared" si="2960"/>
        <v>7.4999999999999997E-3</v>
      </c>
      <c r="CM255" s="254">
        <f t="shared" si="2960"/>
        <v>9.166666666666665E-3</v>
      </c>
      <c r="CN255" s="254">
        <f t="shared" si="2960"/>
        <v>1.2916666666666667E-2</v>
      </c>
      <c r="CO255" s="254">
        <f t="shared" si="2960"/>
        <v>1.3333333333333331E-2</v>
      </c>
      <c r="CP255" s="254">
        <f t="shared" si="2960"/>
        <v>1.4583333333333332E-2</v>
      </c>
      <c r="CQ255" s="254">
        <f t="shared" si="2960"/>
        <v>1.6666666666666666E-2</v>
      </c>
      <c r="CR255" s="254">
        <f t="shared" si="2960"/>
        <v>1.6944444444444443E-2</v>
      </c>
      <c r="CS255" s="254">
        <f t="shared" si="2960"/>
        <v>0.02</v>
      </c>
      <c r="CT255" s="254">
        <f t="shared" si="2960"/>
        <v>2.0138888888888887E-2</v>
      </c>
      <c r="CU255" s="254">
        <f t="shared" si="2960"/>
        <v>2.5138888888888891E-2</v>
      </c>
      <c r="CV255" s="254">
        <f t="shared" si="2960"/>
        <v>2.8750000000000001E-2</v>
      </c>
      <c r="CW255" s="254">
        <f t="shared" si="2960"/>
        <v>2.777777777777778E-2</v>
      </c>
      <c r="CX255" s="254">
        <f t="shared" si="2960"/>
        <v>2.9444444444444443E-2</v>
      </c>
      <c r="CY255" s="254">
        <f t="shared" si="2960"/>
        <v>3.0833333333333331E-2</v>
      </c>
      <c r="CZ255" s="254">
        <f t="shared" si="2960"/>
        <v>2.9444444444444443E-2</v>
      </c>
      <c r="DA255" s="254">
        <f t="shared" si="2960"/>
        <v>3.2916666666666664E-2</v>
      </c>
      <c r="DB255" s="254">
        <f t="shared" si="2960"/>
        <v>3.2361111111111111E-2</v>
      </c>
      <c r="DC255" s="254">
        <f t="shared" si="2960"/>
        <v>4.2916666666666665E-2</v>
      </c>
      <c r="DD255" s="254">
        <f t="shared" si="2960"/>
        <v>4.4722222222222219E-2</v>
      </c>
      <c r="DE255" s="254">
        <f t="shared" si="2960"/>
        <v>4.8750000000000009E-2</v>
      </c>
      <c r="DF255" s="254">
        <f t="shared" si="2960"/>
        <v>6.0138888888888888E-2</v>
      </c>
      <c r="DG255" s="254">
        <f t="shared" si="2960"/>
        <v>6.5416666666666665E-2</v>
      </c>
      <c r="DH255" s="254">
        <f t="shared" si="2960"/>
        <v>6.9444444444444448E-2</v>
      </c>
      <c r="DI255" s="254">
        <f t="shared" si="2960"/>
        <v>7.347222222222223E-2</v>
      </c>
      <c r="DJ255" s="254">
        <f t="shared" si="2960"/>
        <v>7.6805555555555557E-2</v>
      </c>
      <c r="DK255" s="254">
        <f t="shared" si="2960"/>
        <v>7.2777777777777788E-2</v>
      </c>
      <c r="DL255" s="254">
        <f t="shared" si="2960"/>
        <v>9.1111111111111115E-2</v>
      </c>
      <c r="DM255" s="254">
        <f t="shared" si="2960"/>
        <v>0.11291666666666667</v>
      </c>
      <c r="DN255" s="254">
        <f t="shared" si="2960"/>
        <v>0.1223611111111111</v>
      </c>
      <c r="DO255" s="254">
        <f t="shared" si="2960"/>
        <v>5.9166666666666659E-2</v>
      </c>
      <c r="DP255" s="254">
        <f t="shared" ref="DP255" si="2961">IF(DP257&lt;DP252,(DP252-DP257)/5+DP256,(DP257-DP252)/5+DP254)</f>
        <v>7.6666666666666689E-2</v>
      </c>
      <c r="DQ255" s="306">
        <f t="shared" si="2276"/>
        <v>22</v>
      </c>
      <c r="DR255" s="254">
        <f t="shared" ref="DR255:DS255" si="2962">IF(DR257&lt;DR252,(DR252-DR257)/5+DR256,(DR257-DR252)/5+DR254)</f>
        <v>0.98930555555555566</v>
      </c>
      <c r="DS255" s="254">
        <f t="shared" si="2962"/>
        <v>0.99097222222222225</v>
      </c>
      <c r="DT255" s="254">
        <f t="shared" ref="DT255:DU255" si="2963">IF(DT257&lt;DT252,(DT252-DT257)/5+DT256,(DT257-DT252)/5+DT254)</f>
        <v>0.9919444444444443</v>
      </c>
      <c r="DU255" s="254">
        <f t="shared" si="2963"/>
        <v>0.99236111111111103</v>
      </c>
      <c r="DV255" s="254">
        <f t="shared" ref="DV255:EI255" si="2964">IF(DV257&lt;DV252,(DV252-DV257)/5+DV256,(DV257-DV252)/5+DV254)</f>
        <v>0.99402777777777773</v>
      </c>
      <c r="DW255" s="254">
        <f t="shared" si="2964"/>
        <v>0.99402777777777773</v>
      </c>
      <c r="DX255" s="254">
        <f t="shared" si="2964"/>
        <v>0.99305555555555547</v>
      </c>
      <c r="DY255" s="254">
        <f t="shared" si="2964"/>
        <v>0.99263888888888885</v>
      </c>
      <c r="DZ255" s="254">
        <f t="shared" si="2964"/>
        <v>0.99499999999999988</v>
      </c>
      <c r="EA255" s="254">
        <f t="shared" si="2964"/>
        <v>0.99680555555555561</v>
      </c>
      <c r="EB255" s="254">
        <f t="shared" si="2964"/>
        <v>0.99569444444444455</v>
      </c>
      <c r="EC255" s="254">
        <f t="shared" si="2964"/>
        <v>0.99875000000000014</v>
      </c>
      <c r="ED255" s="254">
        <f t="shared" si="2964"/>
        <v>0.99736111111111125</v>
      </c>
      <c r="EE255" s="254">
        <f t="shared" si="2964"/>
        <v>0.99875000000000014</v>
      </c>
      <c r="EF255" s="254">
        <f t="shared" si="2964"/>
        <v>0.99902777777777774</v>
      </c>
      <c r="EG255" s="254">
        <f t="shared" si="2964"/>
        <v>0.99902777777777774</v>
      </c>
      <c r="EH255" s="254">
        <f t="shared" si="2964"/>
        <v>0.99902777777777774</v>
      </c>
      <c r="EI255" s="254">
        <f t="shared" si="2964"/>
        <v>0.99736111111111125</v>
      </c>
      <c r="EJ255" s="254">
        <v>0.99944444444444402</v>
      </c>
      <c r="EK255" s="254">
        <v>0.99972222222222196</v>
      </c>
      <c r="EL255" s="254">
        <f t="shared" ref="EL255:EO255" si="2965">IF(EL257&lt;EL252,(EL252-EL257)/5+EL256,(EL257-EL252)/5+EL254)</f>
        <v>4.1666666666666664E-4</v>
      </c>
      <c r="EM255" s="254">
        <f t="shared" si="2965"/>
        <v>0.99902777777777774</v>
      </c>
      <c r="EN255" s="254">
        <f t="shared" si="2965"/>
        <v>1.1111111111111111E-3</v>
      </c>
      <c r="EO255" s="254">
        <f t="shared" si="2965"/>
        <v>1.1111111111111111E-3</v>
      </c>
      <c r="EP255" s="254">
        <v>5.5555555555209001E-4</v>
      </c>
      <c r="EQ255" s="254">
        <f t="shared" ref="EQ255:FJ255" si="2966">IF(EQ257&lt;EQ252,(EQ252-EQ257)/5+EQ256,(EQ257-EQ252)/5+EQ254)</f>
        <v>1.1111111111111111E-3</v>
      </c>
      <c r="ER255" s="254">
        <f t="shared" si="2966"/>
        <v>1.8055555555555557E-3</v>
      </c>
      <c r="ES255" s="254">
        <f t="shared" si="2966"/>
        <v>1.8055555555555557E-3</v>
      </c>
      <c r="ET255" s="254">
        <f t="shared" si="2966"/>
        <v>1.1111111111111111E-3</v>
      </c>
      <c r="EU255" s="254">
        <f t="shared" si="2966"/>
        <v>6.9444444444444447E-4</v>
      </c>
      <c r="EV255" s="254">
        <f t="shared" si="2966"/>
        <v>2.5000000000000001E-3</v>
      </c>
      <c r="EW255" s="254">
        <f t="shared" si="2966"/>
        <v>6.9444444444444447E-4</v>
      </c>
      <c r="EX255" s="254">
        <f t="shared" si="2966"/>
        <v>2.5000000000000001E-3</v>
      </c>
      <c r="EY255" s="254">
        <f t="shared" si="2966"/>
        <v>2.7777777777777779E-3</v>
      </c>
      <c r="EZ255" s="254">
        <f t="shared" si="2966"/>
        <v>6.9444444444444447E-4</v>
      </c>
      <c r="FA255" s="254">
        <f t="shared" si="2966"/>
        <v>3.1944444444444446E-3</v>
      </c>
      <c r="FB255" s="254">
        <f t="shared" si="2966"/>
        <v>2.5000000000000001E-3</v>
      </c>
      <c r="FC255" s="254">
        <f t="shared" si="2966"/>
        <v>3.472222222222222E-3</v>
      </c>
      <c r="FD255" s="254">
        <f t="shared" si="2966"/>
        <v>1.3888888888888889E-3</v>
      </c>
      <c r="FE255" s="254">
        <f t="shared" si="2966"/>
        <v>2.0833333333333333E-3</v>
      </c>
      <c r="FF255" s="254">
        <f t="shared" si="2966"/>
        <v>2.0833333333333333E-3</v>
      </c>
      <c r="FG255" s="254">
        <f t="shared" si="2966"/>
        <v>1.8055555555555553E-3</v>
      </c>
      <c r="FH255" s="254">
        <f t="shared" si="2966"/>
        <v>3.472222222222222E-3</v>
      </c>
      <c r="FI255" s="254">
        <f t="shared" si="2966"/>
        <v>1.8055555555555553E-3</v>
      </c>
      <c r="FJ255" s="254">
        <f t="shared" si="2966"/>
        <v>2.7777777777777779E-3</v>
      </c>
      <c r="FK255" s="255">
        <f t="shared" ref="FK255" si="2967">IF(FK257&lt;FK252,(FK252-FK257)/5+FK256,(FK257-FK252)/5+FK254)</f>
        <v>2.3611111111111111E-3</v>
      </c>
      <c r="FL255" s="214">
        <f t="shared" si="2280"/>
        <v>22</v>
      </c>
      <c r="FM255" s="238" t="s">
        <v>136</v>
      </c>
      <c r="FN255" s="222">
        <f>HY191</f>
        <v>0.96333333333333337</v>
      </c>
      <c r="FO255" s="225"/>
      <c r="FP255" s="225"/>
      <c r="FQ255" s="225"/>
      <c r="FR255" s="225"/>
      <c r="FS255" s="225"/>
      <c r="FT255" s="225"/>
      <c r="FU255" s="225"/>
      <c r="FV255" s="225"/>
      <c r="FW255" s="225"/>
      <c r="FX255" s="225"/>
      <c r="FY255" s="225"/>
      <c r="FZ255" s="216"/>
      <c r="GA255" s="216"/>
      <c r="GB255" s="216"/>
      <c r="GC255" s="216"/>
      <c r="GD255" s="216"/>
      <c r="GE255" s="216"/>
      <c r="GF255" s="216"/>
      <c r="GG255" s="216"/>
      <c r="GH255" s="216"/>
      <c r="GI255" s="216"/>
      <c r="GJ255" s="216"/>
      <c r="GK255" s="216"/>
      <c r="GL255" s="216"/>
      <c r="GM255" s="216"/>
      <c r="GN255" s="216"/>
      <c r="GO255" s="216"/>
      <c r="GP255" s="216"/>
      <c r="GQ255" s="216"/>
      <c r="GR255" s="216"/>
      <c r="GS255" s="216"/>
      <c r="GT255" s="216"/>
      <c r="GU255" s="216"/>
      <c r="GV255" s="216"/>
      <c r="GW255" s="216"/>
      <c r="GX255" s="216"/>
      <c r="GY255" s="216"/>
      <c r="GZ255" s="216"/>
      <c r="HA255" s="216"/>
      <c r="HB255" s="216"/>
      <c r="HC255" s="216"/>
      <c r="HD255" s="216"/>
      <c r="HE255" s="216"/>
      <c r="HF255" s="216"/>
      <c r="HG255" s="216"/>
      <c r="HH255" s="216"/>
      <c r="HI255" s="216"/>
      <c r="HJ255" s="216"/>
      <c r="HK255" s="216"/>
      <c r="HL255" s="216"/>
      <c r="HM255" s="216"/>
      <c r="HN255" s="216"/>
      <c r="HO255" s="216"/>
      <c r="HP255" s="216"/>
      <c r="HQ255" s="216"/>
      <c r="HR255" s="216"/>
      <c r="HS255" s="216"/>
      <c r="HT255" s="216"/>
      <c r="HU255" s="216"/>
      <c r="HV255" s="216"/>
      <c r="HW255" s="216"/>
      <c r="HX255" s="216"/>
      <c r="HY255" s="216"/>
      <c r="HZ255" s="216"/>
      <c r="IA255" s="216"/>
      <c r="IB255" s="216"/>
      <c r="IC255" s="216"/>
      <c r="ID255" s="216"/>
      <c r="IE255" s="216"/>
      <c r="IF255" s="216"/>
      <c r="IG255" s="216"/>
      <c r="IH255" s="216"/>
      <c r="II255" s="216"/>
      <c r="IJ255" s="216"/>
      <c r="IK255" s="216"/>
      <c r="IL255" s="216"/>
      <c r="IM255" s="216"/>
      <c r="IN255" s="216"/>
      <c r="IO255" s="216"/>
      <c r="IP255" s="216"/>
      <c r="IQ255" s="216"/>
      <c r="IR255" s="216"/>
      <c r="IS255" s="216"/>
      <c r="IT255" s="216"/>
      <c r="IU255" s="216"/>
      <c r="IV255" s="216"/>
      <c r="IW255" s="216"/>
      <c r="IX255" s="216"/>
      <c r="IY255" s="216"/>
      <c r="IZ255" s="216"/>
      <c r="JA255" s="216"/>
      <c r="JB255" s="216"/>
      <c r="JC255" s="216"/>
      <c r="JD255" s="216"/>
      <c r="JE255" s="216"/>
      <c r="JF255" s="216"/>
      <c r="JG255" s="216"/>
      <c r="JH255" s="216"/>
      <c r="JI255" s="216"/>
      <c r="JJ255" s="216"/>
      <c r="JK255" s="216"/>
      <c r="JL255" s="216"/>
      <c r="JM255" s="216"/>
      <c r="JN255" s="216"/>
      <c r="JO255" s="216"/>
      <c r="JP255" s="216"/>
      <c r="JQ255" s="216"/>
      <c r="JR255" s="216"/>
    </row>
    <row r="256" spans="58:278" ht="15.75" thickBot="1">
      <c r="BF256" s="215">
        <v>21</v>
      </c>
      <c r="BG256" s="214">
        <f t="shared" si="2271"/>
        <v>21</v>
      </c>
      <c r="BH256" s="286">
        <f>IF(BH257&lt;BH252,(BH252-BH257)/5+BH257,(BH257-BH252)/5+BH255)</f>
        <v>2.0833333333333333E-3</v>
      </c>
      <c r="BI256" s="283">
        <f>IF(BI257&lt;BI252,(BI252-BI257)/5+BI257,(BI257-BI252)/5+BI255)</f>
        <v>1.2499999999999998E-3</v>
      </c>
      <c r="BJ256" s="283">
        <f t="shared" ref="BJ256:DO256" si="2968">IF(BJ257&lt;BJ252,(BJ252-BJ257)/5+BJ257,(BJ257-BJ252)/5+BJ255)</f>
        <v>6.9444444444444447E-4</v>
      </c>
      <c r="BK256" s="283">
        <f t="shared" si="2968"/>
        <v>1.3888888888888889E-3</v>
      </c>
      <c r="BL256" s="283">
        <f t="shared" si="2968"/>
        <v>2.0833333333333333E-3</v>
      </c>
      <c r="BM256" s="283">
        <f t="shared" si="2968"/>
        <v>1.3888888888888889E-3</v>
      </c>
      <c r="BN256" s="283">
        <f t="shared" si="2968"/>
        <v>2.0833333333333333E-3</v>
      </c>
      <c r="BO256" s="283">
        <f t="shared" si="2968"/>
        <v>1.6666666666666668E-3</v>
      </c>
      <c r="BP256" s="283">
        <f t="shared" si="2968"/>
        <v>3.472222222222222E-3</v>
      </c>
      <c r="BQ256" s="283">
        <f t="shared" si="2968"/>
        <v>1.5277777777777779E-3</v>
      </c>
      <c r="BR256" s="283">
        <f t="shared" si="2968"/>
        <v>1.5277777777777779E-3</v>
      </c>
      <c r="BS256" s="283">
        <f t="shared" si="2968"/>
        <v>2.0833333333333333E-3</v>
      </c>
      <c r="BT256" s="283">
        <f t="shared" si="2968"/>
        <v>2.0833333333333333E-3</v>
      </c>
      <c r="BU256" s="283">
        <f t="shared" si="2968"/>
        <v>1.5277777777777779E-3</v>
      </c>
      <c r="BV256" s="283">
        <f t="shared" si="2968"/>
        <v>2.0833333333333333E-3</v>
      </c>
      <c r="BW256" s="283">
        <f t="shared" si="2968"/>
        <v>2.0833333333333333E-3</v>
      </c>
      <c r="BX256" s="283">
        <f t="shared" si="2968"/>
        <v>1.5277777777777779E-3</v>
      </c>
      <c r="BY256" s="283">
        <f t="shared" si="2968"/>
        <v>2.7777777777777779E-3</v>
      </c>
      <c r="BZ256" s="283">
        <f t="shared" si="2968"/>
        <v>2.0833333333333333E-3</v>
      </c>
      <c r="CA256" s="283">
        <f t="shared" si="2968"/>
        <v>2.2222222222222222E-3</v>
      </c>
      <c r="CB256" s="283">
        <f t="shared" si="2968"/>
        <v>4.3055555555555555E-3</v>
      </c>
      <c r="CC256" s="283">
        <f t="shared" si="2968"/>
        <v>2.9166666666666668E-3</v>
      </c>
      <c r="CD256" s="283">
        <f t="shared" si="2968"/>
        <v>2.9166666666666668E-3</v>
      </c>
      <c r="CE256" s="283">
        <f t="shared" si="2968"/>
        <v>3.472222222222222E-3</v>
      </c>
      <c r="CF256" s="283">
        <f t="shared" si="2968"/>
        <v>5.0000000000000001E-3</v>
      </c>
      <c r="CG256" s="283">
        <f t="shared" si="2968"/>
        <v>4.3055555555555555E-3</v>
      </c>
      <c r="CH256" s="283">
        <f t="shared" si="2968"/>
        <v>4.4444444444444444E-3</v>
      </c>
      <c r="CI256" s="283">
        <f t="shared" si="2968"/>
        <v>5.6944444444444447E-3</v>
      </c>
      <c r="CJ256" s="283">
        <f t="shared" si="2968"/>
        <v>7.083333333333333E-3</v>
      </c>
      <c r="CK256" s="283">
        <f t="shared" si="2968"/>
        <v>7.2222222222222219E-3</v>
      </c>
      <c r="CL256" s="283">
        <f t="shared" si="2968"/>
        <v>7.2222222222222219E-3</v>
      </c>
      <c r="CM256" s="283">
        <f t="shared" si="2968"/>
        <v>8.7499999999999991E-3</v>
      </c>
      <c r="CN256" s="283">
        <f t="shared" si="2968"/>
        <v>1.2361111111111111E-2</v>
      </c>
      <c r="CO256" s="283">
        <f t="shared" si="2968"/>
        <v>1.2916666666666665E-2</v>
      </c>
      <c r="CP256" s="283">
        <f t="shared" si="2968"/>
        <v>1.3888888888888888E-2</v>
      </c>
      <c r="CQ256" s="283">
        <f t="shared" si="2968"/>
        <v>1.5972222222222221E-2</v>
      </c>
      <c r="CR256" s="283">
        <f t="shared" si="2968"/>
        <v>1.6111111111111111E-2</v>
      </c>
      <c r="CS256" s="283">
        <f t="shared" si="2968"/>
        <v>1.9027777777777779E-2</v>
      </c>
      <c r="CT256" s="283">
        <f t="shared" si="2968"/>
        <v>1.8749999999999999E-2</v>
      </c>
      <c r="CU256" s="283">
        <f t="shared" si="2968"/>
        <v>2.402777777777778E-2</v>
      </c>
      <c r="CV256" s="283">
        <f t="shared" si="2968"/>
        <v>2.7222222222222224E-2</v>
      </c>
      <c r="CW256" s="283">
        <f t="shared" si="2968"/>
        <v>2.6388888888888889E-2</v>
      </c>
      <c r="CX256" s="283">
        <f t="shared" si="2968"/>
        <v>2.7916666666666666E-2</v>
      </c>
      <c r="CY256" s="283">
        <f t="shared" si="2968"/>
        <v>2.9305555555555553E-2</v>
      </c>
      <c r="CZ256" s="283">
        <f t="shared" si="2968"/>
        <v>2.7916666666666666E-2</v>
      </c>
      <c r="DA256" s="283">
        <f t="shared" si="2968"/>
        <v>3.138888888888889E-2</v>
      </c>
      <c r="DB256" s="283">
        <f t="shared" si="2968"/>
        <v>3.0416666666666665E-2</v>
      </c>
      <c r="DC256" s="283">
        <f t="shared" si="2968"/>
        <v>4.0555555555555553E-2</v>
      </c>
      <c r="DD256" s="283">
        <f t="shared" si="2968"/>
        <v>4.1805555555555554E-2</v>
      </c>
      <c r="DE256" s="283">
        <f t="shared" si="2968"/>
        <v>4.6250000000000006E-2</v>
      </c>
      <c r="DF256" s="283">
        <f t="shared" si="2968"/>
        <v>5.6805555555555554E-2</v>
      </c>
      <c r="DG256" s="283">
        <f t="shared" si="2968"/>
        <v>6.1527777777777778E-2</v>
      </c>
      <c r="DH256" s="283">
        <f t="shared" si="2968"/>
        <v>6.5277777777777782E-2</v>
      </c>
      <c r="DI256" s="283">
        <f t="shared" si="2968"/>
        <v>6.9027777777777785E-2</v>
      </c>
      <c r="DJ256" s="283">
        <f t="shared" si="2968"/>
        <v>7.2083333333333333E-2</v>
      </c>
      <c r="DK256" s="283">
        <f t="shared" si="2968"/>
        <v>6.9722222222222227E-2</v>
      </c>
      <c r="DL256" s="283">
        <f t="shared" si="2968"/>
        <v>8.5138888888888889E-2</v>
      </c>
      <c r="DM256" s="283">
        <f t="shared" si="2968"/>
        <v>0.10472222222222222</v>
      </c>
      <c r="DN256" s="283">
        <f t="shared" si="2968"/>
        <v>0.11291666666666667</v>
      </c>
      <c r="DO256" s="283">
        <f t="shared" si="2968"/>
        <v>7.8888888888888883E-2</v>
      </c>
      <c r="DP256" s="283">
        <f t="shared" ref="DP256" si="2969">IF(DP257&lt;DP252,(DP252-DP257)/5+DP257,(DP257-DP252)/5+DP255)</f>
        <v>0.10222222222222224</v>
      </c>
      <c r="DQ256" s="306">
        <f t="shared" si="2276"/>
        <v>21</v>
      </c>
      <c r="DR256" s="272">
        <f t="shared" ref="DR256:DS256" si="2970">IF(DR257&lt;DR252,(DR252-DR257)/5+DR257,(DR257-DR252)/5+DR255)</f>
        <v>0.99013888888888901</v>
      </c>
      <c r="DS256" s="272">
        <f t="shared" si="2970"/>
        <v>0.99097222222222225</v>
      </c>
      <c r="DT256" s="272">
        <f t="shared" ref="DT256:DU256" si="2971">IF(DT257&lt;DT252,(DT252-DT257)/5+DT257,(DT257-DT252)/5+DT255)</f>
        <v>0.99249999999999983</v>
      </c>
      <c r="DU256" s="272">
        <f t="shared" si="2971"/>
        <v>0.99305555555555547</v>
      </c>
      <c r="DV256" s="272">
        <f t="shared" ref="DV256:EI256" si="2972">IF(DV257&lt;DV252,(DV252-DV257)/5+DV257,(DV257-DV252)/5+DV255)</f>
        <v>0.99458333333333326</v>
      </c>
      <c r="DW256" s="272">
        <f t="shared" si="2972"/>
        <v>0.99458333333333326</v>
      </c>
      <c r="DX256" s="272">
        <f t="shared" si="2972"/>
        <v>0.99305555555555547</v>
      </c>
      <c r="DY256" s="272">
        <f t="shared" si="2972"/>
        <v>0.99319444444444438</v>
      </c>
      <c r="DZ256" s="272">
        <f t="shared" si="2972"/>
        <v>0.99541666666666651</v>
      </c>
      <c r="EA256" s="272">
        <f t="shared" si="2972"/>
        <v>0.99597222222222226</v>
      </c>
      <c r="EB256" s="272">
        <f t="shared" si="2972"/>
        <v>0.99541666666666673</v>
      </c>
      <c r="EC256" s="272">
        <f t="shared" si="2972"/>
        <v>0.99902777777777796</v>
      </c>
      <c r="ED256" s="272">
        <f t="shared" si="2972"/>
        <v>0.99763888888888907</v>
      </c>
      <c r="EE256" s="272">
        <f t="shared" si="2972"/>
        <v>0.99902777777777796</v>
      </c>
      <c r="EF256" s="272">
        <f t="shared" si="2972"/>
        <v>0.99916666666666665</v>
      </c>
      <c r="EG256" s="272">
        <f t="shared" si="2972"/>
        <v>0.99916666666666665</v>
      </c>
      <c r="EH256" s="272">
        <f t="shared" si="2972"/>
        <v>0.99916666666666665</v>
      </c>
      <c r="EI256" s="272">
        <f t="shared" si="2972"/>
        <v>0.99763888888888907</v>
      </c>
      <c r="EJ256" s="283">
        <v>0.99972222222222196</v>
      </c>
      <c r="EK256" s="283">
        <v>0.99986111111111098</v>
      </c>
      <c r="EL256" s="272">
        <f t="shared" ref="EL256:EO256" si="2973">IF(EL257&lt;EL252,(EL252-EL257)/5+EL257,(EL257-EL252)/5+EL255)</f>
        <v>5.5555555555555556E-4</v>
      </c>
      <c r="EM256" s="272">
        <f t="shared" si="2973"/>
        <v>0.99916666666666665</v>
      </c>
      <c r="EN256" s="272">
        <f t="shared" si="2973"/>
        <v>1.25E-3</v>
      </c>
      <c r="EO256" s="272">
        <f t="shared" si="2973"/>
        <v>1.25E-3</v>
      </c>
      <c r="EP256" s="283">
        <v>9.7222222222237398E-4</v>
      </c>
      <c r="EQ256" s="272">
        <f t="shared" ref="EQ256:FJ256" si="2974">IF(EQ257&lt;EQ252,(EQ252-EQ257)/5+EQ257,(EQ257-EQ252)/5+EQ255)</f>
        <v>1.25E-3</v>
      </c>
      <c r="ER256" s="272">
        <f t="shared" si="2974"/>
        <v>1.9444444444444446E-3</v>
      </c>
      <c r="ES256" s="272">
        <f t="shared" si="2974"/>
        <v>1.9444444444444446E-3</v>
      </c>
      <c r="ET256" s="272">
        <f t="shared" si="2974"/>
        <v>1.25E-3</v>
      </c>
      <c r="EU256" s="272">
        <f t="shared" si="2974"/>
        <v>6.9444444444444447E-4</v>
      </c>
      <c r="EV256" s="272">
        <f t="shared" si="2974"/>
        <v>2.638888888888889E-3</v>
      </c>
      <c r="EW256" s="272">
        <f t="shared" si="2974"/>
        <v>6.9444444444444447E-4</v>
      </c>
      <c r="EX256" s="272">
        <f t="shared" si="2974"/>
        <v>2.638888888888889E-3</v>
      </c>
      <c r="EY256" s="272">
        <f t="shared" si="2974"/>
        <v>2.7777777777777779E-3</v>
      </c>
      <c r="EZ256" s="272">
        <f t="shared" si="2974"/>
        <v>6.9444444444444447E-4</v>
      </c>
      <c r="FA256" s="272">
        <f t="shared" si="2974"/>
        <v>3.3333333333333335E-3</v>
      </c>
      <c r="FB256" s="272">
        <f t="shared" si="2974"/>
        <v>2.638888888888889E-3</v>
      </c>
      <c r="FC256" s="272">
        <f t="shared" si="2974"/>
        <v>3.472222222222222E-3</v>
      </c>
      <c r="FD256" s="272">
        <f t="shared" si="2974"/>
        <v>1.3888888888888889E-3</v>
      </c>
      <c r="FE256" s="272">
        <f t="shared" si="2974"/>
        <v>2.0833333333333333E-3</v>
      </c>
      <c r="FF256" s="272">
        <f t="shared" si="2974"/>
        <v>2.0833333333333333E-3</v>
      </c>
      <c r="FG256" s="272">
        <f t="shared" si="2974"/>
        <v>1.2499999999999998E-3</v>
      </c>
      <c r="FH256" s="272">
        <f t="shared" si="2974"/>
        <v>3.472222222222222E-3</v>
      </c>
      <c r="FI256" s="272">
        <f t="shared" si="2974"/>
        <v>1.2499999999999998E-3</v>
      </c>
      <c r="FJ256" s="272">
        <f t="shared" si="2974"/>
        <v>2.7777777777777779E-3</v>
      </c>
      <c r="FK256" s="275">
        <f t="shared" ref="FK256" si="2975">IF(FK257&lt;FK252,(FK252-FK257)/5+FK257,(FK257-FK252)/5+FK255)</f>
        <v>2.2222222222222222E-3</v>
      </c>
      <c r="FL256" s="214">
        <f t="shared" si="2280"/>
        <v>21</v>
      </c>
      <c r="FM256" s="238" t="s">
        <v>137</v>
      </c>
      <c r="FN256" s="222">
        <f>HZ191</f>
        <v>0.96333333333333337</v>
      </c>
      <c r="FO256" s="221"/>
      <c r="FP256" s="221"/>
      <c r="FQ256" s="221"/>
      <c r="FR256" s="221"/>
      <c r="FS256" s="221"/>
      <c r="FT256" s="221"/>
      <c r="FU256" s="221"/>
      <c r="FV256" s="221"/>
      <c r="FW256" s="221"/>
      <c r="FX256" s="221"/>
      <c r="FY256" s="221"/>
      <c r="FZ256" s="216"/>
      <c r="GA256" s="216"/>
      <c r="GB256" s="216"/>
      <c r="GC256" s="216"/>
      <c r="GD256" s="216"/>
      <c r="GE256" s="216"/>
      <c r="GF256" s="216"/>
      <c r="GG256" s="216"/>
      <c r="GH256" s="216"/>
      <c r="GI256" s="216"/>
      <c r="GJ256" s="216"/>
      <c r="GK256" s="216"/>
      <c r="GL256" s="216"/>
      <c r="GM256" s="216"/>
      <c r="GN256" s="216"/>
      <c r="GO256" s="216"/>
      <c r="GP256" s="216"/>
      <c r="GQ256" s="216"/>
      <c r="GR256" s="216"/>
      <c r="GS256" s="216"/>
      <c r="GT256" s="216"/>
      <c r="GU256" s="216"/>
      <c r="GV256" s="216"/>
      <c r="GW256" s="216"/>
      <c r="GX256" s="216"/>
      <c r="GY256" s="216"/>
      <c r="GZ256" s="216"/>
      <c r="HA256" s="216"/>
      <c r="HB256" s="216"/>
      <c r="HC256" s="216"/>
      <c r="HD256" s="216"/>
      <c r="HE256" s="216"/>
      <c r="HF256" s="216"/>
      <c r="HG256" s="216"/>
      <c r="HH256" s="216"/>
      <c r="HI256" s="216"/>
      <c r="HJ256" s="216"/>
      <c r="HK256" s="216"/>
      <c r="HL256" s="216"/>
      <c r="HM256" s="216"/>
      <c r="HN256" s="216"/>
      <c r="HO256" s="216"/>
      <c r="HP256" s="216"/>
      <c r="HQ256" s="216"/>
      <c r="HR256" s="216"/>
      <c r="HS256" s="216"/>
      <c r="HT256" s="216"/>
      <c r="HU256" s="216"/>
      <c r="HV256" s="216"/>
      <c r="HW256" s="216"/>
      <c r="HX256" s="216"/>
      <c r="HY256" s="216"/>
      <c r="HZ256" s="216"/>
      <c r="IA256" s="216"/>
      <c r="IB256" s="216"/>
      <c r="IC256" s="216"/>
      <c r="ID256" s="216"/>
      <c r="IE256" s="216"/>
      <c r="IF256" s="216"/>
      <c r="IG256" s="216"/>
      <c r="IH256" s="216"/>
      <c r="II256" s="216"/>
      <c r="IJ256" s="216"/>
      <c r="IK256" s="216"/>
      <c r="IL256" s="216"/>
      <c r="IM256" s="216"/>
      <c r="IN256" s="216"/>
      <c r="IO256" s="216"/>
      <c r="IP256" s="216"/>
      <c r="IQ256" s="216"/>
      <c r="IR256" s="216"/>
      <c r="IS256" s="216"/>
      <c r="IT256" s="216"/>
      <c r="IU256" s="216"/>
      <c r="IV256" s="216"/>
      <c r="IW256" s="216"/>
      <c r="IX256" s="216"/>
      <c r="IY256" s="216"/>
      <c r="IZ256" s="216"/>
      <c r="JA256" s="216"/>
      <c r="JB256" s="216"/>
      <c r="JC256" s="216"/>
      <c r="JD256" s="216"/>
      <c r="JE256" s="216"/>
      <c r="JF256" s="216"/>
      <c r="JG256" s="216"/>
      <c r="JH256" s="216"/>
      <c r="JI256" s="216"/>
      <c r="JJ256" s="216"/>
      <c r="JK256" s="216"/>
      <c r="JL256" s="216"/>
      <c r="JM256" s="216"/>
      <c r="JN256" s="216"/>
      <c r="JO256" s="216"/>
      <c r="JP256" s="216"/>
      <c r="JQ256" s="216"/>
      <c r="JR256" s="216"/>
    </row>
    <row r="257" spans="58:278" ht="15.75" thickBot="1">
      <c r="BF257" s="215">
        <v>20</v>
      </c>
      <c r="BG257" s="214">
        <f t="shared" ref="BG257:BG320" si="2976">BF257</f>
        <v>20</v>
      </c>
      <c r="BH257" s="258">
        <v>2.0833333333333333E-3</v>
      </c>
      <c r="BI257" s="259">
        <v>6.9444444444444447E-4</v>
      </c>
      <c r="BJ257" s="259">
        <v>6.9444444444444447E-4</v>
      </c>
      <c r="BK257" s="259">
        <v>1.3888888888888889E-3</v>
      </c>
      <c r="BL257" s="259">
        <v>2.0833333333333333E-3</v>
      </c>
      <c r="BM257" s="259">
        <v>1.3888888888888889E-3</v>
      </c>
      <c r="BN257" s="259">
        <v>2.0833333333333333E-3</v>
      </c>
      <c r="BO257" s="259">
        <v>1.3888888888888889E-3</v>
      </c>
      <c r="BP257" s="259">
        <v>3.472222222222222E-3</v>
      </c>
      <c r="BQ257" s="259">
        <v>1.3888888888888889E-3</v>
      </c>
      <c r="BR257" s="259">
        <v>1.3888888888888889E-3</v>
      </c>
      <c r="BS257" s="259">
        <v>2.0833333333333333E-3</v>
      </c>
      <c r="BT257" s="259">
        <v>2.0833333333333333E-3</v>
      </c>
      <c r="BU257" s="259">
        <v>1.3888888888888889E-3</v>
      </c>
      <c r="BV257" s="259">
        <v>2.0833333333333333E-3</v>
      </c>
      <c r="BW257" s="259">
        <v>2.0833333333333333E-3</v>
      </c>
      <c r="BX257" s="259">
        <v>1.3888888888888889E-3</v>
      </c>
      <c r="BY257" s="259">
        <v>2.7777777777777779E-3</v>
      </c>
      <c r="BZ257" s="259">
        <v>2.0833333333333333E-3</v>
      </c>
      <c r="CA257" s="259">
        <v>2.0833333333333333E-3</v>
      </c>
      <c r="CB257" s="259">
        <v>4.1666666666666666E-3</v>
      </c>
      <c r="CC257" s="259">
        <v>2.7777777777777779E-3</v>
      </c>
      <c r="CD257" s="259">
        <v>2.7777777777777779E-3</v>
      </c>
      <c r="CE257" s="259">
        <v>3.472222222222222E-3</v>
      </c>
      <c r="CF257" s="259">
        <v>4.8611111111111112E-3</v>
      </c>
      <c r="CG257" s="259">
        <v>4.1666666666666666E-3</v>
      </c>
      <c r="CH257" s="259">
        <v>4.1666666666666666E-3</v>
      </c>
      <c r="CI257" s="259">
        <v>5.5555555555555558E-3</v>
      </c>
      <c r="CJ257" s="259">
        <v>6.9444444444444441E-3</v>
      </c>
      <c r="CK257" s="259">
        <v>6.9444444444444441E-3</v>
      </c>
      <c r="CL257" s="259">
        <v>6.9444444444444441E-3</v>
      </c>
      <c r="CM257" s="259">
        <v>8.3333333333333332E-3</v>
      </c>
      <c r="CN257" s="259">
        <v>1.1805555555555555E-2</v>
      </c>
      <c r="CO257" s="259">
        <v>1.2499999999999999E-2</v>
      </c>
      <c r="CP257" s="259">
        <v>1.3194444444444444E-2</v>
      </c>
      <c r="CQ257" s="259">
        <v>1.5277777777777777E-2</v>
      </c>
      <c r="CR257" s="259">
        <v>1.5277777777777777E-2</v>
      </c>
      <c r="CS257" s="259">
        <v>1.8055555555555557E-2</v>
      </c>
      <c r="CT257" s="259">
        <v>1.7361111111111112E-2</v>
      </c>
      <c r="CU257" s="259">
        <v>2.2916666666666669E-2</v>
      </c>
      <c r="CV257" s="259">
        <v>2.5694444444444447E-2</v>
      </c>
      <c r="CW257" s="259">
        <v>2.4999999999999998E-2</v>
      </c>
      <c r="CX257" s="259">
        <v>2.6388888888888889E-2</v>
      </c>
      <c r="CY257" s="259">
        <v>2.7777777777777776E-2</v>
      </c>
      <c r="CZ257" s="259">
        <v>2.6388888888888889E-2</v>
      </c>
      <c r="DA257" s="259">
        <v>2.9861111111111113E-2</v>
      </c>
      <c r="DB257" s="259">
        <v>2.8472222222222222E-2</v>
      </c>
      <c r="DC257" s="259">
        <v>3.8194444444444441E-2</v>
      </c>
      <c r="DD257" s="259">
        <v>3.888888888888889E-2</v>
      </c>
      <c r="DE257" s="259">
        <v>4.3750000000000004E-2</v>
      </c>
      <c r="DF257" s="259">
        <v>5.347222222222222E-2</v>
      </c>
      <c r="DG257" s="259">
        <v>5.7638888888888885E-2</v>
      </c>
      <c r="DH257" s="259">
        <v>6.1111111111111116E-2</v>
      </c>
      <c r="DI257" s="259">
        <v>6.458333333333334E-2</v>
      </c>
      <c r="DJ257" s="259">
        <v>6.7361111111111108E-2</v>
      </c>
      <c r="DK257" s="259">
        <v>6.6666666666666666E-2</v>
      </c>
      <c r="DL257" s="259">
        <v>7.9166666666666663E-2</v>
      </c>
      <c r="DM257" s="259">
        <v>9.6527777777777768E-2</v>
      </c>
      <c r="DN257" s="259">
        <v>0.10347222222222223</v>
      </c>
      <c r="DO257" s="259">
        <v>9.8611111111111108E-2</v>
      </c>
      <c r="DP257" s="300">
        <v>0.1277777777777778</v>
      </c>
      <c r="DQ257" s="306">
        <f t="shared" ref="DQ257:DQ320" si="2977">BF257</f>
        <v>20</v>
      </c>
      <c r="DR257" s="295">
        <v>0.99097222222222225</v>
      </c>
      <c r="DS257" s="259">
        <v>0.99097222222222225</v>
      </c>
      <c r="DT257" s="259">
        <v>0.99305555555555547</v>
      </c>
      <c r="DU257" s="259">
        <v>0.99375000000000002</v>
      </c>
      <c r="DV257" s="259">
        <v>0.99513888888888891</v>
      </c>
      <c r="DW257" s="259">
        <v>0.99513888888888891</v>
      </c>
      <c r="DX257" s="259">
        <v>0.99305555555555547</v>
      </c>
      <c r="DY257" s="259">
        <v>0.99375000000000002</v>
      </c>
      <c r="DZ257" s="259">
        <v>0.99583333333333324</v>
      </c>
      <c r="EA257" s="259">
        <v>0.99513888888888891</v>
      </c>
      <c r="EB257" s="290">
        <v>0.99513888888888891</v>
      </c>
      <c r="EC257" s="259">
        <v>0.99930555555555556</v>
      </c>
      <c r="ED257" s="259">
        <v>0.99791666666666667</v>
      </c>
      <c r="EE257" s="259">
        <v>0.99930555555555556</v>
      </c>
      <c r="EF257" s="259">
        <v>0.99930555555555556</v>
      </c>
      <c r="EG257" s="259">
        <v>0.99930555555555556</v>
      </c>
      <c r="EH257" s="259">
        <v>0.99930555555555556</v>
      </c>
      <c r="EI257" s="259">
        <v>0.99791666666666667</v>
      </c>
      <c r="EJ257" s="259">
        <v>0</v>
      </c>
      <c r="EK257" s="259">
        <v>0</v>
      </c>
      <c r="EL257" s="259">
        <v>6.9444444444444447E-4</v>
      </c>
      <c r="EM257" s="259">
        <v>0.99930555555555556</v>
      </c>
      <c r="EN257" s="259">
        <v>1.3888888888888889E-3</v>
      </c>
      <c r="EO257" s="259">
        <v>1.3888888888888889E-3</v>
      </c>
      <c r="EP257" s="259">
        <v>1.3888888888888889E-3</v>
      </c>
      <c r="EQ257" s="259">
        <v>1.3888888888888889E-3</v>
      </c>
      <c r="ER257" s="259">
        <v>2.0833333333333333E-3</v>
      </c>
      <c r="ES257" s="259">
        <v>2.0833333333333333E-3</v>
      </c>
      <c r="ET257" s="259">
        <v>1.3888888888888889E-3</v>
      </c>
      <c r="EU257" s="259">
        <v>6.9444444444444447E-4</v>
      </c>
      <c r="EV257" s="259">
        <v>2.7777777777777779E-3</v>
      </c>
      <c r="EW257" s="259">
        <v>6.9444444444444447E-4</v>
      </c>
      <c r="EX257" s="259">
        <v>2.7777777777777779E-3</v>
      </c>
      <c r="EY257" s="259">
        <v>2.7777777777777779E-3</v>
      </c>
      <c r="EZ257" s="259">
        <v>6.9444444444444447E-4</v>
      </c>
      <c r="FA257" s="259">
        <v>3.472222222222222E-3</v>
      </c>
      <c r="FB257" s="259">
        <v>2.7777777777777779E-3</v>
      </c>
      <c r="FC257" s="259">
        <v>3.472222222222222E-3</v>
      </c>
      <c r="FD257" s="259">
        <v>1.3888888888888889E-3</v>
      </c>
      <c r="FE257" s="259">
        <v>2.0833333333333333E-3</v>
      </c>
      <c r="FF257" s="259">
        <v>2.0833333333333333E-3</v>
      </c>
      <c r="FG257" s="259">
        <v>6.9444444444444447E-4</v>
      </c>
      <c r="FH257" s="259">
        <v>3.472222222222222E-3</v>
      </c>
      <c r="FI257" s="259">
        <v>6.9444444444444447E-4</v>
      </c>
      <c r="FJ257" s="259">
        <v>2.7777777777777779E-3</v>
      </c>
      <c r="FK257" s="273">
        <v>2.0833333333333333E-3</v>
      </c>
      <c r="FL257" s="214">
        <f t="shared" ref="FL257:FL320" si="2978">BF257</f>
        <v>20</v>
      </c>
      <c r="FM257" s="238" t="s">
        <v>73</v>
      </c>
      <c r="FN257" s="222">
        <f>IA191</f>
        <v>0.96333333333333337</v>
      </c>
      <c r="FO257" s="216"/>
      <c r="FP257" s="216"/>
      <c r="FQ257" s="216"/>
      <c r="FR257" s="216"/>
      <c r="FS257" s="216"/>
      <c r="FT257" s="216"/>
      <c r="FU257" s="216"/>
      <c r="FV257" s="216"/>
      <c r="FW257" s="216"/>
      <c r="FX257" s="216"/>
      <c r="FY257" s="216"/>
      <c r="FZ257" s="216"/>
      <c r="GA257" s="216"/>
      <c r="GB257" s="216"/>
      <c r="GC257" s="216"/>
      <c r="GD257" s="216"/>
      <c r="GE257" s="216"/>
      <c r="GF257" s="216"/>
      <c r="GG257" s="216"/>
      <c r="GH257" s="216"/>
      <c r="GI257" s="216"/>
      <c r="GJ257" s="216"/>
      <c r="GK257" s="216"/>
      <c r="GL257" s="216"/>
      <c r="GM257" s="216"/>
      <c r="GN257" s="216"/>
      <c r="GO257" s="216"/>
      <c r="GP257" s="216"/>
      <c r="GQ257" s="216"/>
      <c r="GR257" s="216"/>
      <c r="GS257" s="216"/>
      <c r="GT257" s="216"/>
      <c r="GU257" s="216"/>
      <c r="GV257" s="216"/>
      <c r="GW257" s="216"/>
      <c r="GX257" s="216"/>
      <c r="GY257" s="216"/>
      <c r="GZ257" s="216"/>
      <c r="HA257" s="216"/>
      <c r="HB257" s="216"/>
      <c r="HC257" s="216"/>
      <c r="HD257" s="216"/>
      <c r="HE257" s="216"/>
      <c r="HF257" s="216"/>
      <c r="HG257" s="216"/>
      <c r="HH257" s="216"/>
      <c r="HI257" s="216"/>
      <c r="HJ257" s="216"/>
      <c r="HK257" s="216"/>
      <c r="HL257" s="216"/>
      <c r="HM257" s="216"/>
      <c r="HN257" s="216"/>
      <c r="HO257" s="216"/>
      <c r="HP257" s="216"/>
      <c r="HQ257" s="216"/>
      <c r="HR257" s="216"/>
      <c r="HS257" s="216"/>
      <c r="HT257" s="216"/>
      <c r="HU257" s="216"/>
      <c r="HV257" s="216"/>
      <c r="HW257" s="216"/>
      <c r="HX257" s="216"/>
      <c r="HY257" s="216"/>
      <c r="HZ257" s="216"/>
      <c r="IA257" s="216"/>
      <c r="IB257" s="216"/>
      <c r="IC257" s="216"/>
      <c r="ID257" s="216"/>
      <c r="IE257" s="216"/>
      <c r="IF257" s="216"/>
      <c r="IG257" s="216"/>
      <c r="IH257" s="216"/>
      <c r="II257" s="216"/>
      <c r="IJ257" s="216"/>
      <c r="IK257" s="216"/>
      <c r="IL257" s="216"/>
      <c r="IM257" s="216"/>
      <c r="IN257" s="216"/>
      <c r="IO257" s="216"/>
      <c r="IP257" s="216"/>
      <c r="IQ257" s="216"/>
      <c r="IR257" s="216"/>
      <c r="IS257" s="216"/>
      <c r="IT257" s="216"/>
      <c r="IU257" s="216"/>
      <c r="IV257" s="216"/>
      <c r="IW257" s="216"/>
      <c r="IX257" s="216"/>
      <c r="IY257" s="216"/>
      <c r="IZ257" s="216"/>
      <c r="JA257" s="216"/>
      <c r="JB257" s="216"/>
      <c r="JC257" s="216"/>
      <c r="JD257" s="216"/>
      <c r="JE257" s="216"/>
      <c r="JF257" s="216"/>
      <c r="JG257" s="216"/>
      <c r="JH257" s="216"/>
      <c r="JI257" s="216"/>
      <c r="JJ257" s="216"/>
      <c r="JK257" s="216"/>
      <c r="JL257" s="216"/>
      <c r="JM257" s="216"/>
      <c r="JN257" s="216"/>
      <c r="JO257" s="216"/>
      <c r="JP257" s="216"/>
      <c r="JQ257" s="216"/>
      <c r="JR257" s="216"/>
    </row>
    <row r="258" spans="58:278">
      <c r="BF258" s="215">
        <v>19</v>
      </c>
      <c r="BG258" s="214">
        <f t="shared" si="2976"/>
        <v>19</v>
      </c>
      <c r="BH258" s="269">
        <f t="shared" ref="BH258:BI258" si="2979">IF(BH262&lt;BH257,(BH257-BH262)/5+BH259,(BH262-BH257)/5+BH257)</f>
        <v>2.0833333333333333E-3</v>
      </c>
      <c r="BI258" s="270">
        <f t="shared" si="2979"/>
        <v>6.9444444444444447E-4</v>
      </c>
      <c r="BJ258" s="270">
        <f t="shared" ref="BJ258:DO258" si="2980">IF(BJ262&lt;BJ257,(BJ257-BJ262)/5+BJ259,(BJ262-BJ257)/5+BJ257)</f>
        <v>8.3333333333333339E-4</v>
      </c>
      <c r="BK258" s="270">
        <f t="shared" si="2980"/>
        <v>1.3888888888888889E-3</v>
      </c>
      <c r="BL258" s="270">
        <f t="shared" si="2980"/>
        <v>1.9444444444444446E-3</v>
      </c>
      <c r="BM258" s="270">
        <f t="shared" si="2980"/>
        <v>1.3888888888888889E-3</v>
      </c>
      <c r="BN258" s="270">
        <f t="shared" si="2980"/>
        <v>1.9444444444444446E-3</v>
      </c>
      <c r="BO258" s="270">
        <f t="shared" si="2980"/>
        <v>1.3888888888888889E-3</v>
      </c>
      <c r="BP258" s="270">
        <f t="shared" si="2980"/>
        <v>3.472222222222222E-3</v>
      </c>
      <c r="BQ258" s="270">
        <f t="shared" si="2980"/>
        <v>1.3888888888888889E-3</v>
      </c>
      <c r="BR258" s="270">
        <f t="shared" si="2980"/>
        <v>1.5277777777777779E-3</v>
      </c>
      <c r="BS258" s="270">
        <f t="shared" si="2980"/>
        <v>2.0833333333333333E-3</v>
      </c>
      <c r="BT258" s="270">
        <f t="shared" si="2980"/>
        <v>1.9444444444444446E-3</v>
      </c>
      <c r="BU258" s="270">
        <f t="shared" si="2980"/>
        <v>1.5277777777777779E-3</v>
      </c>
      <c r="BV258" s="270">
        <f t="shared" si="2980"/>
        <v>2.0833333333333333E-3</v>
      </c>
      <c r="BW258" s="270">
        <f t="shared" si="2980"/>
        <v>2.0833333333333333E-3</v>
      </c>
      <c r="BX258" s="270">
        <f t="shared" si="2980"/>
        <v>1.3888888888888889E-3</v>
      </c>
      <c r="BY258" s="270">
        <f t="shared" si="2980"/>
        <v>2.638888888888889E-3</v>
      </c>
      <c r="BZ258" s="270">
        <f t="shared" si="2980"/>
        <v>2.0833333333333333E-3</v>
      </c>
      <c r="CA258" s="270">
        <f t="shared" si="2980"/>
        <v>2.0833333333333333E-3</v>
      </c>
      <c r="CB258" s="270">
        <f t="shared" si="2980"/>
        <v>4.0277777777777777E-3</v>
      </c>
      <c r="CC258" s="270">
        <f t="shared" si="2980"/>
        <v>2.7777777777777779E-3</v>
      </c>
      <c r="CD258" s="270">
        <f t="shared" si="2980"/>
        <v>2.638888888888889E-3</v>
      </c>
      <c r="CE258" s="270">
        <f t="shared" si="2980"/>
        <v>3.3333333333333335E-3</v>
      </c>
      <c r="CF258" s="270">
        <f t="shared" si="2980"/>
        <v>4.8611111111111112E-3</v>
      </c>
      <c r="CG258" s="270">
        <f t="shared" si="2980"/>
        <v>4.0277777777777777E-3</v>
      </c>
      <c r="CH258" s="270">
        <f t="shared" si="2980"/>
        <v>4.1666666666666666E-3</v>
      </c>
      <c r="CI258" s="270">
        <f t="shared" si="2980"/>
        <v>5.4166666666666669E-3</v>
      </c>
      <c r="CJ258" s="270">
        <f t="shared" si="2980"/>
        <v>6.6666666666666671E-3</v>
      </c>
      <c r="CK258" s="270">
        <f t="shared" si="2980"/>
        <v>6.6666666666666671E-3</v>
      </c>
      <c r="CL258" s="270">
        <f t="shared" si="2980"/>
        <v>6.6666666666666671E-3</v>
      </c>
      <c r="CM258" s="270">
        <f t="shared" si="2980"/>
        <v>8.0555555555555554E-3</v>
      </c>
      <c r="CN258" s="270">
        <f t="shared" si="2980"/>
        <v>1.1388888888888886E-2</v>
      </c>
      <c r="CO258" s="270">
        <f t="shared" si="2980"/>
        <v>1.1944444444444445E-2</v>
      </c>
      <c r="CP258" s="270">
        <f t="shared" si="2980"/>
        <v>1.2638888888888889E-2</v>
      </c>
      <c r="CQ258" s="270">
        <f t="shared" si="2980"/>
        <v>1.4722222222222222E-2</v>
      </c>
      <c r="CR258" s="270">
        <f t="shared" si="2980"/>
        <v>1.458333333333333E-2</v>
      </c>
      <c r="CS258" s="270">
        <f t="shared" si="2980"/>
        <v>1.7222222222222226E-2</v>
      </c>
      <c r="CT258" s="270">
        <f t="shared" si="2980"/>
        <v>1.638888888888889E-2</v>
      </c>
      <c r="CU258" s="270">
        <f t="shared" si="2980"/>
        <v>2.1805555555555557E-2</v>
      </c>
      <c r="CV258" s="270">
        <f t="shared" si="2980"/>
        <v>2.4444444444444449E-2</v>
      </c>
      <c r="CW258" s="270">
        <f t="shared" si="2980"/>
        <v>2.3750000000000004E-2</v>
      </c>
      <c r="CX258" s="270">
        <f t="shared" si="2980"/>
        <v>2.5138888888888895E-2</v>
      </c>
      <c r="CY258" s="270">
        <f t="shared" si="2980"/>
        <v>2.6527777777777772E-2</v>
      </c>
      <c r="CZ258" s="270">
        <f t="shared" si="2980"/>
        <v>2.4999999999999994E-2</v>
      </c>
      <c r="DA258" s="270">
        <f t="shared" si="2980"/>
        <v>2.8333333333333332E-2</v>
      </c>
      <c r="DB258" s="270">
        <f t="shared" si="2980"/>
        <v>2.6944444444444441E-2</v>
      </c>
      <c r="DC258" s="270">
        <f t="shared" si="2980"/>
        <v>3.6111111111111108E-2</v>
      </c>
      <c r="DD258" s="270">
        <f t="shared" si="2980"/>
        <v>3.6805555555555557E-2</v>
      </c>
      <c r="DE258" s="270">
        <f t="shared" si="2980"/>
        <v>4.1388888888888899E-2</v>
      </c>
      <c r="DF258" s="270">
        <f t="shared" si="2980"/>
        <v>5.0555555555555548E-2</v>
      </c>
      <c r="DG258" s="270">
        <f t="shared" si="2980"/>
        <v>5.4583333333333324E-2</v>
      </c>
      <c r="DH258" s="270">
        <f t="shared" si="2980"/>
        <v>5.7777777777777782E-2</v>
      </c>
      <c r="DI258" s="270">
        <f t="shared" si="2980"/>
        <v>6.0972222222222233E-2</v>
      </c>
      <c r="DJ258" s="270">
        <f t="shared" si="2980"/>
        <v>6.3750000000000001E-2</v>
      </c>
      <c r="DK258" s="270">
        <f t="shared" si="2980"/>
        <v>6.3055555555555559E-2</v>
      </c>
      <c r="DL258" s="270">
        <f t="shared" si="2980"/>
        <v>7.4583333333333321E-2</v>
      </c>
      <c r="DM258" s="270">
        <f t="shared" si="2980"/>
        <v>9.0833333333333335E-2</v>
      </c>
      <c r="DN258" s="270">
        <f t="shared" si="2980"/>
        <v>9.7222222222222252E-2</v>
      </c>
      <c r="DO258" s="270">
        <f t="shared" si="2980"/>
        <v>0.10319444444444444</v>
      </c>
      <c r="DP258" s="270">
        <f t="shared" ref="DP258" si="2981">IF(DP262&lt;DP257,(DP257-DP262)/5+DP259,(DP262-DP257)/5+DP257)</f>
        <v>0.1277777777777778</v>
      </c>
      <c r="DQ258" s="306">
        <f t="shared" si="2977"/>
        <v>19</v>
      </c>
      <c r="DR258" s="270">
        <f t="shared" ref="DR258:DS258" si="2982">IF(DR262&lt;DR257,(DR257-DR262)/5+DR259,(DR262-DR257)/5+DR257)</f>
        <v>0.99111111111111116</v>
      </c>
      <c r="DS258" s="270">
        <f t="shared" si="2982"/>
        <v>0.99152777777777779</v>
      </c>
      <c r="DT258" s="270">
        <f t="shared" ref="DT258:ED258" si="2983">IF(DT262&lt;DT257,(DT257-DT262)/5+DT259,(DT262-DT257)/5+DT257)</f>
        <v>0.99374999999999991</v>
      </c>
      <c r="DU258" s="270">
        <f t="shared" si="2983"/>
        <v>0.99375000000000002</v>
      </c>
      <c r="DV258" s="270">
        <f t="shared" si="2983"/>
        <v>0.99555555555555553</v>
      </c>
      <c r="DW258" s="270">
        <f t="shared" si="2983"/>
        <v>0.99555555555555553</v>
      </c>
      <c r="DX258" s="270">
        <f t="shared" si="2983"/>
        <v>0.9934722222222222</v>
      </c>
      <c r="DY258" s="270">
        <f t="shared" si="2983"/>
        <v>0.99416666666666664</v>
      </c>
      <c r="DZ258" s="270">
        <f t="shared" si="2983"/>
        <v>0.99611111111111106</v>
      </c>
      <c r="EA258" s="270">
        <f t="shared" si="2983"/>
        <v>0.99541666666666673</v>
      </c>
      <c r="EB258" s="270">
        <f t="shared" si="2983"/>
        <v>0.99541666666666673</v>
      </c>
      <c r="EC258" s="270">
        <f t="shared" si="2983"/>
        <v>0.99888888888888872</v>
      </c>
      <c r="ED258" s="270">
        <f t="shared" si="2983"/>
        <v>0.9981944444444445</v>
      </c>
      <c r="EE258" s="288">
        <v>0.99958333333333327</v>
      </c>
      <c r="EF258" s="288">
        <v>0.99958333333333327</v>
      </c>
      <c r="EG258" s="288">
        <v>0.99972222222222218</v>
      </c>
      <c r="EH258" s="288">
        <v>0.99944444444444447</v>
      </c>
      <c r="EI258" s="270">
        <f t="shared" ref="EI258" si="2984">IF(EI262&lt;EI257,(EI257-EI262)/5+EI259,(EI262-EI257)/5+EI257)</f>
        <v>0.99805555555555558</v>
      </c>
      <c r="EJ258" s="288">
        <v>0.99958333333333305</v>
      </c>
      <c r="EK258" s="288">
        <v>0.99972222222222196</v>
      </c>
      <c r="EL258" s="270">
        <f t="shared" ref="EL258" si="2985">IF(EL262&lt;EL257,(EL257-EL262)/5+EL259,(EL262-EL257)/5+EL257)</f>
        <v>8.3333333333333339E-4</v>
      </c>
      <c r="EM258" s="288">
        <v>0.99944444444444447</v>
      </c>
      <c r="EN258" s="270">
        <f t="shared" ref="EN258" si="2986">IF(EN262&lt;EN257,(EN257-EN262)/5+EN259,(EN262-EN257)/5+EN257)</f>
        <v>1.5277777777777779E-3</v>
      </c>
      <c r="EO258" s="288">
        <v>8.3333333333379699E-4</v>
      </c>
      <c r="EP258" s="288">
        <v>9.7222222222222295E-4</v>
      </c>
      <c r="EQ258" s="270">
        <f t="shared" ref="EQ258:FJ258" si="2987">IF(EQ262&lt;EQ257,(EQ257-EQ262)/5+EQ259,(EQ262-EQ257)/5+EQ257)</f>
        <v>1.1111111111111111E-3</v>
      </c>
      <c r="ER258" s="270">
        <f t="shared" si="2987"/>
        <v>2.0833333333333333E-3</v>
      </c>
      <c r="ES258" s="270">
        <f t="shared" si="2987"/>
        <v>2.0833333333333333E-3</v>
      </c>
      <c r="ET258" s="270">
        <f t="shared" si="2987"/>
        <v>1.3888888888888889E-3</v>
      </c>
      <c r="EU258" s="270">
        <f t="shared" si="2987"/>
        <v>8.3333333333333339E-4</v>
      </c>
      <c r="EV258" s="270">
        <f t="shared" si="2987"/>
        <v>2.7777777777777779E-3</v>
      </c>
      <c r="EW258" s="270">
        <f t="shared" si="2987"/>
        <v>6.9444444444444447E-4</v>
      </c>
      <c r="EX258" s="270">
        <f t="shared" si="2987"/>
        <v>2.7777777777777779E-3</v>
      </c>
      <c r="EY258" s="270">
        <f t="shared" si="2987"/>
        <v>2.7777777777777779E-3</v>
      </c>
      <c r="EZ258" s="270">
        <f t="shared" si="2987"/>
        <v>8.3333333333333339E-4</v>
      </c>
      <c r="FA258" s="270">
        <f t="shared" si="2987"/>
        <v>3.3333333333333335E-3</v>
      </c>
      <c r="FB258" s="270">
        <f t="shared" si="2987"/>
        <v>2.638888888888889E-3</v>
      </c>
      <c r="FC258" s="270">
        <f t="shared" si="2987"/>
        <v>3.3333333333333335E-3</v>
      </c>
      <c r="FD258" s="270">
        <f t="shared" si="2987"/>
        <v>1.3888888888888889E-3</v>
      </c>
      <c r="FE258" s="270">
        <f t="shared" si="2987"/>
        <v>2.0833333333333333E-3</v>
      </c>
      <c r="FF258" s="270">
        <f t="shared" si="2987"/>
        <v>2.0833333333333333E-3</v>
      </c>
      <c r="FG258" s="270">
        <f t="shared" si="2987"/>
        <v>6.9444444444444447E-4</v>
      </c>
      <c r="FH258" s="270">
        <f t="shared" si="2987"/>
        <v>2.7777777777777775E-3</v>
      </c>
      <c r="FI258" s="270">
        <f t="shared" si="2987"/>
        <v>6.9444444444444447E-4</v>
      </c>
      <c r="FJ258" s="270">
        <f t="shared" si="2987"/>
        <v>2.7777777777777779E-3</v>
      </c>
      <c r="FK258" s="274">
        <f t="shared" ref="FK258" si="2988">IF(FK262&lt;FK257,(FK257-FK262)/5+FK259,(FK262-FK257)/5+FK257)</f>
        <v>2.0833333333333333E-3</v>
      </c>
      <c r="FL258" s="214">
        <f t="shared" si="2978"/>
        <v>19</v>
      </c>
      <c r="FM258" s="238" t="s">
        <v>123</v>
      </c>
      <c r="FN258" s="222">
        <f>IB191</f>
        <v>0.96930555555555542</v>
      </c>
      <c r="FO258" s="216"/>
      <c r="FP258" s="216"/>
      <c r="FQ258" s="216"/>
      <c r="FR258" s="216"/>
      <c r="FS258" s="216"/>
      <c r="FT258" s="216"/>
      <c r="FU258" s="216"/>
      <c r="FV258" s="216"/>
      <c r="FW258" s="216"/>
      <c r="FX258" s="216"/>
      <c r="FY258" s="216"/>
      <c r="FZ258" s="216"/>
      <c r="GA258" s="216"/>
      <c r="GB258" s="216"/>
      <c r="GC258" s="216"/>
      <c r="GD258" s="216"/>
      <c r="GE258" s="216"/>
      <c r="GF258" s="216"/>
      <c r="GG258" s="216"/>
      <c r="GH258" s="216"/>
      <c r="GI258" s="216"/>
      <c r="GJ258" s="216"/>
      <c r="GK258" s="216"/>
      <c r="GL258" s="216"/>
      <c r="GM258" s="216"/>
      <c r="GN258" s="216"/>
      <c r="GO258" s="216"/>
      <c r="GP258" s="216"/>
      <c r="GQ258" s="216"/>
      <c r="GR258" s="216"/>
      <c r="GS258" s="216"/>
      <c r="GT258" s="216"/>
      <c r="GU258" s="216"/>
      <c r="GV258" s="216"/>
      <c r="GW258" s="216"/>
      <c r="GX258" s="216"/>
      <c r="GY258" s="216"/>
      <c r="GZ258" s="216"/>
      <c r="HA258" s="216"/>
      <c r="HB258" s="216"/>
      <c r="HC258" s="216"/>
      <c r="HD258" s="216"/>
      <c r="HE258" s="216"/>
      <c r="HF258" s="216"/>
      <c r="HG258" s="216"/>
      <c r="HH258" s="216"/>
      <c r="HI258" s="216"/>
      <c r="HJ258" s="216"/>
      <c r="HK258" s="216"/>
      <c r="HL258" s="216"/>
      <c r="HM258" s="216"/>
      <c r="HN258" s="216"/>
      <c r="HO258" s="216"/>
      <c r="HP258" s="216"/>
      <c r="HQ258" s="216"/>
      <c r="HR258" s="216"/>
      <c r="HS258" s="216"/>
      <c r="HT258" s="216"/>
      <c r="HU258" s="216"/>
      <c r="HV258" s="216"/>
      <c r="HW258" s="216"/>
      <c r="HX258" s="216"/>
      <c r="HY258" s="216"/>
      <c r="HZ258" s="216"/>
      <c r="IA258" s="216"/>
      <c r="IB258" s="216"/>
      <c r="IC258" s="216"/>
      <c r="ID258" s="216"/>
      <c r="IE258" s="216"/>
      <c r="IF258" s="216"/>
      <c r="IG258" s="216"/>
      <c r="IH258" s="216"/>
      <c r="II258" s="216"/>
      <c r="IJ258" s="216"/>
      <c r="IK258" s="216"/>
      <c r="IL258" s="216"/>
      <c r="IM258" s="216"/>
      <c r="IN258" s="216"/>
      <c r="IO258" s="216"/>
      <c r="IP258" s="216"/>
      <c r="IQ258" s="216"/>
      <c r="IR258" s="216"/>
      <c r="IS258" s="216"/>
      <c r="IT258" s="216"/>
      <c r="IU258" s="216"/>
      <c r="IV258" s="216"/>
      <c r="IW258" s="216"/>
      <c r="IX258" s="216"/>
      <c r="IY258" s="216"/>
      <c r="IZ258" s="216"/>
      <c r="JA258" s="216"/>
      <c r="JB258" s="216"/>
      <c r="JC258" s="216"/>
      <c r="JD258" s="216"/>
      <c r="JE258" s="216"/>
      <c r="JF258" s="216"/>
      <c r="JG258" s="216"/>
      <c r="JH258" s="216"/>
      <c r="JI258" s="216"/>
      <c r="JJ258" s="216"/>
      <c r="JK258" s="216"/>
      <c r="JL258" s="216"/>
      <c r="JM258" s="216"/>
      <c r="JN258" s="216"/>
      <c r="JO258" s="216"/>
      <c r="JP258" s="216"/>
      <c r="JQ258" s="216"/>
      <c r="JR258" s="216"/>
    </row>
    <row r="259" spans="58:278">
      <c r="BF259" s="215">
        <v>18</v>
      </c>
      <c r="BG259" s="214">
        <f t="shared" si="2976"/>
        <v>18</v>
      </c>
      <c r="BH259" s="257">
        <f t="shared" ref="BH259:BI259" si="2989">IF(BH262&lt;BH257,(BH257-BH262)/5+BH260,(BH262-BH257)/5+BH258)</f>
        <v>2.0833333333333333E-3</v>
      </c>
      <c r="BI259" s="254">
        <f t="shared" si="2989"/>
        <v>6.9444444444444447E-4</v>
      </c>
      <c r="BJ259" s="254">
        <f t="shared" ref="BJ259:DO259" si="2990">IF(BJ262&lt;BJ257,(BJ257-BJ262)/5+BJ260,(BJ262-BJ257)/5+BJ258)</f>
        <v>9.722222222222223E-4</v>
      </c>
      <c r="BK259" s="254">
        <f t="shared" si="2990"/>
        <v>1.3888888888888889E-3</v>
      </c>
      <c r="BL259" s="254">
        <f t="shared" si="2990"/>
        <v>1.8055555555555557E-3</v>
      </c>
      <c r="BM259" s="254">
        <f t="shared" si="2990"/>
        <v>1.3888888888888889E-3</v>
      </c>
      <c r="BN259" s="254">
        <f t="shared" si="2990"/>
        <v>1.8055555555555557E-3</v>
      </c>
      <c r="BO259" s="254">
        <f t="shared" si="2990"/>
        <v>1.3888888888888889E-3</v>
      </c>
      <c r="BP259" s="254">
        <f t="shared" si="2990"/>
        <v>3.472222222222222E-3</v>
      </c>
      <c r="BQ259" s="254">
        <f t="shared" si="2990"/>
        <v>1.3888888888888889E-3</v>
      </c>
      <c r="BR259" s="254">
        <f t="shared" si="2990"/>
        <v>1.6666666666666668E-3</v>
      </c>
      <c r="BS259" s="254">
        <f t="shared" si="2990"/>
        <v>2.0833333333333333E-3</v>
      </c>
      <c r="BT259" s="254">
        <f t="shared" si="2990"/>
        <v>1.8055555555555557E-3</v>
      </c>
      <c r="BU259" s="254">
        <f t="shared" si="2990"/>
        <v>1.6666666666666668E-3</v>
      </c>
      <c r="BV259" s="254">
        <f t="shared" si="2990"/>
        <v>2.0833333333333333E-3</v>
      </c>
      <c r="BW259" s="254">
        <f t="shared" si="2990"/>
        <v>2.0833333333333333E-3</v>
      </c>
      <c r="BX259" s="254">
        <f t="shared" si="2990"/>
        <v>1.3888888888888889E-3</v>
      </c>
      <c r="BY259" s="254">
        <f t="shared" si="2990"/>
        <v>2.5000000000000001E-3</v>
      </c>
      <c r="BZ259" s="254">
        <f t="shared" si="2990"/>
        <v>2.0833333333333333E-3</v>
      </c>
      <c r="CA259" s="254">
        <f t="shared" si="2990"/>
        <v>2.0833333333333333E-3</v>
      </c>
      <c r="CB259" s="254">
        <f t="shared" si="2990"/>
        <v>3.8888888888888888E-3</v>
      </c>
      <c r="CC259" s="254">
        <f t="shared" si="2990"/>
        <v>2.7777777777777779E-3</v>
      </c>
      <c r="CD259" s="254">
        <f t="shared" si="2990"/>
        <v>2.5000000000000001E-3</v>
      </c>
      <c r="CE259" s="254">
        <f t="shared" si="2990"/>
        <v>3.1944444444444446E-3</v>
      </c>
      <c r="CF259" s="254">
        <f t="shared" si="2990"/>
        <v>4.8611111111111112E-3</v>
      </c>
      <c r="CG259" s="254">
        <f t="shared" si="2990"/>
        <v>3.8888888888888888E-3</v>
      </c>
      <c r="CH259" s="254">
        <f t="shared" si="2990"/>
        <v>4.1666666666666666E-3</v>
      </c>
      <c r="CI259" s="254">
        <f t="shared" si="2990"/>
        <v>5.2777777777777779E-3</v>
      </c>
      <c r="CJ259" s="254">
        <f t="shared" si="2990"/>
        <v>6.3888888888888893E-3</v>
      </c>
      <c r="CK259" s="254">
        <f t="shared" si="2990"/>
        <v>6.3888888888888893E-3</v>
      </c>
      <c r="CL259" s="254">
        <f t="shared" si="2990"/>
        <v>6.3888888888888893E-3</v>
      </c>
      <c r="CM259" s="254">
        <f t="shared" si="2990"/>
        <v>7.7777777777777776E-3</v>
      </c>
      <c r="CN259" s="254">
        <f t="shared" si="2990"/>
        <v>1.097222222222222E-2</v>
      </c>
      <c r="CO259" s="254">
        <f t="shared" si="2990"/>
        <v>1.1388888888888889E-2</v>
      </c>
      <c r="CP259" s="254">
        <f t="shared" si="2990"/>
        <v>1.2083333333333333E-2</v>
      </c>
      <c r="CQ259" s="254">
        <f t="shared" si="2990"/>
        <v>1.4166666666666666E-2</v>
      </c>
      <c r="CR259" s="254">
        <f t="shared" si="2990"/>
        <v>1.3888888888888886E-2</v>
      </c>
      <c r="CS259" s="254">
        <f t="shared" si="2990"/>
        <v>1.638888888888889E-2</v>
      </c>
      <c r="CT259" s="254">
        <f t="shared" si="2990"/>
        <v>1.5416666666666669E-2</v>
      </c>
      <c r="CU259" s="254">
        <f t="shared" si="2990"/>
        <v>2.0694444444444446E-2</v>
      </c>
      <c r="CV259" s="254">
        <f t="shared" si="2990"/>
        <v>2.3194444444444448E-2</v>
      </c>
      <c r="CW259" s="254">
        <f t="shared" si="2990"/>
        <v>2.2500000000000003E-2</v>
      </c>
      <c r="CX259" s="254">
        <f t="shared" si="2990"/>
        <v>2.3888888888888894E-2</v>
      </c>
      <c r="CY259" s="254">
        <f t="shared" si="2990"/>
        <v>2.5277777777777774E-2</v>
      </c>
      <c r="CZ259" s="254">
        <f t="shared" si="2990"/>
        <v>2.3611111111111107E-2</v>
      </c>
      <c r="DA259" s="254">
        <f t="shared" si="2990"/>
        <v>2.6805555555555555E-2</v>
      </c>
      <c r="DB259" s="254">
        <f t="shared" si="2990"/>
        <v>2.5416666666666664E-2</v>
      </c>
      <c r="DC259" s="254">
        <f t="shared" si="2990"/>
        <v>3.4027777777777775E-2</v>
      </c>
      <c r="DD259" s="254">
        <f t="shared" si="2990"/>
        <v>3.4722222222222224E-2</v>
      </c>
      <c r="DE259" s="254">
        <f t="shared" si="2990"/>
        <v>3.9027777777777786E-2</v>
      </c>
      <c r="DF259" s="254">
        <f t="shared" si="2990"/>
        <v>4.7638888888888883E-2</v>
      </c>
      <c r="DG259" s="254">
        <f t="shared" si="2990"/>
        <v>5.152777777777777E-2</v>
      </c>
      <c r="DH259" s="254">
        <f t="shared" si="2990"/>
        <v>5.4444444444444448E-2</v>
      </c>
      <c r="DI259" s="254">
        <f t="shared" si="2990"/>
        <v>5.736111111111112E-2</v>
      </c>
      <c r="DJ259" s="254">
        <f t="shared" si="2990"/>
        <v>6.0138888888888895E-2</v>
      </c>
      <c r="DK259" s="254">
        <f t="shared" si="2990"/>
        <v>5.9444444444444453E-2</v>
      </c>
      <c r="DL259" s="254">
        <f t="shared" si="2990"/>
        <v>6.9999999999999993E-2</v>
      </c>
      <c r="DM259" s="254">
        <f t="shared" si="2990"/>
        <v>8.5138888888888889E-2</v>
      </c>
      <c r="DN259" s="254">
        <f t="shared" si="2990"/>
        <v>9.0972222222222246E-2</v>
      </c>
      <c r="DO259" s="254">
        <f t="shared" si="2990"/>
        <v>0.10777777777777776</v>
      </c>
      <c r="DP259" s="254">
        <f t="shared" ref="DP259" si="2991">IF(DP262&lt;DP257,(DP257-DP262)/5+DP260,(DP262-DP257)/5+DP258)</f>
        <v>0.1277777777777778</v>
      </c>
      <c r="DQ259" s="306">
        <f t="shared" si="2977"/>
        <v>18</v>
      </c>
      <c r="DR259" s="254">
        <f t="shared" ref="DR259:DS259" si="2992">IF(DR262&lt;DR257,(DR257-DR262)/5+DR260,(DR262-DR257)/5+DR258)</f>
        <v>0.99125000000000008</v>
      </c>
      <c r="DS259" s="254">
        <f t="shared" si="2992"/>
        <v>0.99208333333333332</v>
      </c>
      <c r="DT259" s="254">
        <f t="shared" ref="DT259:ED259" si="2993">IF(DT262&lt;DT257,(DT257-DT262)/5+DT260,(DT262-DT257)/5+DT258)</f>
        <v>0.99444444444444435</v>
      </c>
      <c r="DU259" s="254">
        <f t="shared" si="2993"/>
        <v>0.99375000000000002</v>
      </c>
      <c r="DV259" s="254">
        <f t="shared" si="2993"/>
        <v>0.99597222222222215</v>
      </c>
      <c r="DW259" s="254">
        <f t="shared" si="2993"/>
        <v>0.99597222222222215</v>
      </c>
      <c r="DX259" s="254">
        <f t="shared" si="2993"/>
        <v>0.99388888888888893</v>
      </c>
      <c r="DY259" s="254">
        <f t="shared" si="2993"/>
        <v>0.99458333333333326</v>
      </c>
      <c r="DZ259" s="254">
        <f t="shared" si="2993"/>
        <v>0.99638888888888888</v>
      </c>
      <c r="EA259" s="254">
        <f t="shared" si="2993"/>
        <v>0.99569444444444455</v>
      </c>
      <c r="EB259" s="254">
        <f t="shared" si="2993"/>
        <v>0.99569444444444455</v>
      </c>
      <c r="EC259" s="254">
        <f t="shared" si="2993"/>
        <v>0.99847222222222209</v>
      </c>
      <c r="ED259" s="254">
        <f t="shared" si="2993"/>
        <v>0.99847222222222232</v>
      </c>
      <c r="EE259" s="254">
        <v>0.99986111111111109</v>
      </c>
      <c r="EF259" s="254">
        <v>0.99986111111111109</v>
      </c>
      <c r="EG259" s="254">
        <v>1.3888888888888889E-4</v>
      </c>
      <c r="EH259" s="254">
        <v>0.99958333333333327</v>
      </c>
      <c r="EI259" s="254">
        <f t="shared" ref="EI259" si="2994">IF(EI262&lt;EI257,(EI257-EI262)/5+EI260,(EI262-EI257)/5+EI258)</f>
        <v>0.9981944444444445</v>
      </c>
      <c r="EJ259" s="254">
        <v>0.99916666666666598</v>
      </c>
      <c r="EK259" s="254">
        <v>0.99944444444444402</v>
      </c>
      <c r="EL259" s="254">
        <f t="shared" ref="EL259" si="2995">IF(EL262&lt;EL257,(EL257-EL262)/5+EL260,(EL262-EL257)/5+EL258)</f>
        <v>9.722222222222223E-4</v>
      </c>
      <c r="EM259" s="254">
        <v>0.99958333333333327</v>
      </c>
      <c r="EN259" s="254">
        <f t="shared" ref="EN259" si="2996">IF(EN262&lt;EN257,(EN257-EN262)/5+EN260,(EN262-EN257)/5+EN258)</f>
        <v>1.6666666666666668E-3</v>
      </c>
      <c r="EO259" s="254">
        <v>2.7777777777777778E-4</v>
      </c>
      <c r="EP259" s="254">
        <v>5.5555555555555556E-4</v>
      </c>
      <c r="EQ259" s="254">
        <f t="shared" ref="EQ259:FJ259" si="2997">IF(EQ262&lt;EQ257,(EQ257-EQ262)/5+EQ260,(EQ262-EQ257)/5+EQ258)</f>
        <v>8.3333333333333328E-4</v>
      </c>
      <c r="ER259" s="254">
        <f t="shared" si="2997"/>
        <v>2.0833333333333333E-3</v>
      </c>
      <c r="ES259" s="254">
        <f t="shared" si="2997"/>
        <v>2.0833333333333333E-3</v>
      </c>
      <c r="ET259" s="254">
        <f t="shared" si="2997"/>
        <v>1.3888888888888889E-3</v>
      </c>
      <c r="EU259" s="254">
        <f t="shared" si="2997"/>
        <v>9.722222222222223E-4</v>
      </c>
      <c r="EV259" s="254">
        <f t="shared" si="2997"/>
        <v>2.7777777777777779E-3</v>
      </c>
      <c r="EW259" s="254">
        <f t="shared" si="2997"/>
        <v>6.9444444444444447E-4</v>
      </c>
      <c r="EX259" s="254">
        <f t="shared" si="2997"/>
        <v>2.7777777777777779E-3</v>
      </c>
      <c r="EY259" s="254">
        <f t="shared" si="2997"/>
        <v>2.7777777777777779E-3</v>
      </c>
      <c r="EZ259" s="254">
        <f t="shared" si="2997"/>
        <v>9.722222222222223E-4</v>
      </c>
      <c r="FA259" s="254">
        <f t="shared" si="2997"/>
        <v>3.1944444444444446E-3</v>
      </c>
      <c r="FB259" s="254">
        <f t="shared" si="2997"/>
        <v>2.5000000000000001E-3</v>
      </c>
      <c r="FC259" s="254">
        <f t="shared" si="2997"/>
        <v>3.1944444444444446E-3</v>
      </c>
      <c r="FD259" s="254">
        <f t="shared" si="2997"/>
        <v>1.3888888888888889E-3</v>
      </c>
      <c r="FE259" s="254">
        <f t="shared" si="2997"/>
        <v>2.0833333333333333E-3</v>
      </c>
      <c r="FF259" s="254">
        <f t="shared" si="2997"/>
        <v>2.0833333333333333E-3</v>
      </c>
      <c r="FG259" s="254">
        <f t="shared" si="2997"/>
        <v>6.9444444444444447E-4</v>
      </c>
      <c r="FH259" s="254">
        <f t="shared" si="2997"/>
        <v>2.0833333333333329E-3</v>
      </c>
      <c r="FI259" s="254">
        <f t="shared" si="2997"/>
        <v>6.9444444444444447E-4</v>
      </c>
      <c r="FJ259" s="254">
        <f t="shared" si="2997"/>
        <v>2.7777777777777779E-3</v>
      </c>
      <c r="FK259" s="255">
        <f t="shared" ref="FK259" si="2998">IF(FK262&lt;FK257,(FK257-FK262)/5+FK260,(FK262-FK257)/5+FK258)</f>
        <v>2.0833333333333333E-3</v>
      </c>
      <c r="FL259" s="214">
        <f t="shared" si="2978"/>
        <v>18</v>
      </c>
      <c r="FM259" s="238" t="s">
        <v>122</v>
      </c>
      <c r="FN259" s="222">
        <f>IC191</f>
        <v>0.97069444444444442</v>
      </c>
      <c r="FO259" s="216"/>
      <c r="FP259" s="216"/>
      <c r="FQ259" s="216"/>
      <c r="FR259" s="216"/>
      <c r="FS259" s="216"/>
      <c r="FT259" s="216"/>
      <c r="FU259" s="216"/>
      <c r="FV259" s="216"/>
      <c r="FW259" s="216"/>
      <c r="FX259" s="216"/>
      <c r="FY259" s="216"/>
      <c r="FZ259" s="216"/>
      <c r="GA259" s="216"/>
      <c r="GB259" s="216"/>
      <c r="GC259" s="216"/>
      <c r="GD259" s="216"/>
      <c r="GE259" s="216"/>
      <c r="GF259" s="216"/>
      <c r="GG259" s="216"/>
      <c r="GH259" s="216"/>
      <c r="GI259" s="216"/>
      <c r="GJ259" s="216"/>
      <c r="GK259" s="216"/>
      <c r="GL259" s="216"/>
      <c r="GM259" s="216"/>
      <c r="GN259" s="216"/>
      <c r="GO259" s="216"/>
      <c r="GP259" s="216"/>
      <c r="GQ259" s="216"/>
      <c r="GR259" s="216"/>
      <c r="GS259" s="216"/>
      <c r="GT259" s="216"/>
      <c r="GU259" s="216"/>
      <c r="GV259" s="216"/>
      <c r="GW259" s="216"/>
      <c r="GX259" s="216"/>
      <c r="GY259" s="216"/>
      <c r="GZ259" s="216"/>
      <c r="HA259" s="216"/>
      <c r="HB259" s="216"/>
      <c r="HC259" s="216"/>
      <c r="HD259" s="216"/>
      <c r="HE259" s="216"/>
      <c r="HF259" s="216"/>
      <c r="HG259" s="216"/>
      <c r="HH259" s="216"/>
      <c r="HI259" s="216"/>
      <c r="HJ259" s="216"/>
      <c r="HK259" s="216"/>
      <c r="HL259" s="216"/>
      <c r="HM259" s="216"/>
      <c r="HN259" s="216"/>
      <c r="HO259" s="216"/>
      <c r="HP259" s="216"/>
      <c r="HQ259" s="216"/>
      <c r="HR259" s="216"/>
      <c r="HS259" s="216"/>
      <c r="HT259" s="216"/>
      <c r="HU259" s="216"/>
      <c r="HV259" s="216"/>
      <c r="HW259" s="216"/>
      <c r="HX259" s="216"/>
      <c r="HY259" s="216"/>
      <c r="HZ259" s="216"/>
      <c r="IA259" s="216"/>
      <c r="IB259" s="216"/>
      <c r="IC259" s="216"/>
      <c r="ID259" s="216"/>
      <c r="IE259" s="216"/>
      <c r="IF259" s="216"/>
      <c r="IG259" s="216"/>
      <c r="IH259" s="216"/>
      <c r="II259" s="216"/>
      <c r="IJ259" s="216"/>
      <c r="IK259" s="216"/>
      <c r="IL259" s="216"/>
      <c r="IM259" s="216"/>
      <c r="IN259" s="216"/>
      <c r="IO259" s="216"/>
      <c r="IP259" s="216"/>
      <c r="IQ259" s="216"/>
      <c r="IR259" s="216"/>
      <c r="IS259" s="216"/>
      <c r="IT259" s="216"/>
      <c r="IU259" s="216"/>
      <c r="IV259" s="216"/>
      <c r="IW259" s="216"/>
      <c r="IX259" s="216"/>
      <c r="IY259" s="216"/>
      <c r="IZ259" s="216"/>
      <c r="JA259" s="216"/>
      <c r="JB259" s="216"/>
      <c r="JC259" s="216"/>
      <c r="JD259" s="216"/>
      <c r="JE259" s="216"/>
      <c r="JF259" s="216"/>
      <c r="JG259" s="216"/>
      <c r="JH259" s="216"/>
      <c r="JI259" s="216"/>
      <c r="JJ259" s="216"/>
      <c r="JK259" s="216"/>
      <c r="JL259" s="216"/>
      <c r="JM259" s="216"/>
      <c r="JN259" s="216"/>
      <c r="JO259" s="216"/>
      <c r="JP259" s="216"/>
      <c r="JQ259" s="216"/>
      <c r="JR259" s="216"/>
    </row>
    <row r="260" spans="58:278">
      <c r="BF260" s="215">
        <v>17</v>
      </c>
      <c r="BG260" s="214">
        <f t="shared" si="2976"/>
        <v>17</v>
      </c>
      <c r="BH260" s="257">
        <f t="shared" ref="BH260:BI260" si="2999">IF(BH262&lt;BH257,(BH257-BH262)/5+BH261,(BH262-BH257)/5+BH259)</f>
        <v>2.0833333333333333E-3</v>
      </c>
      <c r="BI260" s="254">
        <f t="shared" si="2999"/>
        <v>6.9444444444444447E-4</v>
      </c>
      <c r="BJ260" s="254">
        <f t="shared" ref="BJ260:DO260" si="3000">IF(BJ262&lt;BJ257,(BJ257-BJ262)/5+BJ261,(BJ262-BJ257)/5+BJ259)</f>
        <v>1.1111111111111111E-3</v>
      </c>
      <c r="BK260" s="254">
        <f t="shared" si="3000"/>
        <v>1.3888888888888889E-3</v>
      </c>
      <c r="BL260" s="254">
        <f t="shared" si="3000"/>
        <v>1.6666666666666668E-3</v>
      </c>
      <c r="BM260" s="254">
        <f t="shared" si="3000"/>
        <v>1.3888888888888889E-3</v>
      </c>
      <c r="BN260" s="254">
        <f t="shared" si="3000"/>
        <v>1.6666666666666668E-3</v>
      </c>
      <c r="BO260" s="254">
        <f t="shared" si="3000"/>
        <v>1.3888888888888889E-3</v>
      </c>
      <c r="BP260" s="254">
        <f t="shared" si="3000"/>
        <v>3.472222222222222E-3</v>
      </c>
      <c r="BQ260" s="254">
        <f t="shared" si="3000"/>
        <v>1.3888888888888889E-3</v>
      </c>
      <c r="BR260" s="254">
        <f t="shared" si="3000"/>
        <v>1.8055555555555557E-3</v>
      </c>
      <c r="BS260" s="254">
        <f t="shared" si="3000"/>
        <v>2.0833333333333333E-3</v>
      </c>
      <c r="BT260" s="254">
        <f t="shared" si="3000"/>
        <v>1.6666666666666668E-3</v>
      </c>
      <c r="BU260" s="254">
        <f t="shared" si="3000"/>
        <v>1.8055555555555557E-3</v>
      </c>
      <c r="BV260" s="254">
        <f t="shared" si="3000"/>
        <v>2.0833333333333333E-3</v>
      </c>
      <c r="BW260" s="254">
        <f t="shared" si="3000"/>
        <v>2.0833333333333333E-3</v>
      </c>
      <c r="BX260" s="254">
        <f t="shared" si="3000"/>
        <v>1.3888888888888889E-3</v>
      </c>
      <c r="BY260" s="254">
        <f t="shared" si="3000"/>
        <v>2.3611111111111111E-3</v>
      </c>
      <c r="BZ260" s="254">
        <f t="shared" si="3000"/>
        <v>2.0833333333333333E-3</v>
      </c>
      <c r="CA260" s="254">
        <f t="shared" si="3000"/>
        <v>2.0833333333333333E-3</v>
      </c>
      <c r="CB260" s="254">
        <f t="shared" si="3000"/>
        <v>3.7499999999999999E-3</v>
      </c>
      <c r="CC260" s="254">
        <f t="shared" si="3000"/>
        <v>2.7777777777777779E-3</v>
      </c>
      <c r="CD260" s="254">
        <f t="shared" si="3000"/>
        <v>2.3611111111111111E-3</v>
      </c>
      <c r="CE260" s="254">
        <f t="shared" si="3000"/>
        <v>3.0555555555555557E-3</v>
      </c>
      <c r="CF260" s="254">
        <f t="shared" si="3000"/>
        <v>4.8611111111111112E-3</v>
      </c>
      <c r="CG260" s="254">
        <f t="shared" si="3000"/>
        <v>3.7499999999999999E-3</v>
      </c>
      <c r="CH260" s="254">
        <f t="shared" si="3000"/>
        <v>4.1666666666666666E-3</v>
      </c>
      <c r="CI260" s="254">
        <f t="shared" si="3000"/>
        <v>5.138888888888889E-3</v>
      </c>
      <c r="CJ260" s="254">
        <f t="shared" si="3000"/>
        <v>6.1111111111111114E-3</v>
      </c>
      <c r="CK260" s="254">
        <f t="shared" si="3000"/>
        <v>6.1111111111111114E-3</v>
      </c>
      <c r="CL260" s="254">
        <f t="shared" si="3000"/>
        <v>6.1111111111111114E-3</v>
      </c>
      <c r="CM260" s="254">
        <f t="shared" si="3000"/>
        <v>7.4999999999999997E-3</v>
      </c>
      <c r="CN260" s="254">
        <f t="shared" si="3000"/>
        <v>1.0555555555555554E-2</v>
      </c>
      <c r="CO260" s="254">
        <f t="shared" si="3000"/>
        <v>1.0833333333333334E-2</v>
      </c>
      <c r="CP260" s="254">
        <f t="shared" si="3000"/>
        <v>1.1527777777777777E-2</v>
      </c>
      <c r="CQ260" s="254">
        <f t="shared" si="3000"/>
        <v>1.361111111111111E-2</v>
      </c>
      <c r="CR260" s="254">
        <f t="shared" si="3000"/>
        <v>1.3194444444444443E-2</v>
      </c>
      <c r="CS260" s="254">
        <f t="shared" si="3000"/>
        <v>1.5555555555555555E-2</v>
      </c>
      <c r="CT260" s="254">
        <f t="shared" si="3000"/>
        <v>1.4444444444444446E-2</v>
      </c>
      <c r="CU260" s="254">
        <f t="shared" si="3000"/>
        <v>1.9583333333333335E-2</v>
      </c>
      <c r="CV260" s="254">
        <f t="shared" si="3000"/>
        <v>2.1944444444444447E-2</v>
      </c>
      <c r="CW260" s="254">
        <f t="shared" si="3000"/>
        <v>2.1250000000000002E-2</v>
      </c>
      <c r="CX260" s="254">
        <f t="shared" si="3000"/>
        <v>2.2638888888888892E-2</v>
      </c>
      <c r="CY260" s="254">
        <f t="shared" si="3000"/>
        <v>2.4027777777777776E-2</v>
      </c>
      <c r="CZ260" s="254">
        <f t="shared" si="3000"/>
        <v>2.222222222222222E-2</v>
      </c>
      <c r="DA260" s="254">
        <f t="shared" si="3000"/>
        <v>2.5277777777777777E-2</v>
      </c>
      <c r="DB260" s="254">
        <f t="shared" si="3000"/>
        <v>2.3888888888888887E-2</v>
      </c>
      <c r="DC260" s="254">
        <f t="shared" si="3000"/>
        <v>3.1944444444444442E-2</v>
      </c>
      <c r="DD260" s="254">
        <f t="shared" si="3000"/>
        <v>3.2638888888888891E-2</v>
      </c>
      <c r="DE260" s="254">
        <f t="shared" si="3000"/>
        <v>3.6666666666666674E-2</v>
      </c>
      <c r="DF260" s="254">
        <f t="shared" si="3000"/>
        <v>4.4722222222222219E-2</v>
      </c>
      <c r="DG260" s="254">
        <f t="shared" si="3000"/>
        <v>4.8472222222222215E-2</v>
      </c>
      <c r="DH260" s="254">
        <f t="shared" si="3000"/>
        <v>5.1111111111111114E-2</v>
      </c>
      <c r="DI260" s="254">
        <f t="shared" si="3000"/>
        <v>5.3750000000000006E-2</v>
      </c>
      <c r="DJ260" s="254">
        <f t="shared" si="3000"/>
        <v>5.6527777777777781E-2</v>
      </c>
      <c r="DK260" s="254">
        <f t="shared" si="3000"/>
        <v>5.5833333333333339E-2</v>
      </c>
      <c r="DL260" s="254">
        <f t="shared" si="3000"/>
        <v>6.5416666666666665E-2</v>
      </c>
      <c r="DM260" s="254">
        <f t="shared" si="3000"/>
        <v>7.9444444444444443E-2</v>
      </c>
      <c r="DN260" s="254">
        <f t="shared" si="3000"/>
        <v>8.472222222222224E-2</v>
      </c>
      <c r="DO260" s="254">
        <f t="shared" si="3000"/>
        <v>0.11236111111111109</v>
      </c>
      <c r="DP260" s="254">
        <f t="shared" ref="DP260" si="3001">IF(DP262&lt;DP257,(DP257-DP262)/5+DP261,(DP262-DP257)/5+DP259)</f>
        <v>0.1277777777777778</v>
      </c>
      <c r="DQ260" s="306">
        <f t="shared" si="2977"/>
        <v>17</v>
      </c>
      <c r="DR260" s="254">
        <f t="shared" ref="DR260:DS260" si="3002">IF(DR262&lt;DR257,(DR257-DR262)/5+DR261,(DR262-DR257)/5+DR259)</f>
        <v>0.99138888888888899</v>
      </c>
      <c r="DS260" s="254">
        <f t="shared" si="3002"/>
        <v>0.99263888888888885</v>
      </c>
      <c r="DT260" s="254">
        <f t="shared" ref="DT260:ED260" si="3003">IF(DT262&lt;DT257,(DT257-DT262)/5+DT261,(DT262-DT257)/5+DT259)</f>
        <v>0.9951388888888888</v>
      </c>
      <c r="DU260" s="254">
        <f t="shared" si="3003"/>
        <v>0.99375000000000002</v>
      </c>
      <c r="DV260" s="254">
        <f t="shared" si="3003"/>
        <v>0.99638888888888877</v>
      </c>
      <c r="DW260" s="254">
        <f t="shared" si="3003"/>
        <v>0.99638888888888877</v>
      </c>
      <c r="DX260" s="254">
        <f t="shared" si="3003"/>
        <v>0.99430555555555566</v>
      </c>
      <c r="DY260" s="254">
        <f t="shared" si="3003"/>
        <v>0.99499999999999988</v>
      </c>
      <c r="DZ260" s="254">
        <f t="shared" si="3003"/>
        <v>0.9966666666666667</v>
      </c>
      <c r="EA260" s="254">
        <f t="shared" si="3003"/>
        <v>0.99597222222222237</v>
      </c>
      <c r="EB260" s="254">
        <f t="shared" si="3003"/>
        <v>0.99597222222222237</v>
      </c>
      <c r="EC260" s="254">
        <f t="shared" si="3003"/>
        <v>0.99805555555555547</v>
      </c>
      <c r="ED260" s="254">
        <f t="shared" si="3003"/>
        <v>0.99875000000000014</v>
      </c>
      <c r="EE260" s="254">
        <v>1.3888888888888889E-4</v>
      </c>
      <c r="EF260" s="254">
        <v>1.3888888888888889E-4</v>
      </c>
      <c r="EG260" s="254">
        <v>1.25E-3</v>
      </c>
      <c r="EH260" s="254">
        <v>0.99972222222222218</v>
      </c>
      <c r="EI260" s="254">
        <f t="shared" ref="EI260" si="3004">IF(EI262&lt;EI257,(EI257-EI262)/5+EI261,(EI262-EI257)/5+EI259)</f>
        <v>0.99833333333333341</v>
      </c>
      <c r="EJ260" s="254">
        <v>0.99874999999999992</v>
      </c>
      <c r="EK260" s="254">
        <v>0.99916666666666665</v>
      </c>
      <c r="EL260" s="254">
        <f t="shared" ref="EL260" si="3005">IF(EL262&lt;EL257,(EL257-EL262)/5+EL261,(EL262-EL257)/5+EL259)</f>
        <v>1.1111111111111111E-3</v>
      </c>
      <c r="EM260" s="254">
        <v>0.99972222222222218</v>
      </c>
      <c r="EN260" s="254">
        <f t="shared" ref="EN260" si="3006">IF(EN262&lt;EN257,(EN257-EN262)/5+EN261,(EN262-EN257)/5+EN259)</f>
        <v>1.8055555555555557E-3</v>
      </c>
      <c r="EO260" s="254">
        <v>0.99972222222222218</v>
      </c>
      <c r="EP260" s="254">
        <v>1.3888888888888889E-4</v>
      </c>
      <c r="EQ260" s="254">
        <f t="shared" ref="EQ260:FJ260" si="3007">IF(EQ262&lt;EQ257,(EQ257-EQ262)/5+EQ261,(EQ262-EQ257)/5+EQ259)</f>
        <v>5.5555555555555556E-4</v>
      </c>
      <c r="ER260" s="254">
        <f t="shared" si="3007"/>
        <v>2.0833333333333333E-3</v>
      </c>
      <c r="ES260" s="254">
        <f t="shared" si="3007"/>
        <v>2.0833333333333333E-3</v>
      </c>
      <c r="ET260" s="254">
        <f t="shared" si="3007"/>
        <v>1.3888888888888889E-3</v>
      </c>
      <c r="EU260" s="254">
        <f t="shared" si="3007"/>
        <v>1.1111111111111111E-3</v>
      </c>
      <c r="EV260" s="254">
        <f t="shared" si="3007"/>
        <v>2.7777777777777779E-3</v>
      </c>
      <c r="EW260" s="254">
        <f t="shared" si="3007"/>
        <v>6.9444444444444447E-4</v>
      </c>
      <c r="EX260" s="254">
        <f t="shared" si="3007"/>
        <v>2.7777777777777779E-3</v>
      </c>
      <c r="EY260" s="254">
        <f t="shared" si="3007"/>
        <v>2.7777777777777779E-3</v>
      </c>
      <c r="EZ260" s="254">
        <f t="shared" si="3007"/>
        <v>1.1111111111111111E-3</v>
      </c>
      <c r="FA260" s="254">
        <f t="shared" si="3007"/>
        <v>3.0555555555555557E-3</v>
      </c>
      <c r="FB260" s="254">
        <f t="shared" si="3007"/>
        <v>2.3611111111111111E-3</v>
      </c>
      <c r="FC260" s="254">
        <f t="shared" si="3007"/>
        <v>3.0555555555555557E-3</v>
      </c>
      <c r="FD260" s="254">
        <f t="shared" si="3007"/>
        <v>1.3888888888888889E-3</v>
      </c>
      <c r="FE260" s="254">
        <f t="shared" si="3007"/>
        <v>2.0833333333333333E-3</v>
      </c>
      <c r="FF260" s="254">
        <f t="shared" si="3007"/>
        <v>2.0833333333333333E-3</v>
      </c>
      <c r="FG260" s="254">
        <f t="shared" si="3007"/>
        <v>6.9444444444444447E-4</v>
      </c>
      <c r="FH260" s="254">
        <f t="shared" si="3007"/>
        <v>1.3888888888888887E-3</v>
      </c>
      <c r="FI260" s="254">
        <f t="shared" si="3007"/>
        <v>6.9444444444444447E-4</v>
      </c>
      <c r="FJ260" s="254">
        <f t="shared" si="3007"/>
        <v>2.7777777777777779E-3</v>
      </c>
      <c r="FK260" s="255">
        <f t="shared" ref="FK260" si="3008">IF(FK262&lt;FK257,(FK257-FK262)/5+FK261,(FK262-FK257)/5+FK259)</f>
        <v>2.0833333333333333E-3</v>
      </c>
      <c r="FL260" s="214">
        <f t="shared" si="2978"/>
        <v>17</v>
      </c>
      <c r="FM260" s="238" t="s">
        <v>130</v>
      </c>
      <c r="FN260" s="222">
        <f>ID191</f>
        <v>0.97194444444444439</v>
      </c>
      <c r="FO260" s="216"/>
      <c r="FP260" s="216"/>
      <c r="FQ260" s="216"/>
      <c r="FR260" s="216"/>
      <c r="FS260" s="216"/>
      <c r="FT260" s="216"/>
      <c r="FU260" s="216"/>
      <c r="FV260" s="216"/>
      <c r="FW260" s="216"/>
      <c r="FX260" s="216"/>
      <c r="FY260" s="216"/>
      <c r="FZ260" s="216"/>
      <c r="GA260" s="216"/>
      <c r="GB260" s="216"/>
      <c r="GC260" s="216"/>
      <c r="GD260" s="216"/>
      <c r="GE260" s="216"/>
      <c r="GF260" s="216"/>
      <c r="GG260" s="216"/>
      <c r="GH260" s="216"/>
      <c r="GI260" s="216"/>
      <c r="GJ260" s="216"/>
      <c r="GK260" s="216"/>
      <c r="GL260" s="216"/>
      <c r="GM260" s="216"/>
      <c r="GN260" s="216"/>
      <c r="GO260" s="216"/>
      <c r="GP260" s="216"/>
      <c r="GQ260" s="216"/>
      <c r="GR260" s="216"/>
      <c r="GS260" s="216"/>
      <c r="GT260" s="216"/>
      <c r="GU260" s="216"/>
      <c r="GV260" s="216"/>
      <c r="GW260" s="216"/>
      <c r="GX260" s="216"/>
      <c r="GY260" s="216"/>
      <c r="GZ260" s="216"/>
      <c r="HA260" s="216"/>
      <c r="HB260" s="216"/>
      <c r="HC260" s="216"/>
      <c r="HD260" s="216"/>
      <c r="HE260" s="216"/>
      <c r="HF260" s="216"/>
      <c r="HG260" s="216"/>
      <c r="HH260" s="216"/>
      <c r="HI260" s="216"/>
      <c r="HJ260" s="216"/>
      <c r="HK260" s="216"/>
      <c r="HL260" s="216"/>
      <c r="HM260" s="216"/>
      <c r="HN260" s="216"/>
      <c r="HO260" s="216"/>
      <c r="HP260" s="216"/>
      <c r="HQ260" s="216"/>
      <c r="HR260" s="216"/>
      <c r="HS260" s="216"/>
      <c r="HT260" s="216"/>
      <c r="HU260" s="216"/>
      <c r="HV260" s="216"/>
      <c r="HW260" s="216"/>
      <c r="HX260" s="216"/>
      <c r="HY260" s="216"/>
      <c r="HZ260" s="216"/>
      <c r="IA260" s="216"/>
      <c r="IB260" s="216"/>
      <c r="IC260" s="216"/>
      <c r="ID260" s="216"/>
      <c r="IE260" s="216"/>
      <c r="IF260" s="216"/>
      <c r="IG260" s="216"/>
      <c r="IH260" s="216"/>
      <c r="II260" s="216"/>
      <c r="IJ260" s="216"/>
      <c r="IK260" s="216"/>
      <c r="IL260" s="216"/>
      <c r="IM260" s="216"/>
      <c r="IN260" s="216"/>
      <c r="IO260" s="216"/>
      <c r="IP260" s="216"/>
      <c r="IQ260" s="216"/>
      <c r="IR260" s="216"/>
      <c r="IS260" s="216"/>
      <c r="IT260" s="216"/>
      <c r="IU260" s="216"/>
      <c r="IV260" s="216"/>
      <c r="IW260" s="216"/>
      <c r="IX260" s="216"/>
      <c r="IY260" s="216"/>
      <c r="IZ260" s="216"/>
      <c r="JA260" s="216"/>
      <c r="JB260" s="216"/>
      <c r="JC260" s="216"/>
      <c r="JD260" s="216"/>
      <c r="JE260" s="216"/>
      <c r="JF260" s="216"/>
      <c r="JG260" s="216"/>
      <c r="JH260" s="216"/>
      <c r="JI260" s="216"/>
      <c r="JJ260" s="216"/>
      <c r="JK260" s="216"/>
      <c r="JL260" s="216"/>
      <c r="JM260" s="216"/>
      <c r="JN260" s="216"/>
      <c r="JO260" s="216"/>
      <c r="JP260" s="216"/>
      <c r="JQ260" s="216"/>
      <c r="JR260" s="216"/>
    </row>
    <row r="261" spans="58:278" ht="15.75" thickBot="1">
      <c r="BF261" s="215">
        <v>16</v>
      </c>
      <c r="BG261" s="214">
        <f t="shared" si="2976"/>
        <v>16</v>
      </c>
      <c r="BH261" s="286">
        <f>IF(BH262&lt;BH257,(BH257-BH262)/5+BH262,(BH262-BH257)/5+BH260)</f>
        <v>2.0833333333333333E-3</v>
      </c>
      <c r="BI261" s="283">
        <f>IF(BI262&lt;BI257,(BI257-BI262)/5+BI262,(BI262-BI257)/5+BI260)</f>
        <v>6.9444444444444447E-4</v>
      </c>
      <c r="BJ261" s="283">
        <f t="shared" ref="BJ261:DO261" si="3009">IF(BJ262&lt;BJ257,(BJ257-BJ262)/5+BJ262,(BJ262-BJ257)/5+BJ260)</f>
        <v>1.25E-3</v>
      </c>
      <c r="BK261" s="283">
        <f t="shared" si="3009"/>
        <v>1.3888888888888889E-3</v>
      </c>
      <c r="BL261" s="283">
        <f t="shared" si="3009"/>
        <v>1.5277777777777779E-3</v>
      </c>
      <c r="BM261" s="283">
        <f t="shared" si="3009"/>
        <v>1.3888888888888889E-3</v>
      </c>
      <c r="BN261" s="283">
        <f t="shared" si="3009"/>
        <v>1.5277777777777779E-3</v>
      </c>
      <c r="BO261" s="283">
        <f t="shared" si="3009"/>
        <v>1.3888888888888889E-3</v>
      </c>
      <c r="BP261" s="283">
        <f t="shared" si="3009"/>
        <v>3.472222222222222E-3</v>
      </c>
      <c r="BQ261" s="283">
        <f t="shared" si="3009"/>
        <v>1.3888888888888889E-3</v>
      </c>
      <c r="BR261" s="283">
        <f t="shared" si="3009"/>
        <v>1.9444444444444446E-3</v>
      </c>
      <c r="BS261" s="283">
        <f t="shared" si="3009"/>
        <v>2.0833333333333333E-3</v>
      </c>
      <c r="BT261" s="283">
        <f t="shared" si="3009"/>
        <v>1.5277777777777779E-3</v>
      </c>
      <c r="BU261" s="283">
        <f t="shared" si="3009"/>
        <v>1.9444444444444446E-3</v>
      </c>
      <c r="BV261" s="283">
        <f t="shared" si="3009"/>
        <v>2.0833333333333333E-3</v>
      </c>
      <c r="BW261" s="283">
        <f t="shared" si="3009"/>
        <v>2.0833333333333333E-3</v>
      </c>
      <c r="BX261" s="283">
        <f t="shared" si="3009"/>
        <v>1.3888888888888889E-3</v>
      </c>
      <c r="BY261" s="283">
        <f t="shared" si="3009"/>
        <v>2.2222222222222222E-3</v>
      </c>
      <c r="BZ261" s="283">
        <f t="shared" si="3009"/>
        <v>2.0833333333333333E-3</v>
      </c>
      <c r="CA261" s="283">
        <f t="shared" si="3009"/>
        <v>2.0833333333333333E-3</v>
      </c>
      <c r="CB261" s="283">
        <f t="shared" si="3009"/>
        <v>3.6111111111111109E-3</v>
      </c>
      <c r="CC261" s="283">
        <f t="shared" si="3009"/>
        <v>2.7777777777777779E-3</v>
      </c>
      <c r="CD261" s="283">
        <f t="shared" si="3009"/>
        <v>2.2222222222222222E-3</v>
      </c>
      <c r="CE261" s="283">
        <f t="shared" si="3009"/>
        <v>2.9166666666666668E-3</v>
      </c>
      <c r="CF261" s="283">
        <f t="shared" si="3009"/>
        <v>4.8611111111111112E-3</v>
      </c>
      <c r="CG261" s="283">
        <f t="shared" si="3009"/>
        <v>3.6111111111111109E-3</v>
      </c>
      <c r="CH261" s="283">
        <f t="shared" si="3009"/>
        <v>4.1666666666666666E-3</v>
      </c>
      <c r="CI261" s="283">
        <f t="shared" si="3009"/>
        <v>5.0000000000000001E-3</v>
      </c>
      <c r="CJ261" s="283">
        <f t="shared" si="3009"/>
        <v>5.8333333333333336E-3</v>
      </c>
      <c r="CK261" s="283">
        <f t="shared" si="3009"/>
        <v>5.8333333333333336E-3</v>
      </c>
      <c r="CL261" s="283">
        <f t="shared" si="3009"/>
        <v>5.8333333333333336E-3</v>
      </c>
      <c r="CM261" s="283">
        <f t="shared" si="3009"/>
        <v>7.2222222222222219E-3</v>
      </c>
      <c r="CN261" s="283">
        <f t="shared" si="3009"/>
        <v>1.0138888888888888E-2</v>
      </c>
      <c r="CO261" s="283">
        <f t="shared" si="3009"/>
        <v>1.0277777777777778E-2</v>
      </c>
      <c r="CP261" s="283">
        <f t="shared" si="3009"/>
        <v>1.0972222222222222E-2</v>
      </c>
      <c r="CQ261" s="283">
        <f t="shared" si="3009"/>
        <v>1.3055555555555555E-2</v>
      </c>
      <c r="CR261" s="283">
        <f t="shared" si="3009"/>
        <v>1.2499999999999999E-2</v>
      </c>
      <c r="CS261" s="283">
        <f t="shared" si="3009"/>
        <v>1.4722222222222222E-2</v>
      </c>
      <c r="CT261" s="283">
        <f t="shared" si="3009"/>
        <v>1.3472222222222222E-2</v>
      </c>
      <c r="CU261" s="283">
        <f t="shared" si="3009"/>
        <v>1.8472222222222223E-2</v>
      </c>
      <c r="CV261" s="283">
        <f t="shared" si="3009"/>
        <v>2.0694444444444446E-2</v>
      </c>
      <c r="CW261" s="283">
        <f t="shared" si="3009"/>
        <v>0.02</v>
      </c>
      <c r="CX261" s="283">
        <f t="shared" si="3009"/>
        <v>2.1388888888888891E-2</v>
      </c>
      <c r="CY261" s="283">
        <f t="shared" si="3009"/>
        <v>2.2777777777777779E-2</v>
      </c>
      <c r="CZ261" s="283">
        <f t="shared" si="3009"/>
        <v>2.0833333333333332E-2</v>
      </c>
      <c r="DA261" s="283">
        <f t="shared" si="3009"/>
        <v>2.375E-2</v>
      </c>
      <c r="DB261" s="283">
        <f t="shared" si="3009"/>
        <v>2.2361111111111109E-2</v>
      </c>
      <c r="DC261" s="283">
        <f t="shared" si="3009"/>
        <v>2.9861111111111109E-2</v>
      </c>
      <c r="DD261" s="283">
        <f t="shared" si="3009"/>
        <v>3.0555555555555555E-2</v>
      </c>
      <c r="DE261" s="283">
        <f t="shared" si="3009"/>
        <v>3.4305555555555561E-2</v>
      </c>
      <c r="DF261" s="283">
        <f t="shared" si="3009"/>
        <v>4.1805555555555554E-2</v>
      </c>
      <c r="DG261" s="283">
        <f t="shared" si="3009"/>
        <v>4.5416666666666661E-2</v>
      </c>
      <c r="DH261" s="283">
        <f t="shared" si="3009"/>
        <v>4.777777777777778E-2</v>
      </c>
      <c r="DI261" s="283">
        <f t="shared" si="3009"/>
        <v>5.0138888888888893E-2</v>
      </c>
      <c r="DJ261" s="283">
        <f t="shared" si="3009"/>
        <v>5.2916666666666667E-2</v>
      </c>
      <c r="DK261" s="283">
        <f t="shared" si="3009"/>
        <v>5.2222222222222225E-2</v>
      </c>
      <c r="DL261" s="283">
        <f t="shared" si="3009"/>
        <v>6.0833333333333336E-2</v>
      </c>
      <c r="DM261" s="283">
        <f t="shared" si="3009"/>
        <v>7.3749999999999996E-2</v>
      </c>
      <c r="DN261" s="283">
        <f t="shared" si="3009"/>
        <v>7.8472222222222235E-2</v>
      </c>
      <c r="DO261" s="283">
        <f t="shared" si="3009"/>
        <v>0.11694444444444442</v>
      </c>
      <c r="DP261" s="283">
        <f t="shared" ref="DP261" si="3010">IF(DP262&lt;DP257,(DP257-DP262)/5+DP262,(DP262-DP257)/5+DP260)</f>
        <v>0.1277777777777778</v>
      </c>
      <c r="DQ261" s="306">
        <f t="shared" si="2977"/>
        <v>16</v>
      </c>
      <c r="DR261" s="272">
        <f t="shared" ref="DR261:DS261" si="3011">IF(DR262&lt;DR257,(DR257-DR262)/5+DR262,(DR262-DR257)/5+DR260)</f>
        <v>0.9915277777777779</v>
      </c>
      <c r="DS261" s="272">
        <f t="shared" si="3011"/>
        <v>0.99319444444444438</v>
      </c>
      <c r="DT261" s="272">
        <f t="shared" ref="DT261:ED261" si="3012">IF(DT262&lt;DT257,(DT257-DT262)/5+DT262,(DT262-DT257)/5+DT260)</f>
        <v>0.99583333333333324</v>
      </c>
      <c r="DU261" s="272">
        <f t="shared" si="3012"/>
        <v>0.99375000000000002</v>
      </c>
      <c r="DV261" s="272">
        <f t="shared" si="3012"/>
        <v>0.99680555555555539</v>
      </c>
      <c r="DW261" s="272">
        <f t="shared" si="3012"/>
        <v>0.99680555555555539</v>
      </c>
      <c r="DX261" s="272">
        <f t="shared" si="3012"/>
        <v>0.9947222222222224</v>
      </c>
      <c r="DY261" s="272">
        <f t="shared" si="3012"/>
        <v>0.99541666666666651</v>
      </c>
      <c r="DZ261" s="272">
        <f t="shared" si="3012"/>
        <v>0.99694444444444452</v>
      </c>
      <c r="EA261" s="272">
        <f t="shared" si="3012"/>
        <v>0.99625000000000019</v>
      </c>
      <c r="EB261" s="272">
        <f t="shared" si="3012"/>
        <v>0.99625000000000019</v>
      </c>
      <c r="EC261" s="272">
        <f t="shared" si="3012"/>
        <v>0.99763888888888885</v>
      </c>
      <c r="ED261" s="272">
        <f t="shared" si="3012"/>
        <v>0.99902777777777796</v>
      </c>
      <c r="EE261" s="283">
        <v>4.1666666667117302E-4</v>
      </c>
      <c r="EF261" s="283">
        <v>4.1666666667117302E-4</v>
      </c>
      <c r="EG261" s="283">
        <v>9.7222222222222209E-4</v>
      </c>
      <c r="EH261" s="283">
        <v>0.99986111111111109</v>
      </c>
      <c r="EI261" s="272">
        <f t="shared" ref="EI261" si="3013">IF(EI262&lt;EI257,(EI257-EI262)/5+EI262,(EI262-EI257)/5+EI260)</f>
        <v>0.99847222222222232</v>
      </c>
      <c r="EJ261" s="283">
        <v>0.99833333333333341</v>
      </c>
      <c r="EK261" s="283">
        <v>0.99888888888888883</v>
      </c>
      <c r="EL261" s="272">
        <f t="shared" ref="EL261" si="3014">IF(EL262&lt;EL257,(EL257-EL262)/5+EL262,(EL262-EL257)/5+EL260)</f>
        <v>1.25E-3</v>
      </c>
      <c r="EM261" s="283">
        <v>0.99986111111111098</v>
      </c>
      <c r="EN261" s="272">
        <f t="shared" ref="EN261" si="3015">IF(EN262&lt;EN257,(EN257-EN262)/5+EN262,(EN262-EN257)/5+EN260)</f>
        <v>1.9444444444444446E-3</v>
      </c>
      <c r="EO261" s="283">
        <v>0.99916666666666665</v>
      </c>
      <c r="EP261" s="283">
        <v>0.99972222222222218</v>
      </c>
      <c r="EQ261" s="272">
        <f t="shared" ref="EQ261:FJ261" si="3016">IF(EQ262&lt;EQ257,(EQ257-EQ262)/5+EQ262,(EQ262-EQ257)/5+EQ260)</f>
        <v>2.7777777777777778E-4</v>
      </c>
      <c r="ER261" s="272">
        <f t="shared" si="3016"/>
        <v>2.0833333333333333E-3</v>
      </c>
      <c r="ES261" s="272">
        <f t="shared" si="3016"/>
        <v>2.0833333333333333E-3</v>
      </c>
      <c r="ET261" s="272">
        <f t="shared" si="3016"/>
        <v>1.3888888888888889E-3</v>
      </c>
      <c r="EU261" s="272">
        <f t="shared" si="3016"/>
        <v>1.25E-3</v>
      </c>
      <c r="EV261" s="272">
        <f t="shared" si="3016"/>
        <v>2.7777777777777779E-3</v>
      </c>
      <c r="EW261" s="272">
        <f t="shared" si="3016"/>
        <v>6.9444444444444447E-4</v>
      </c>
      <c r="EX261" s="272">
        <f t="shared" si="3016"/>
        <v>2.7777777777777779E-3</v>
      </c>
      <c r="EY261" s="272">
        <f t="shared" si="3016"/>
        <v>2.7777777777777779E-3</v>
      </c>
      <c r="EZ261" s="272">
        <f t="shared" si="3016"/>
        <v>1.25E-3</v>
      </c>
      <c r="FA261" s="272">
        <f t="shared" si="3016"/>
        <v>2.9166666666666668E-3</v>
      </c>
      <c r="FB261" s="272">
        <f t="shared" si="3016"/>
        <v>2.2222222222222222E-3</v>
      </c>
      <c r="FC261" s="272">
        <f t="shared" si="3016"/>
        <v>2.9166666666666668E-3</v>
      </c>
      <c r="FD261" s="272">
        <f t="shared" si="3016"/>
        <v>1.3888888888888889E-3</v>
      </c>
      <c r="FE261" s="272">
        <f t="shared" si="3016"/>
        <v>2.0833333333333333E-3</v>
      </c>
      <c r="FF261" s="272">
        <f t="shared" si="3016"/>
        <v>2.0833333333333333E-3</v>
      </c>
      <c r="FG261" s="272">
        <f t="shared" si="3016"/>
        <v>6.9444444444444447E-4</v>
      </c>
      <c r="FH261" s="272">
        <f t="shared" si="3016"/>
        <v>6.9444444444444436E-4</v>
      </c>
      <c r="FI261" s="272">
        <f t="shared" si="3016"/>
        <v>6.9444444444444447E-4</v>
      </c>
      <c r="FJ261" s="272">
        <f t="shared" si="3016"/>
        <v>2.7777777777777779E-3</v>
      </c>
      <c r="FK261" s="275">
        <f t="shared" ref="FK261" si="3017">IF(FK262&lt;FK257,(FK257-FK262)/5+FK262,(FK262-FK257)/5+FK260)</f>
        <v>2.0833333333333333E-3</v>
      </c>
      <c r="FL261" s="214">
        <f t="shared" si="2978"/>
        <v>16</v>
      </c>
      <c r="FM261" s="238" t="s">
        <v>149</v>
      </c>
      <c r="FN261" s="222">
        <f>IE191</f>
        <v>0.97263888888888883</v>
      </c>
      <c r="FO261" s="216"/>
      <c r="FP261" s="216"/>
      <c r="FQ261" s="216"/>
      <c r="FR261" s="216"/>
      <c r="FS261" s="216"/>
      <c r="FT261" s="216"/>
      <c r="FU261" s="216"/>
      <c r="FV261" s="216"/>
      <c r="FW261" s="216"/>
      <c r="FX261" s="216"/>
      <c r="FY261" s="216"/>
      <c r="FZ261" s="216"/>
      <c r="GA261" s="216"/>
      <c r="GB261" s="216"/>
      <c r="GC261" s="216"/>
      <c r="GD261" s="216"/>
      <c r="GE261" s="216"/>
      <c r="GF261" s="216"/>
      <c r="GG261" s="216"/>
      <c r="GH261" s="216"/>
      <c r="GI261" s="216"/>
      <c r="GJ261" s="216"/>
      <c r="GK261" s="216"/>
      <c r="GL261" s="216"/>
      <c r="GM261" s="216"/>
      <c r="GN261" s="216"/>
      <c r="GO261" s="216"/>
      <c r="GP261" s="216"/>
      <c r="GQ261" s="216"/>
      <c r="GR261" s="216"/>
      <c r="GS261" s="216"/>
      <c r="GT261" s="216"/>
      <c r="GU261" s="216"/>
      <c r="GV261" s="216"/>
      <c r="GW261" s="216"/>
      <c r="GX261" s="216"/>
      <c r="GY261" s="216"/>
      <c r="GZ261" s="216"/>
      <c r="HA261" s="216"/>
      <c r="HB261" s="216"/>
      <c r="HC261" s="216"/>
      <c r="HD261" s="216"/>
      <c r="HE261" s="216"/>
      <c r="HF261" s="216"/>
      <c r="HG261" s="216"/>
      <c r="HH261" s="216"/>
      <c r="HI261" s="216"/>
      <c r="HJ261" s="216"/>
      <c r="HK261" s="216"/>
      <c r="HL261" s="216"/>
      <c r="HM261" s="216"/>
      <c r="HN261" s="216"/>
      <c r="HO261" s="216"/>
      <c r="HP261" s="216"/>
      <c r="HQ261" s="216"/>
      <c r="HR261" s="216"/>
      <c r="HS261" s="216"/>
      <c r="HT261" s="216"/>
      <c r="HU261" s="216"/>
      <c r="HV261" s="216"/>
      <c r="HW261" s="216"/>
      <c r="HX261" s="216"/>
      <c r="HY261" s="216"/>
      <c r="HZ261" s="216"/>
      <c r="IA261" s="216"/>
      <c r="IB261" s="216"/>
      <c r="IC261" s="216"/>
      <c r="ID261" s="216"/>
      <c r="IE261" s="216"/>
      <c r="IF261" s="216"/>
      <c r="IG261" s="216"/>
      <c r="IH261" s="216"/>
      <c r="II261" s="216"/>
      <c r="IJ261" s="216"/>
      <c r="IK261" s="216"/>
      <c r="IL261" s="216"/>
      <c r="IM261" s="216"/>
      <c r="IN261" s="216"/>
      <c r="IO261" s="216"/>
      <c r="IP261" s="216"/>
      <c r="IQ261" s="216"/>
      <c r="IR261" s="216"/>
      <c r="IS261" s="216"/>
      <c r="IT261" s="216"/>
      <c r="IU261" s="216"/>
      <c r="IV261" s="216"/>
      <c r="IW261" s="216"/>
      <c r="IX261" s="216"/>
      <c r="IY261" s="216"/>
      <c r="IZ261" s="216"/>
      <c r="JA261" s="216"/>
      <c r="JB261" s="216"/>
      <c r="JC261" s="216"/>
      <c r="JD261" s="216"/>
      <c r="JE261" s="216"/>
      <c r="JF261" s="216"/>
      <c r="JG261" s="216"/>
      <c r="JH261" s="216"/>
      <c r="JI261" s="216"/>
      <c r="JJ261" s="216"/>
      <c r="JK261" s="216"/>
      <c r="JL261" s="216"/>
      <c r="JM261" s="216"/>
      <c r="JN261" s="216"/>
      <c r="JO261" s="216"/>
      <c r="JP261" s="216"/>
      <c r="JQ261" s="216"/>
      <c r="JR261" s="216"/>
    </row>
    <row r="262" spans="58:278" ht="15.75" thickBot="1">
      <c r="BF262" s="215">
        <v>15</v>
      </c>
      <c r="BG262" s="214">
        <f t="shared" si="2976"/>
        <v>15</v>
      </c>
      <c r="BH262" s="258">
        <v>2.0833333333333333E-3</v>
      </c>
      <c r="BI262" s="259">
        <v>6.9444444444444447E-4</v>
      </c>
      <c r="BJ262" s="259">
        <v>1.3888888888888889E-3</v>
      </c>
      <c r="BK262" s="259">
        <v>1.3888888888888889E-3</v>
      </c>
      <c r="BL262" s="259">
        <v>1.3888888888888889E-3</v>
      </c>
      <c r="BM262" s="259">
        <v>1.3888888888888889E-3</v>
      </c>
      <c r="BN262" s="259">
        <v>1.3888888888888889E-3</v>
      </c>
      <c r="BO262" s="259">
        <v>1.3888888888888889E-3</v>
      </c>
      <c r="BP262" s="259">
        <v>3.472222222222222E-3</v>
      </c>
      <c r="BQ262" s="259">
        <v>1.3888888888888889E-3</v>
      </c>
      <c r="BR262" s="259">
        <v>2.0833333333333333E-3</v>
      </c>
      <c r="BS262" s="259">
        <v>2.0833333333333333E-3</v>
      </c>
      <c r="BT262" s="259">
        <v>1.3888888888888889E-3</v>
      </c>
      <c r="BU262" s="259">
        <v>2.0833333333333333E-3</v>
      </c>
      <c r="BV262" s="259">
        <v>2.0833333333333333E-3</v>
      </c>
      <c r="BW262" s="259">
        <v>2.0833333333333333E-3</v>
      </c>
      <c r="BX262" s="259">
        <v>1.3888888888888889E-3</v>
      </c>
      <c r="BY262" s="259">
        <v>2.0833333333333333E-3</v>
      </c>
      <c r="BZ262" s="259">
        <v>2.0833333333333333E-3</v>
      </c>
      <c r="CA262" s="259">
        <v>2.0833333333333333E-3</v>
      </c>
      <c r="CB262" s="259">
        <v>3.472222222222222E-3</v>
      </c>
      <c r="CC262" s="259">
        <v>2.7777777777777779E-3</v>
      </c>
      <c r="CD262" s="259">
        <v>2.0833333333333333E-3</v>
      </c>
      <c r="CE262" s="259">
        <v>2.7777777777777779E-3</v>
      </c>
      <c r="CF262" s="259">
        <v>4.8611111111111112E-3</v>
      </c>
      <c r="CG262" s="259">
        <v>3.472222222222222E-3</v>
      </c>
      <c r="CH262" s="259">
        <v>4.1666666666666666E-3</v>
      </c>
      <c r="CI262" s="259">
        <v>4.8611111111111112E-3</v>
      </c>
      <c r="CJ262" s="259">
        <v>5.5555555555555558E-3</v>
      </c>
      <c r="CK262" s="259">
        <v>5.5555555555555558E-3</v>
      </c>
      <c r="CL262" s="259">
        <v>5.5555555555555558E-3</v>
      </c>
      <c r="CM262" s="259">
        <v>6.9444444444444441E-3</v>
      </c>
      <c r="CN262" s="259">
        <v>9.7222222222222224E-3</v>
      </c>
      <c r="CO262" s="259">
        <v>9.7222222222222224E-3</v>
      </c>
      <c r="CP262" s="259">
        <v>1.0416666666666666E-2</v>
      </c>
      <c r="CQ262" s="259">
        <v>1.2499999999999999E-2</v>
      </c>
      <c r="CR262" s="259">
        <v>1.1805555555555555E-2</v>
      </c>
      <c r="CS262" s="259">
        <v>1.3888888888888888E-2</v>
      </c>
      <c r="CT262" s="259">
        <v>1.2499999999999999E-2</v>
      </c>
      <c r="CU262" s="259">
        <v>1.7361111111111112E-2</v>
      </c>
      <c r="CV262" s="259">
        <v>1.9444444444444445E-2</v>
      </c>
      <c r="CW262" s="259">
        <v>1.8749999999999999E-2</v>
      </c>
      <c r="CX262" s="259">
        <v>2.013888888888889E-2</v>
      </c>
      <c r="CY262" s="259">
        <v>2.1527777777777781E-2</v>
      </c>
      <c r="CZ262" s="259">
        <v>1.9444444444444445E-2</v>
      </c>
      <c r="DA262" s="259">
        <v>2.2222222222222223E-2</v>
      </c>
      <c r="DB262" s="259">
        <v>2.0833333333333332E-2</v>
      </c>
      <c r="DC262" s="259">
        <v>2.7777777777777776E-2</v>
      </c>
      <c r="DD262" s="259">
        <v>2.8472222222222222E-2</v>
      </c>
      <c r="DE262" s="259">
        <v>3.1944444444444449E-2</v>
      </c>
      <c r="DF262" s="259">
        <v>3.888888888888889E-2</v>
      </c>
      <c r="DG262" s="259">
        <v>4.2361111111111106E-2</v>
      </c>
      <c r="DH262" s="259">
        <v>4.4444444444444446E-2</v>
      </c>
      <c r="DI262" s="259">
        <v>4.6527777777777779E-2</v>
      </c>
      <c r="DJ262" s="259">
        <v>4.9305555555555554E-2</v>
      </c>
      <c r="DK262" s="259">
        <v>4.8611111111111112E-2</v>
      </c>
      <c r="DL262" s="259">
        <v>5.6250000000000001E-2</v>
      </c>
      <c r="DM262" s="259">
        <v>6.805555555555555E-2</v>
      </c>
      <c r="DN262" s="259">
        <v>7.2222222222222229E-2</v>
      </c>
      <c r="DO262" s="259">
        <v>0.12152777777777778</v>
      </c>
      <c r="DP262" s="300">
        <v>0.1277777777777778</v>
      </c>
      <c r="DQ262" s="306">
        <f t="shared" si="2977"/>
        <v>15</v>
      </c>
      <c r="DR262" s="295">
        <v>0.9916666666666667</v>
      </c>
      <c r="DS262" s="259">
        <v>0.99375000000000002</v>
      </c>
      <c r="DT262" s="259">
        <v>0.99652777777777779</v>
      </c>
      <c r="DU262" s="259">
        <v>0.99375000000000002</v>
      </c>
      <c r="DV262" s="259">
        <v>0.99722222222222223</v>
      </c>
      <c r="DW262" s="259">
        <v>0.99722222222222223</v>
      </c>
      <c r="DX262" s="259">
        <v>0.99513888888888891</v>
      </c>
      <c r="DY262" s="259">
        <v>0.99583333333333324</v>
      </c>
      <c r="DZ262" s="259">
        <v>0.99722222222222223</v>
      </c>
      <c r="EA262" s="259">
        <v>0.99652777777777779</v>
      </c>
      <c r="EB262" s="290">
        <v>0.99652777777777779</v>
      </c>
      <c r="EC262" s="259">
        <v>0.99722222222222223</v>
      </c>
      <c r="ED262" s="259">
        <v>0.99930555555555556</v>
      </c>
      <c r="EE262" s="259">
        <v>6.9444444444444447E-4</v>
      </c>
      <c r="EF262" s="259">
        <v>6.9444444444444447E-4</v>
      </c>
      <c r="EG262" s="259">
        <v>1.3888888888888889E-3</v>
      </c>
      <c r="EH262" s="259">
        <v>0</v>
      </c>
      <c r="EI262" s="259">
        <v>0.99861111111111101</v>
      </c>
      <c r="EJ262" s="259">
        <v>0.99791666666666667</v>
      </c>
      <c r="EK262" s="259">
        <v>0.99861111111111101</v>
      </c>
      <c r="EL262" s="259">
        <v>1.3888888888888889E-3</v>
      </c>
      <c r="EM262" s="259">
        <v>0</v>
      </c>
      <c r="EN262" s="259">
        <v>2.0833333333333333E-3</v>
      </c>
      <c r="EO262" s="259">
        <v>0.99861111111111101</v>
      </c>
      <c r="EP262" s="259">
        <v>0.99930555555555556</v>
      </c>
      <c r="EQ262" s="259">
        <v>0</v>
      </c>
      <c r="ER262" s="259">
        <v>2.0833333333333333E-3</v>
      </c>
      <c r="ES262" s="259">
        <v>2.0833333333333333E-3</v>
      </c>
      <c r="ET262" s="259">
        <v>1.3888888888888889E-3</v>
      </c>
      <c r="EU262" s="259">
        <v>1.3888888888888889E-3</v>
      </c>
      <c r="EV262" s="259">
        <v>2.7777777777777779E-3</v>
      </c>
      <c r="EW262" s="259">
        <v>6.9444444444444447E-4</v>
      </c>
      <c r="EX262" s="259">
        <v>2.7777777777777779E-3</v>
      </c>
      <c r="EY262" s="259">
        <v>2.7777777777777779E-3</v>
      </c>
      <c r="EZ262" s="259">
        <v>1.3888888888888889E-3</v>
      </c>
      <c r="FA262" s="259">
        <v>2.7777777777777779E-3</v>
      </c>
      <c r="FB262" s="259">
        <v>2.0833333333333333E-3</v>
      </c>
      <c r="FC262" s="259">
        <v>2.7777777777777779E-3</v>
      </c>
      <c r="FD262" s="259">
        <v>1.3888888888888889E-3</v>
      </c>
      <c r="FE262" s="259">
        <v>2.0833333333333333E-3</v>
      </c>
      <c r="FF262" s="259">
        <v>2.0833333333333333E-3</v>
      </c>
      <c r="FG262" s="259">
        <v>6.9444444444444447E-4</v>
      </c>
      <c r="FH262" s="259">
        <v>0</v>
      </c>
      <c r="FI262" s="259">
        <v>6.9444444444444447E-4</v>
      </c>
      <c r="FJ262" s="259">
        <v>2.7777777777777779E-3</v>
      </c>
      <c r="FK262" s="273">
        <v>2.0833333333333333E-3</v>
      </c>
      <c r="FL262" s="214">
        <f t="shared" si="2978"/>
        <v>15</v>
      </c>
      <c r="FM262" s="238" t="s">
        <v>135</v>
      </c>
      <c r="FN262" s="222">
        <f>IF191</f>
        <v>0.98249999999999993</v>
      </c>
      <c r="FO262" s="216"/>
      <c r="FP262" s="216"/>
      <c r="FQ262" s="216"/>
      <c r="FR262" s="216"/>
      <c r="FS262" s="216"/>
      <c r="FT262" s="216"/>
      <c r="FU262" s="216"/>
      <c r="FV262" s="216"/>
      <c r="FW262" s="216"/>
      <c r="FX262" s="216"/>
      <c r="FY262" s="216"/>
      <c r="FZ262" s="216"/>
      <c r="GA262" s="216"/>
      <c r="GB262" s="216"/>
      <c r="GC262" s="216"/>
      <c r="GD262" s="216"/>
      <c r="GE262" s="216"/>
      <c r="GF262" s="216"/>
      <c r="GG262" s="216"/>
      <c r="GH262" s="216"/>
      <c r="GI262" s="216"/>
      <c r="GJ262" s="216"/>
      <c r="GK262" s="216"/>
      <c r="GL262" s="216"/>
      <c r="GM262" s="216"/>
      <c r="GN262" s="216"/>
      <c r="GO262" s="216"/>
      <c r="GP262" s="216"/>
      <c r="GQ262" s="216"/>
      <c r="GR262" s="216"/>
      <c r="GS262" s="216"/>
      <c r="GT262" s="216"/>
      <c r="GU262" s="216"/>
      <c r="GV262" s="216"/>
      <c r="GW262" s="216"/>
      <c r="GX262" s="216"/>
      <c r="GY262" s="216"/>
      <c r="GZ262" s="216"/>
      <c r="HA262" s="216"/>
      <c r="HB262" s="216"/>
      <c r="HC262" s="216"/>
      <c r="HD262" s="216"/>
      <c r="HE262" s="216"/>
      <c r="HF262" s="216"/>
      <c r="HG262" s="216"/>
      <c r="HH262" s="216"/>
      <c r="HI262" s="216"/>
      <c r="HJ262" s="216"/>
      <c r="HK262" s="216"/>
      <c r="HL262" s="216"/>
      <c r="HM262" s="216"/>
      <c r="HN262" s="216"/>
      <c r="HO262" s="216"/>
      <c r="HP262" s="216"/>
      <c r="HQ262" s="216"/>
      <c r="HR262" s="216"/>
      <c r="HS262" s="216"/>
      <c r="HT262" s="216"/>
      <c r="HU262" s="216"/>
      <c r="HV262" s="216"/>
      <c r="HW262" s="216"/>
      <c r="HX262" s="216"/>
      <c r="HY262" s="216"/>
      <c r="HZ262" s="216"/>
      <c r="IA262" s="216"/>
      <c r="IB262" s="216"/>
      <c r="IC262" s="216"/>
      <c r="ID262" s="216"/>
      <c r="IE262" s="216"/>
      <c r="IF262" s="216"/>
      <c r="IG262" s="216"/>
      <c r="IH262" s="216"/>
      <c r="II262" s="216"/>
      <c r="IJ262" s="216"/>
      <c r="IK262" s="216"/>
      <c r="IL262" s="216"/>
      <c r="IM262" s="216"/>
      <c r="IN262" s="216"/>
      <c r="IO262" s="216"/>
      <c r="IP262" s="216"/>
      <c r="IQ262" s="216"/>
      <c r="IR262" s="216"/>
      <c r="IS262" s="216"/>
      <c r="IT262" s="216"/>
      <c r="IU262" s="216"/>
      <c r="IV262" s="216"/>
      <c r="IW262" s="216"/>
      <c r="IX262" s="216"/>
      <c r="IY262" s="216"/>
      <c r="IZ262" s="216"/>
      <c r="JA262" s="216"/>
      <c r="JB262" s="216"/>
      <c r="JC262" s="216"/>
      <c r="JD262" s="216"/>
      <c r="JE262" s="216"/>
      <c r="JF262" s="216"/>
      <c r="JG262" s="216"/>
      <c r="JH262" s="216"/>
      <c r="JI262" s="216"/>
      <c r="JJ262" s="216"/>
      <c r="JK262" s="216"/>
      <c r="JL262" s="216"/>
      <c r="JM262" s="216"/>
      <c r="JN262" s="216"/>
      <c r="JO262" s="216"/>
      <c r="JP262" s="216"/>
      <c r="JQ262" s="216"/>
      <c r="JR262" s="216"/>
    </row>
    <row r="263" spans="58:278">
      <c r="BF263" s="215">
        <v>14</v>
      </c>
      <c r="BG263" s="214">
        <f t="shared" si="2976"/>
        <v>14</v>
      </c>
      <c r="BH263" s="269">
        <f t="shared" ref="BH263:BI263" si="3018">IF(BH267&lt;BH262,(BH262-BH267)/5+BH264,(BH267-BH262)/5+BH262)</f>
        <v>2.0833333333333333E-3</v>
      </c>
      <c r="BI263" s="270">
        <f t="shared" si="3018"/>
        <v>6.9444444444444447E-4</v>
      </c>
      <c r="BJ263" s="270">
        <f t="shared" ref="BJ263:BW263" si="3019">IF(BJ267&lt;BJ262,(BJ262-BJ267)/5+BJ264,(BJ267-BJ262)/5+BJ262)</f>
        <v>1.25E-3</v>
      </c>
      <c r="BK263" s="270">
        <f t="shared" si="3019"/>
        <v>1.3888888888888889E-3</v>
      </c>
      <c r="BL263" s="270">
        <f t="shared" si="3019"/>
        <v>1.3888888888888889E-3</v>
      </c>
      <c r="BM263" s="270">
        <f t="shared" si="3019"/>
        <v>1.3888888888888889E-3</v>
      </c>
      <c r="BN263" s="270">
        <f t="shared" si="3019"/>
        <v>1.3888888888888889E-3</v>
      </c>
      <c r="BO263" s="270">
        <f t="shared" si="3019"/>
        <v>1.25E-3</v>
      </c>
      <c r="BP263" s="270">
        <f t="shared" si="3019"/>
        <v>3.3333333333333335E-3</v>
      </c>
      <c r="BQ263" s="270">
        <f t="shared" si="3019"/>
        <v>1.3888888888888889E-3</v>
      </c>
      <c r="BR263" s="270">
        <f t="shared" si="3019"/>
        <v>1.9444444444444446E-3</v>
      </c>
      <c r="BS263" s="270">
        <f t="shared" si="3019"/>
        <v>1.9444444444444446E-3</v>
      </c>
      <c r="BT263" s="270">
        <f t="shared" si="3019"/>
        <v>1.5277777777777779E-3</v>
      </c>
      <c r="BU263" s="270">
        <f t="shared" si="3019"/>
        <v>1.9444444444444446E-3</v>
      </c>
      <c r="BV263" s="270">
        <f t="shared" si="3019"/>
        <v>1.9444444444444446E-3</v>
      </c>
      <c r="BW263" s="270">
        <f t="shared" si="3019"/>
        <v>2.0833333333333333E-3</v>
      </c>
      <c r="BX263" s="270">
        <f t="shared" ref="BX263:CN263" si="3020">IF(BX267&lt;BX262,(BX262-BX267)/5+BX264,(BX267-BX262)/5+BX262)</f>
        <v>1.5277777777777779E-3</v>
      </c>
      <c r="BY263" s="270">
        <f t="shared" si="3020"/>
        <v>1.9444444444444446E-3</v>
      </c>
      <c r="BZ263" s="270">
        <f t="shared" si="3020"/>
        <v>1.9444444444444446E-3</v>
      </c>
      <c r="CA263" s="270">
        <f t="shared" si="3020"/>
        <v>2.0833333333333333E-3</v>
      </c>
      <c r="CB263" s="270">
        <f t="shared" si="3020"/>
        <v>3.3333333333333335E-3</v>
      </c>
      <c r="CC263" s="270">
        <f t="shared" si="3020"/>
        <v>2.638888888888889E-3</v>
      </c>
      <c r="CD263" s="270">
        <f t="shared" si="3020"/>
        <v>1.9444444444444446E-3</v>
      </c>
      <c r="CE263" s="270">
        <f t="shared" si="3020"/>
        <v>2.638888888888889E-3</v>
      </c>
      <c r="CF263" s="270">
        <f t="shared" si="3020"/>
        <v>4.7222222222222223E-3</v>
      </c>
      <c r="CG263" s="270">
        <f t="shared" si="3020"/>
        <v>3.3333333333333335E-3</v>
      </c>
      <c r="CH263" s="270">
        <f t="shared" si="3020"/>
        <v>3.8888888888888892E-3</v>
      </c>
      <c r="CI263" s="270">
        <f t="shared" si="3020"/>
        <v>4.7222222222222223E-3</v>
      </c>
      <c r="CJ263" s="270">
        <f t="shared" si="3020"/>
        <v>5.4166666666666669E-3</v>
      </c>
      <c r="CK263" s="270">
        <f t="shared" si="3020"/>
        <v>5.2777777777777779E-3</v>
      </c>
      <c r="CL263" s="270">
        <f t="shared" si="3020"/>
        <v>5.2777777777777779E-3</v>
      </c>
      <c r="CM263" s="270">
        <f t="shared" si="3020"/>
        <v>6.5277777777777782E-3</v>
      </c>
      <c r="CN263" s="270">
        <f t="shared" si="3020"/>
        <v>9.305555555555553E-3</v>
      </c>
      <c r="CO263" s="270">
        <f t="shared" ref="CO263:DO263" si="3021">IF(CO267&lt;CO262,(CO262-CO267)/5+CO264,(CO267-CO262)/5+CO262)</f>
        <v>9.305555555555553E-3</v>
      </c>
      <c r="CP263" s="270">
        <f t="shared" si="3021"/>
        <v>9.8611111111111104E-3</v>
      </c>
      <c r="CQ263" s="270">
        <f t="shared" si="3021"/>
        <v>1.1805555555555554E-2</v>
      </c>
      <c r="CR263" s="270">
        <f t="shared" si="3021"/>
        <v>1.1111111111111108E-2</v>
      </c>
      <c r="CS263" s="270">
        <f t="shared" si="3021"/>
        <v>1.3055555555555556E-2</v>
      </c>
      <c r="CT263" s="270">
        <f t="shared" si="3021"/>
        <v>1.1666666666666667E-2</v>
      </c>
      <c r="CU263" s="270">
        <f t="shared" si="3021"/>
        <v>1.638888888888889E-2</v>
      </c>
      <c r="CV263" s="270">
        <f t="shared" si="3021"/>
        <v>1.847222222222222E-2</v>
      </c>
      <c r="CW263" s="270">
        <f t="shared" si="3021"/>
        <v>1.7638888888888888E-2</v>
      </c>
      <c r="CX263" s="270">
        <f t="shared" si="3021"/>
        <v>1.9027777777777779E-2</v>
      </c>
      <c r="CY263" s="270">
        <f t="shared" si="3021"/>
        <v>2.0138888888888894E-2</v>
      </c>
      <c r="CZ263" s="270">
        <f t="shared" si="3021"/>
        <v>1.8194444444444447E-2</v>
      </c>
      <c r="DA263" s="270">
        <f t="shared" si="3021"/>
        <v>2.1249999999999998E-2</v>
      </c>
      <c r="DB263" s="270">
        <f t="shared" si="3021"/>
        <v>1.9444444444444441E-2</v>
      </c>
      <c r="DC263" s="270">
        <f t="shared" si="3021"/>
        <v>2.5972222222222226E-2</v>
      </c>
      <c r="DD263" s="270">
        <f t="shared" si="3021"/>
        <v>2.6666666666666672E-2</v>
      </c>
      <c r="DE263" s="270">
        <f t="shared" si="3021"/>
        <v>3.0000000000000009E-2</v>
      </c>
      <c r="DF263" s="270">
        <f t="shared" si="3021"/>
        <v>3.6388888888888894E-2</v>
      </c>
      <c r="DG263" s="270">
        <f t="shared" si="3021"/>
        <v>3.9583333333333325E-2</v>
      </c>
      <c r="DH263" s="270">
        <f t="shared" si="3021"/>
        <v>4.1388888888888885E-2</v>
      </c>
      <c r="DI263" s="270">
        <f t="shared" si="3021"/>
        <v>4.3472222222222218E-2</v>
      </c>
      <c r="DJ263" s="270">
        <f t="shared" si="3021"/>
        <v>4.5972222222222227E-2</v>
      </c>
      <c r="DK263" s="270">
        <f t="shared" si="3021"/>
        <v>4.5277777777777785E-2</v>
      </c>
      <c r="DL263" s="270">
        <f t="shared" si="3021"/>
        <v>5.2500000000000012E-2</v>
      </c>
      <c r="DM263" s="270">
        <f t="shared" si="3021"/>
        <v>6.3611111111111118E-2</v>
      </c>
      <c r="DN263" s="270">
        <f t="shared" si="3021"/>
        <v>6.7361111111111108E-2</v>
      </c>
      <c r="DO263" s="270">
        <f t="shared" si="3021"/>
        <v>0.11236111111111112</v>
      </c>
      <c r="DP263" s="270">
        <f t="shared" ref="DP263" si="3022">IF(DP267&lt;DP262,(DP262-DP267)/5+DP264,(DP267-DP262)/5+DP262)</f>
        <v>0.11805555555555558</v>
      </c>
      <c r="DQ263" s="306">
        <f t="shared" si="2977"/>
        <v>14</v>
      </c>
      <c r="DR263" s="270">
        <f t="shared" ref="DR263:DS263" si="3023">IF(DR267&lt;DR262,(DR262-DR267)/5+DR264,(DR267-DR262)/5+DR262)</f>
        <v>0.99236111111111114</v>
      </c>
      <c r="DS263" s="270">
        <f t="shared" si="3023"/>
        <v>0.99416666666666664</v>
      </c>
      <c r="DT263" s="270">
        <f t="shared" ref="DT263:EC263" si="3024">IF(DT267&lt;DT262,(DT262-DT267)/5+DT264,(DT267-DT262)/5+DT262)</f>
        <v>0.99694444444444441</v>
      </c>
      <c r="DU263" s="270">
        <f t="shared" si="3024"/>
        <v>0.99416666666666664</v>
      </c>
      <c r="DV263" s="270">
        <f t="shared" si="3024"/>
        <v>0.99763888888888885</v>
      </c>
      <c r="DW263" s="270">
        <f t="shared" si="3024"/>
        <v>0.99763888888888885</v>
      </c>
      <c r="DX263" s="270">
        <f t="shared" si="3024"/>
        <v>0.99555555555555553</v>
      </c>
      <c r="DY263" s="270">
        <f t="shared" si="3024"/>
        <v>0.99624999999999997</v>
      </c>
      <c r="DZ263" s="270">
        <f t="shared" si="3024"/>
        <v>0.99749999999999994</v>
      </c>
      <c r="EA263" s="270">
        <f t="shared" si="3024"/>
        <v>0.99694444444444441</v>
      </c>
      <c r="EB263" s="270">
        <f t="shared" si="3024"/>
        <v>0.99694444444444441</v>
      </c>
      <c r="EC263" s="270">
        <f t="shared" si="3024"/>
        <v>0.99749999999999994</v>
      </c>
      <c r="ED263" s="288">
        <v>0.99958333333333327</v>
      </c>
      <c r="EE263" s="288">
        <v>2.7777777777777778E-4</v>
      </c>
      <c r="EF263" s="270">
        <f t="shared" ref="EF263:EM263" si="3025">IF(EF267&lt;EF262,(EF262-EF267)/5+EF264,(EF267-EF262)/5+EF262)</f>
        <v>8.3333333333333339E-4</v>
      </c>
      <c r="EG263" s="270">
        <f t="shared" si="3025"/>
        <v>1.1111111111111111E-3</v>
      </c>
      <c r="EH263" s="270">
        <f t="shared" si="3025"/>
        <v>2.7777777777777778E-4</v>
      </c>
      <c r="EI263" s="270">
        <f t="shared" si="3025"/>
        <v>0.99874999999999992</v>
      </c>
      <c r="EJ263" s="270">
        <f t="shared" si="3025"/>
        <v>0.99805555555555558</v>
      </c>
      <c r="EK263" s="270">
        <f t="shared" si="3025"/>
        <v>0.99861111111111101</v>
      </c>
      <c r="EL263" s="270">
        <f t="shared" si="3025"/>
        <v>1.3888888888888889E-3</v>
      </c>
      <c r="EM263" s="270">
        <f t="shared" si="3025"/>
        <v>1.3888888888888889E-4</v>
      </c>
      <c r="EN263" s="288">
        <v>1.52777777777778E-3</v>
      </c>
      <c r="EO263" s="288">
        <v>0.99888888888888883</v>
      </c>
      <c r="EP263" s="270">
        <f t="shared" ref="EP263:FD263" si="3026">IF(EP267&lt;EP262,(EP262-EP267)/5+EP264,(EP267-EP262)/5+EP262)</f>
        <v>0.99930555555555556</v>
      </c>
      <c r="EQ263" s="270">
        <f t="shared" si="3026"/>
        <v>0</v>
      </c>
      <c r="ER263" s="270">
        <f t="shared" si="3026"/>
        <v>1.6666666666666666E-3</v>
      </c>
      <c r="ES263" s="270">
        <f t="shared" si="3026"/>
        <v>1.6666666666666666E-3</v>
      </c>
      <c r="ET263" s="270">
        <f t="shared" si="3026"/>
        <v>1.25E-3</v>
      </c>
      <c r="EU263" s="270">
        <f t="shared" si="3026"/>
        <v>1.25E-3</v>
      </c>
      <c r="EV263" s="270">
        <f t="shared" si="3026"/>
        <v>2.2222222222222222E-3</v>
      </c>
      <c r="EW263" s="270">
        <f t="shared" si="3026"/>
        <v>6.9444444444444447E-4</v>
      </c>
      <c r="EX263" s="270">
        <f t="shared" si="3026"/>
        <v>2.7777777777777779E-3</v>
      </c>
      <c r="EY263" s="270">
        <f t="shared" si="3026"/>
        <v>2.7777777777777779E-3</v>
      </c>
      <c r="EZ263" s="270">
        <f t="shared" si="3026"/>
        <v>1.3888888888888889E-3</v>
      </c>
      <c r="FA263" s="270">
        <f t="shared" si="3026"/>
        <v>2.9166666666666668E-3</v>
      </c>
      <c r="FB263" s="270">
        <f t="shared" si="3026"/>
        <v>2.0833333333333333E-3</v>
      </c>
      <c r="FC263" s="270">
        <f t="shared" si="3026"/>
        <v>2.7777777777777779E-3</v>
      </c>
      <c r="FD263" s="270">
        <f t="shared" si="3026"/>
        <v>1.5277777777777779E-3</v>
      </c>
      <c r="FE263" s="270">
        <f t="shared" ref="FE263:FJ263" si="3027">IF(FE267&lt;FE262,(FE262-FE267)/5+FE264,(FE267-FE262)/5+FE262)</f>
        <v>2.0833333333333333E-3</v>
      </c>
      <c r="FF263" s="270">
        <f t="shared" si="3027"/>
        <v>1.9444444444444446E-3</v>
      </c>
      <c r="FG263" s="270">
        <f t="shared" si="3027"/>
        <v>6.9444444444444447E-4</v>
      </c>
      <c r="FH263" s="270">
        <f t="shared" si="3027"/>
        <v>1.3888888888888889E-4</v>
      </c>
      <c r="FI263" s="270">
        <f t="shared" si="3027"/>
        <v>5.5555555555555556E-4</v>
      </c>
      <c r="FJ263" s="270">
        <f t="shared" si="3027"/>
        <v>2.638888888888889E-3</v>
      </c>
      <c r="FK263" s="274">
        <f t="shared" ref="FK263" si="3028">IF(FK267&lt;FK262,(FK262-FK267)/5+FK264,(FK267-FK262)/5+FK262)</f>
        <v>2.0833333333333333E-3</v>
      </c>
      <c r="FL263" s="214">
        <f t="shared" si="2978"/>
        <v>14</v>
      </c>
      <c r="FM263" s="238" t="s">
        <v>71</v>
      </c>
      <c r="FN263" s="222">
        <f>IG191</f>
        <v>0.98319444444444437</v>
      </c>
      <c r="FO263" s="216"/>
      <c r="FP263" s="227"/>
      <c r="FQ263" s="216"/>
      <c r="FR263" s="216"/>
      <c r="FS263" s="216"/>
      <c r="FT263" s="216"/>
      <c r="FU263" s="216"/>
      <c r="FV263" s="216"/>
      <c r="FW263" s="216"/>
      <c r="FX263" s="216"/>
      <c r="FY263" s="216"/>
      <c r="FZ263" s="216"/>
      <c r="GA263" s="216"/>
      <c r="GB263" s="216"/>
      <c r="GC263" s="216"/>
      <c r="GD263" s="216"/>
      <c r="GE263" s="216"/>
      <c r="GF263" s="216"/>
      <c r="GG263" s="216"/>
      <c r="GH263" s="216"/>
      <c r="GI263" s="216"/>
      <c r="GJ263" s="216"/>
      <c r="GK263" s="216"/>
      <c r="GL263" s="216"/>
      <c r="GM263" s="216"/>
      <c r="GN263" s="216"/>
      <c r="GO263" s="216"/>
      <c r="GP263" s="216"/>
      <c r="GQ263" s="216"/>
      <c r="GR263" s="216"/>
      <c r="GS263" s="216"/>
      <c r="GT263" s="216"/>
      <c r="GU263" s="216"/>
      <c r="GV263" s="216"/>
      <c r="GW263" s="216"/>
      <c r="GX263" s="216"/>
      <c r="GY263" s="216"/>
      <c r="GZ263" s="216"/>
      <c r="HA263" s="216"/>
      <c r="HB263" s="216"/>
      <c r="HC263" s="216"/>
      <c r="HD263" s="216"/>
      <c r="HE263" s="216"/>
      <c r="HF263" s="216"/>
      <c r="HG263" s="216"/>
      <c r="HH263" s="216"/>
      <c r="HI263" s="216"/>
      <c r="HJ263" s="216"/>
      <c r="HK263" s="216"/>
      <c r="HL263" s="216"/>
      <c r="HM263" s="216"/>
      <c r="HN263" s="216"/>
      <c r="HO263" s="216"/>
      <c r="HP263" s="216"/>
      <c r="HQ263" s="216"/>
      <c r="HR263" s="216"/>
      <c r="HS263" s="216"/>
      <c r="HT263" s="216"/>
      <c r="HU263" s="216"/>
      <c r="HV263" s="216"/>
      <c r="HW263" s="216"/>
      <c r="HX263" s="216"/>
      <c r="HY263" s="216"/>
      <c r="HZ263" s="216"/>
      <c r="IA263" s="216"/>
      <c r="IB263" s="216"/>
      <c r="IC263" s="216"/>
      <c r="ID263" s="216"/>
      <c r="IE263" s="216"/>
      <c r="IF263" s="216"/>
      <c r="IG263" s="216"/>
      <c r="IH263" s="216"/>
      <c r="II263" s="216"/>
      <c r="IJ263" s="216"/>
      <c r="IK263" s="216"/>
      <c r="IL263" s="216"/>
      <c r="IM263" s="216"/>
      <c r="IN263" s="216"/>
      <c r="IO263" s="216"/>
      <c r="IP263" s="216"/>
      <c r="IQ263" s="216"/>
      <c r="IR263" s="216"/>
      <c r="IS263" s="216"/>
      <c r="IT263" s="216"/>
      <c r="IU263" s="216"/>
      <c r="IV263" s="216"/>
      <c r="IW263" s="216"/>
      <c r="IX263" s="216"/>
      <c r="IY263" s="216"/>
      <c r="IZ263" s="216"/>
      <c r="JA263" s="216"/>
      <c r="JB263" s="216"/>
      <c r="JC263" s="216"/>
      <c r="JD263" s="216"/>
      <c r="JE263" s="216"/>
      <c r="JF263" s="216"/>
      <c r="JG263" s="216"/>
      <c r="JH263" s="216"/>
      <c r="JI263" s="216"/>
      <c r="JJ263" s="216"/>
      <c r="JK263" s="216"/>
      <c r="JL263" s="216"/>
      <c r="JM263" s="216"/>
      <c r="JN263" s="216"/>
      <c r="JO263" s="216"/>
      <c r="JP263" s="216"/>
      <c r="JQ263" s="216"/>
      <c r="JR263" s="216"/>
    </row>
    <row r="264" spans="58:278">
      <c r="BF264" s="215">
        <v>13</v>
      </c>
      <c r="BG264" s="214">
        <f t="shared" si="2976"/>
        <v>13</v>
      </c>
      <c r="BH264" s="257">
        <f t="shared" ref="BH264:BI264" si="3029">IF(BH267&lt;BH262,(BH262-BH267)/5+BH265,(BH267-BH262)/5+BH263)</f>
        <v>2.0833333333333333E-3</v>
      </c>
      <c r="BI264" s="254">
        <f t="shared" si="3029"/>
        <v>6.9444444444444447E-4</v>
      </c>
      <c r="BJ264" s="254">
        <f t="shared" ref="BJ264:BW264" si="3030">IF(BJ267&lt;BJ262,(BJ262-BJ267)/5+BJ265,(BJ267-BJ262)/5+BJ263)</f>
        <v>1.1111111111111111E-3</v>
      </c>
      <c r="BK264" s="254">
        <f t="shared" si="3030"/>
        <v>1.3888888888888889E-3</v>
      </c>
      <c r="BL264" s="254">
        <f t="shared" si="3030"/>
        <v>1.3888888888888889E-3</v>
      </c>
      <c r="BM264" s="254">
        <f t="shared" si="3030"/>
        <v>1.3888888888888889E-3</v>
      </c>
      <c r="BN264" s="254">
        <f t="shared" si="3030"/>
        <v>1.3888888888888889E-3</v>
      </c>
      <c r="BO264" s="254">
        <f t="shared" si="3030"/>
        <v>1.1111111111111111E-3</v>
      </c>
      <c r="BP264" s="254">
        <f t="shared" si="3030"/>
        <v>3.1944444444444446E-3</v>
      </c>
      <c r="BQ264" s="254">
        <f t="shared" si="3030"/>
        <v>1.3888888888888889E-3</v>
      </c>
      <c r="BR264" s="254">
        <f t="shared" si="3030"/>
        <v>1.8055555555555557E-3</v>
      </c>
      <c r="BS264" s="254">
        <f t="shared" si="3030"/>
        <v>1.8055555555555557E-3</v>
      </c>
      <c r="BT264" s="254">
        <f t="shared" si="3030"/>
        <v>1.6666666666666668E-3</v>
      </c>
      <c r="BU264" s="254">
        <f t="shared" si="3030"/>
        <v>1.8055555555555557E-3</v>
      </c>
      <c r="BV264" s="254">
        <f t="shared" si="3030"/>
        <v>1.8055555555555557E-3</v>
      </c>
      <c r="BW264" s="254">
        <f t="shared" si="3030"/>
        <v>2.0833333333333333E-3</v>
      </c>
      <c r="BX264" s="254">
        <f t="shared" ref="BX264:CN264" si="3031">IF(BX267&lt;BX262,(BX262-BX267)/5+BX265,(BX267-BX262)/5+BX263)</f>
        <v>1.6666666666666668E-3</v>
      </c>
      <c r="BY264" s="254">
        <f t="shared" si="3031"/>
        <v>1.8055555555555557E-3</v>
      </c>
      <c r="BZ264" s="254">
        <f t="shared" si="3031"/>
        <v>1.8055555555555557E-3</v>
      </c>
      <c r="CA264" s="254">
        <f t="shared" si="3031"/>
        <v>2.0833333333333333E-3</v>
      </c>
      <c r="CB264" s="254">
        <f t="shared" si="3031"/>
        <v>3.1944444444444446E-3</v>
      </c>
      <c r="CC264" s="254">
        <f t="shared" si="3031"/>
        <v>2.5000000000000001E-3</v>
      </c>
      <c r="CD264" s="254">
        <f t="shared" si="3031"/>
        <v>1.8055555555555557E-3</v>
      </c>
      <c r="CE264" s="254">
        <f t="shared" si="3031"/>
        <v>2.5000000000000001E-3</v>
      </c>
      <c r="CF264" s="254">
        <f t="shared" si="3031"/>
        <v>4.5833333333333334E-3</v>
      </c>
      <c r="CG264" s="254">
        <f t="shared" si="3031"/>
        <v>3.1944444444444446E-3</v>
      </c>
      <c r="CH264" s="254">
        <f t="shared" si="3031"/>
        <v>3.6111111111111114E-3</v>
      </c>
      <c r="CI264" s="254">
        <f t="shared" si="3031"/>
        <v>4.5833333333333334E-3</v>
      </c>
      <c r="CJ264" s="254">
        <f t="shared" si="3031"/>
        <v>5.2777777777777779E-3</v>
      </c>
      <c r="CK264" s="254">
        <f t="shared" si="3031"/>
        <v>5.0000000000000001E-3</v>
      </c>
      <c r="CL264" s="254">
        <f t="shared" si="3031"/>
        <v>5.0000000000000001E-3</v>
      </c>
      <c r="CM264" s="254">
        <f t="shared" si="3031"/>
        <v>6.1111111111111114E-3</v>
      </c>
      <c r="CN264" s="254">
        <f t="shared" si="3031"/>
        <v>8.8888888888888871E-3</v>
      </c>
      <c r="CO264" s="254">
        <f t="shared" ref="CO264:DO264" si="3032">IF(CO267&lt;CO262,(CO262-CO267)/5+CO265,(CO267-CO262)/5+CO263)</f>
        <v>8.8888888888888871E-3</v>
      </c>
      <c r="CP264" s="254">
        <f t="shared" si="3032"/>
        <v>9.3055555555555548E-3</v>
      </c>
      <c r="CQ264" s="254">
        <f t="shared" si="3032"/>
        <v>1.111111111111111E-2</v>
      </c>
      <c r="CR264" s="254">
        <f t="shared" si="3032"/>
        <v>1.0416666666666664E-2</v>
      </c>
      <c r="CS264" s="254">
        <f t="shared" si="3032"/>
        <v>1.2222222222222223E-2</v>
      </c>
      <c r="CT264" s="254">
        <f t="shared" si="3032"/>
        <v>1.0833333333333334E-2</v>
      </c>
      <c r="CU264" s="254">
        <f t="shared" si="3032"/>
        <v>1.5416666666666669E-2</v>
      </c>
      <c r="CV264" s="254">
        <f t="shared" si="3032"/>
        <v>1.7499999999999998E-2</v>
      </c>
      <c r="CW264" s="254">
        <f t="shared" si="3032"/>
        <v>1.6527777777777777E-2</v>
      </c>
      <c r="CX264" s="254">
        <f t="shared" si="3032"/>
        <v>1.7916666666666668E-2</v>
      </c>
      <c r="CY264" s="254">
        <f t="shared" si="3032"/>
        <v>1.8750000000000003E-2</v>
      </c>
      <c r="CZ264" s="254">
        <f t="shared" si="3032"/>
        <v>1.6944444444444446E-2</v>
      </c>
      <c r="DA264" s="254">
        <f t="shared" si="3032"/>
        <v>2.0277777777777777E-2</v>
      </c>
      <c r="DB264" s="254">
        <f t="shared" si="3032"/>
        <v>1.8055555555555554E-2</v>
      </c>
      <c r="DC264" s="254">
        <f t="shared" si="3032"/>
        <v>2.416666666666667E-2</v>
      </c>
      <c r="DD264" s="254">
        <f t="shared" si="3032"/>
        <v>2.4861111111111115E-2</v>
      </c>
      <c r="DE264" s="254">
        <f t="shared" si="3032"/>
        <v>2.8055555555555563E-2</v>
      </c>
      <c r="DF264" s="254">
        <f t="shared" si="3032"/>
        <v>3.3888888888888892E-2</v>
      </c>
      <c r="DG264" s="254">
        <f t="shared" si="3032"/>
        <v>3.680555555555555E-2</v>
      </c>
      <c r="DH264" s="254">
        <f t="shared" si="3032"/>
        <v>3.833333333333333E-2</v>
      </c>
      <c r="DI264" s="254">
        <f t="shared" si="3032"/>
        <v>4.0416666666666663E-2</v>
      </c>
      <c r="DJ264" s="254">
        <f t="shared" si="3032"/>
        <v>4.2638888888888893E-2</v>
      </c>
      <c r="DK264" s="254">
        <f t="shared" si="3032"/>
        <v>4.1944444444444451E-2</v>
      </c>
      <c r="DL264" s="254">
        <f t="shared" si="3032"/>
        <v>4.8750000000000009E-2</v>
      </c>
      <c r="DM264" s="254">
        <f t="shared" si="3032"/>
        <v>5.9166666666666673E-2</v>
      </c>
      <c r="DN264" s="254">
        <f t="shared" si="3032"/>
        <v>6.25E-2</v>
      </c>
      <c r="DO264" s="254">
        <f t="shared" si="3032"/>
        <v>0.10319444444444445</v>
      </c>
      <c r="DP264" s="254">
        <f t="shared" ref="DP264" si="3033">IF(DP267&lt;DP262,(DP262-DP267)/5+DP265,(DP267-DP262)/5+DP263)</f>
        <v>0.10833333333333335</v>
      </c>
      <c r="DQ264" s="306">
        <f t="shared" si="2977"/>
        <v>13</v>
      </c>
      <c r="DR264" s="254">
        <f t="shared" ref="DR264:DS264" si="3034">IF(DR267&lt;DR262,(DR262-DR267)/5+DR265,(DR267-DR262)/5+DR263)</f>
        <v>0.99305555555555558</v>
      </c>
      <c r="DS264" s="254">
        <f t="shared" si="3034"/>
        <v>0.99458333333333326</v>
      </c>
      <c r="DT264" s="254">
        <f t="shared" ref="DT264:EC264" si="3035">IF(DT267&lt;DT262,(DT262-DT267)/5+DT265,(DT267-DT262)/5+DT263)</f>
        <v>0.99736111111111103</v>
      </c>
      <c r="DU264" s="254">
        <f t="shared" si="3035"/>
        <v>0.99458333333333326</v>
      </c>
      <c r="DV264" s="254">
        <f t="shared" si="3035"/>
        <v>0.99805555555555547</v>
      </c>
      <c r="DW264" s="254">
        <f t="shared" si="3035"/>
        <v>0.99805555555555547</v>
      </c>
      <c r="DX264" s="254">
        <f t="shared" si="3035"/>
        <v>0.99597222222222215</v>
      </c>
      <c r="DY264" s="254">
        <f t="shared" si="3035"/>
        <v>0.9966666666666667</v>
      </c>
      <c r="DZ264" s="254">
        <f t="shared" si="3035"/>
        <v>0.99777777777777765</v>
      </c>
      <c r="EA264" s="254">
        <f t="shared" si="3035"/>
        <v>0.99736111111111103</v>
      </c>
      <c r="EB264" s="254">
        <f t="shared" si="3035"/>
        <v>0.99736111111111103</v>
      </c>
      <c r="EC264" s="254">
        <f t="shared" si="3035"/>
        <v>0.99777777777777765</v>
      </c>
      <c r="ED264" s="254">
        <v>0.99986111111111109</v>
      </c>
      <c r="EE264" s="254">
        <v>0.99986111111111098</v>
      </c>
      <c r="EF264" s="254">
        <f t="shared" ref="EF264:EM264" si="3036">IF(EF267&lt;EF262,(EF262-EF267)/5+EF265,(EF267-EF262)/5+EF263)</f>
        <v>9.722222222222223E-4</v>
      </c>
      <c r="EG264" s="254">
        <f t="shared" si="3036"/>
        <v>8.3333333333333328E-4</v>
      </c>
      <c r="EH264" s="254">
        <f t="shared" si="3036"/>
        <v>5.5555555555555556E-4</v>
      </c>
      <c r="EI264" s="254">
        <f t="shared" si="3036"/>
        <v>0.99888888888888883</v>
      </c>
      <c r="EJ264" s="254">
        <f t="shared" si="3036"/>
        <v>0.9981944444444445</v>
      </c>
      <c r="EK264" s="254">
        <f t="shared" si="3036"/>
        <v>0.99861111111111101</v>
      </c>
      <c r="EL264" s="254">
        <f t="shared" si="3036"/>
        <v>1.3888888888888889E-3</v>
      </c>
      <c r="EM264" s="254">
        <f t="shared" si="3036"/>
        <v>2.7777777777777778E-4</v>
      </c>
      <c r="EN264" s="254">
        <v>9.7222222222222209E-4</v>
      </c>
      <c r="EO264" s="254">
        <v>0.99916666666666665</v>
      </c>
      <c r="EP264" s="254">
        <f t="shared" ref="EP264:FD264" si="3037">IF(EP267&lt;EP262,(EP262-EP267)/5+EP265,(EP267-EP262)/5+EP263)</f>
        <v>0.99930555555555556</v>
      </c>
      <c r="EQ264" s="254">
        <f t="shared" si="3037"/>
        <v>0</v>
      </c>
      <c r="ER264" s="254">
        <f t="shared" si="3037"/>
        <v>1.2499999999999998E-3</v>
      </c>
      <c r="ES264" s="254">
        <f t="shared" si="3037"/>
        <v>1.2499999999999998E-3</v>
      </c>
      <c r="ET264" s="254">
        <f t="shared" si="3037"/>
        <v>1.1111111111111111E-3</v>
      </c>
      <c r="EU264" s="254">
        <f t="shared" si="3037"/>
        <v>1.1111111111111111E-3</v>
      </c>
      <c r="EV264" s="254">
        <f t="shared" si="3037"/>
        <v>1.6666666666666666E-3</v>
      </c>
      <c r="EW264" s="254">
        <f t="shared" si="3037"/>
        <v>6.9444444444444447E-4</v>
      </c>
      <c r="EX264" s="254">
        <f t="shared" si="3037"/>
        <v>2.7777777777777779E-3</v>
      </c>
      <c r="EY264" s="254">
        <f t="shared" si="3037"/>
        <v>2.7777777777777779E-3</v>
      </c>
      <c r="EZ264" s="254">
        <f t="shared" si="3037"/>
        <v>1.3888888888888889E-3</v>
      </c>
      <c r="FA264" s="254">
        <f t="shared" si="3037"/>
        <v>3.0555555555555557E-3</v>
      </c>
      <c r="FB264" s="254">
        <f t="shared" si="3037"/>
        <v>2.0833333333333333E-3</v>
      </c>
      <c r="FC264" s="254">
        <f t="shared" si="3037"/>
        <v>2.7777777777777779E-3</v>
      </c>
      <c r="FD264" s="254">
        <f t="shared" si="3037"/>
        <v>1.6666666666666668E-3</v>
      </c>
      <c r="FE264" s="254">
        <f t="shared" ref="FE264:FJ264" si="3038">IF(FE267&lt;FE262,(FE262-FE267)/5+FE265,(FE267-FE262)/5+FE263)</f>
        <v>2.0833333333333333E-3</v>
      </c>
      <c r="FF264" s="254">
        <f t="shared" si="3038"/>
        <v>1.8055555555555557E-3</v>
      </c>
      <c r="FG264" s="254">
        <f t="shared" si="3038"/>
        <v>6.9444444444444447E-4</v>
      </c>
      <c r="FH264" s="254">
        <f t="shared" si="3038"/>
        <v>2.7777777777777778E-4</v>
      </c>
      <c r="FI264" s="254">
        <f t="shared" si="3038"/>
        <v>4.1666666666666664E-4</v>
      </c>
      <c r="FJ264" s="254">
        <f t="shared" si="3038"/>
        <v>2.5000000000000001E-3</v>
      </c>
      <c r="FK264" s="255">
        <f t="shared" ref="FK264" si="3039">IF(FK267&lt;FK262,(FK262-FK267)/5+FK265,(FK267-FK262)/5+FK263)</f>
        <v>2.0833333333333333E-3</v>
      </c>
      <c r="FL264" s="214">
        <f t="shared" si="2978"/>
        <v>13</v>
      </c>
      <c r="FM264" s="238" t="s">
        <v>86</v>
      </c>
      <c r="FN264" s="222">
        <f>IH191</f>
        <v>0.9837499999999999</v>
      </c>
      <c r="FO264" s="215"/>
      <c r="FP264" s="215"/>
      <c r="FQ264" s="215"/>
      <c r="FR264" s="215"/>
      <c r="FS264" s="215"/>
      <c r="FT264" s="215"/>
      <c r="FU264" s="215"/>
      <c r="FV264" s="215"/>
      <c r="FW264" s="215"/>
      <c r="FX264" s="215"/>
      <c r="FY264" s="215"/>
      <c r="FZ264" s="215"/>
      <c r="GA264" s="215"/>
      <c r="GB264" s="215"/>
      <c r="GC264" s="215"/>
      <c r="GD264" s="215"/>
      <c r="GE264" s="216"/>
      <c r="GF264" s="216"/>
      <c r="GG264" s="216"/>
      <c r="GH264" s="216"/>
      <c r="GI264" s="216"/>
      <c r="GJ264" s="216"/>
      <c r="GK264" s="216"/>
      <c r="GL264" s="216"/>
      <c r="GM264" s="216"/>
      <c r="GN264" s="216"/>
      <c r="GO264" s="216"/>
      <c r="GP264" s="216"/>
      <c r="GQ264" s="216"/>
      <c r="GR264" s="216"/>
      <c r="GS264" s="216"/>
      <c r="GT264" s="216"/>
      <c r="GU264" s="216"/>
      <c r="GV264" s="216"/>
      <c r="GW264" s="216"/>
      <c r="GX264" s="216"/>
      <c r="GY264" s="216"/>
      <c r="GZ264" s="216"/>
      <c r="HA264" s="216"/>
      <c r="HB264" s="216"/>
      <c r="HC264" s="216"/>
      <c r="HD264" s="216"/>
      <c r="HE264" s="216"/>
      <c r="HF264" s="216"/>
      <c r="HG264" s="216"/>
      <c r="HH264" s="216"/>
      <c r="HI264" s="216"/>
      <c r="HJ264" s="216"/>
      <c r="HK264" s="216"/>
      <c r="HL264" s="216"/>
      <c r="HM264" s="216"/>
      <c r="HN264" s="216"/>
      <c r="HO264" s="216"/>
      <c r="HP264" s="216"/>
      <c r="HQ264" s="216"/>
      <c r="HR264" s="216"/>
      <c r="HS264" s="216"/>
      <c r="HT264" s="216"/>
      <c r="HU264" s="216"/>
      <c r="HV264" s="216"/>
      <c r="HW264" s="216"/>
      <c r="HX264" s="216"/>
      <c r="HY264" s="216"/>
      <c r="HZ264" s="216"/>
      <c r="IA264" s="216"/>
      <c r="IB264" s="216"/>
      <c r="IC264" s="216"/>
      <c r="ID264" s="216"/>
      <c r="IE264" s="216"/>
      <c r="IF264" s="216"/>
      <c r="IG264" s="216"/>
      <c r="IH264" s="216"/>
      <c r="II264" s="216"/>
      <c r="IJ264" s="216"/>
      <c r="IK264" s="216"/>
      <c r="IL264" s="216"/>
      <c r="IM264" s="216"/>
      <c r="IN264" s="216"/>
      <c r="IO264" s="216"/>
      <c r="IP264" s="216"/>
      <c r="IQ264" s="216"/>
      <c r="IR264" s="216"/>
      <c r="IS264" s="216"/>
      <c r="IT264" s="216"/>
      <c r="IU264" s="216"/>
      <c r="IV264" s="216"/>
      <c r="IW264" s="216"/>
      <c r="IX264" s="216"/>
      <c r="IY264" s="216"/>
      <c r="IZ264" s="216"/>
      <c r="JA264" s="216"/>
      <c r="JB264" s="216"/>
      <c r="JC264" s="216"/>
      <c r="JD264" s="216"/>
      <c r="JE264" s="216"/>
      <c r="JF264" s="216"/>
      <c r="JG264" s="216"/>
      <c r="JH264" s="216"/>
      <c r="JI264" s="216"/>
      <c r="JJ264" s="216"/>
      <c r="JK264" s="216"/>
      <c r="JL264" s="216"/>
      <c r="JM264" s="216"/>
      <c r="JN264" s="216"/>
      <c r="JO264" s="216"/>
      <c r="JP264" s="216"/>
      <c r="JQ264" s="216"/>
      <c r="JR264" s="216"/>
    </row>
    <row r="265" spans="58:278">
      <c r="BF265" s="215">
        <v>12</v>
      </c>
      <c r="BG265" s="214">
        <f t="shared" si="2976"/>
        <v>12</v>
      </c>
      <c r="BH265" s="257">
        <f t="shared" ref="BH265:BI265" si="3040">IF(BH267&lt;BH262,(BH262-BH267)/5+BH266,(BH267-BH262)/5+BH264)</f>
        <v>2.0833333333333333E-3</v>
      </c>
      <c r="BI265" s="254">
        <f t="shared" si="3040"/>
        <v>6.9444444444444447E-4</v>
      </c>
      <c r="BJ265" s="254">
        <f t="shared" ref="BJ265:BW265" si="3041">IF(BJ267&lt;BJ262,(BJ262-BJ267)/5+BJ266,(BJ267-BJ262)/5+BJ264)</f>
        <v>9.722222222222223E-4</v>
      </c>
      <c r="BK265" s="254">
        <f t="shared" si="3041"/>
        <v>1.3888888888888889E-3</v>
      </c>
      <c r="BL265" s="254">
        <f t="shared" si="3041"/>
        <v>1.3888888888888889E-3</v>
      </c>
      <c r="BM265" s="254">
        <f t="shared" si="3041"/>
        <v>1.3888888888888889E-3</v>
      </c>
      <c r="BN265" s="254">
        <f t="shared" si="3041"/>
        <v>1.3888888888888889E-3</v>
      </c>
      <c r="BO265" s="254">
        <f t="shared" si="3041"/>
        <v>9.722222222222223E-4</v>
      </c>
      <c r="BP265" s="254">
        <f t="shared" si="3041"/>
        <v>3.0555555555555557E-3</v>
      </c>
      <c r="BQ265" s="254">
        <f t="shared" si="3041"/>
        <v>1.3888888888888889E-3</v>
      </c>
      <c r="BR265" s="254">
        <f t="shared" si="3041"/>
        <v>1.6666666666666668E-3</v>
      </c>
      <c r="BS265" s="254">
        <f t="shared" si="3041"/>
        <v>1.6666666666666668E-3</v>
      </c>
      <c r="BT265" s="254">
        <f t="shared" si="3041"/>
        <v>1.8055555555555557E-3</v>
      </c>
      <c r="BU265" s="254">
        <f t="shared" si="3041"/>
        <v>1.6666666666666668E-3</v>
      </c>
      <c r="BV265" s="254">
        <f t="shared" si="3041"/>
        <v>1.6666666666666668E-3</v>
      </c>
      <c r="BW265" s="254">
        <f t="shared" si="3041"/>
        <v>2.0833333333333333E-3</v>
      </c>
      <c r="BX265" s="254">
        <f t="shared" ref="BX265:CN265" si="3042">IF(BX267&lt;BX262,(BX262-BX267)/5+BX266,(BX267-BX262)/5+BX264)</f>
        <v>1.8055555555555557E-3</v>
      </c>
      <c r="BY265" s="254">
        <f t="shared" si="3042"/>
        <v>1.6666666666666668E-3</v>
      </c>
      <c r="BZ265" s="254">
        <f t="shared" si="3042"/>
        <v>1.6666666666666668E-3</v>
      </c>
      <c r="CA265" s="254">
        <f t="shared" si="3042"/>
        <v>2.0833333333333333E-3</v>
      </c>
      <c r="CB265" s="254">
        <f t="shared" si="3042"/>
        <v>3.0555555555555557E-3</v>
      </c>
      <c r="CC265" s="254">
        <f t="shared" si="3042"/>
        <v>2.3611111111111111E-3</v>
      </c>
      <c r="CD265" s="254">
        <f t="shared" si="3042"/>
        <v>1.6666666666666668E-3</v>
      </c>
      <c r="CE265" s="254">
        <f t="shared" si="3042"/>
        <v>2.3611111111111111E-3</v>
      </c>
      <c r="CF265" s="254">
        <f t="shared" si="3042"/>
        <v>4.4444444444444444E-3</v>
      </c>
      <c r="CG265" s="254">
        <f t="shared" si="3042"/>
        <v>3.0555555555555557E-3</v>
      </c>
      <c r="CH265" s="254">
        <f t="shared" si="3042"/>
        <v>3.3333333333333335E-3</v>
      </c>
      <c r="CI265" s="254">
        <f t="shared" si="3042"/>
        <v>4.4444444444444444E-3</v>
      </c>
      <c r="CJ265" s="254">
        <f t="shared" si="3042"/>
        <v>5.138888888888889E-3</v>
      </c>
      <c r="CK265" s="254">
        <f t="shared" si="3042"/>
        <v>4.7222222222222223E-3</v>
      </c>
      <c r="CL265" s="254">
        <f t="shared" si="3042"/>
        <v>4.7222222222222223E-3</v>
      </c>
      <c r="CM265" s="254">
        <f t="shared" si="3042"/>
        <v>5.6944444444444447E-3</v>
      </c>
      <c r="CN265" s="254">
        <f t="shared" si="3042"/>
        <v>8.4722222222222213E-3</v>
      </c>
      <c r="CO265" s="254">
        <f t="shared" ref="CO265:DO265" si="3043">IF(CO267&lt;CO262,(CO262-CO267)/5+CO266,(CO267-CO262)/5+CO264)</f>
        <v>8.4722222222222213E-3</v>
      </c>
      <c r="CP265" s="254">
        <f t="shared" si="3043"/>
        <v>8.7499999999999991E-3</v>
      </c>
      <c r="CQ265" s="254">
        <f t="shared" si="3043"/>
        <v>1.0416666666666666E-2</v>
      </c>
      <c r="CR265" s="254">
        <f t="shared" si="3043"/>
        <v>9.7222222222222206E-3</v>
      </c>
      <c r="CS265" s="254">
        <f t="shared" si="3043"/>
        <v>1.1388888888888889E-2</v>
      </c>
      <c r="CT265" s="254">
        <f t="shared" si="3043"/>
        <v>0.01</v>
      </c>
      <c r="CU265" s="254">
        <f t="shared" si="3043"/>
        <v>1.4444444444444446E-2</v>
      </c>
      <c r="CV265" s="254">
        <f t="shared" si="3043"/>
        <v>1.6527777777777777E-2</v>
      </c>
      <c r="CW265" s="254">
        <f t="shared" si="3043"/>
        <v>1.5416666666666667E-2</v>
      </c>
      <c r="CX265" s="254">
        <f t="shared" si="3043"/>
        <v>1.6805555555555556E-2</v>
      </c>
      <c r="CY265" s="254">
        <f t="shared" si="3043"/>
        <v>1.7361111111111112E-2</v>
      </c>
      <c r="CZ265" s="254">
        <f t="shared" si="3043"/>
        <v>1.5694444444444445E-2</v>
      </c>
      <c r="DA265" s="254">
        <f t="shared" si="3043"/>
        <v>1.9305555555555555E-2</v>
      </c>
      <c r="DB265" s="254">
        <f t="shared" si="3043"/>
        <v>1.6666666666666666E-2</v>
      </c>
      <c r="DC265" s="254">
        <f t="shared" si="3043"/>
        <v>2.2361111111111113E-2</v>
      </c>
      <c r="DD265" s="254">
        <f t="shared" si="3043"/>
        <v>2.3055555555555558E-2</v>
      </c>
      <c r="DE265" s="254">
        <f t="shared" si="3043"/>
        <v>2.6111111111111116E-2</v>
      </c>
      <c r="DF265" s="254">
        <f t="shared" si="3043"/>
        <v>3.138888888888889E-2</v>
      </c>
      <c r="DG265" s="254">
        <f t="shared" si="3043"/>
        <v>3.4027777777777775E-2</v>
      </c>
      <c r="DH265" s="254">
        <f t="shared" si="3043"/>
        <v>3.5277777777777776E-2</v>
      </c>
      <c r="DI265" s="254">
        <f t="shared" si="3043"/>
        <v>3.7361111111111109E-2</v>
      </c>
      <c r="DJ265" s="254">
        <f t="shared" si="3043"/>
        <v>3.9305555555555559E-2</v>
      </c>
      <c r="DK265" s="254">
        <f t="shared" si="3043"/>
        <v>3.8611111111111117E-2</v>
      </c>
      <c r="DL265" s="254">
        <f t="shared" si="3043"/>
        <v>4.5000000000000005E-2</v>
      </c>
      <c r="DM265" s="254">
        <f t="shared" si="3043"/>
        <v>5.4722222222222228E-2</v>
      </c>
      <c r="DN265" s="254">
        <f t="shared" si="3043"/>
        <v>5.7638888888888892E-2</v>
      </c>
      <c r="DO265" s="254">
        <f t="shared" si="3043"/>
        <v>9.402777777777778E-2</v>
      </c>
      <c r="DP265" s="254">
        <f t="shared" ref="DP265" si="3044">IF(DP267&lt;DP262,(DP262-DP267)/5+DP266,(DP267-DP262)/5+DP264)</f>
        <v>9.8611111111111122E-2</v>
      </c>
      <c r="DQ265" s="306">
        <f t="shared" si="2977"/>
        <v>12</v>
      </c>
      <c r="DR265" s="254">
        <f t="shared" ref="DR265:DS265" si="3045">IF(DR267&lt;DR262,(DR262-DR267)/5+DR266,(DR267-DR262)/5+DR264)</f>
        <v>0.99375000000000002</v>
      </c>
      <c r="DS265" s="254">
        <f t="shared" si="3045"/>
        <v>0.99499999999999988</v>
      </c>
      <c r="DT265" s="254">
        <f t="shared" ref="DT265:EC265" si="3046">IF(DT267&lt;DT262,(DT262-DT267)/5+DT266,(DT267-DT262)/5+DT264)</f>
        <v>0.99777777777777765</v>
      </c>
      <c r="DU265" s="254">
        <f t="shared" si="3046"/>
        <v>0.99499999999999988</v>
      </c>
      <c r="DV265" s="254">
        <f t="shared" si="3046"/>
        <v>0.99847222222222209</v>
      </c>
      <c r="DW265" s="254">
        <f t="shared" si="3046"/>
        <v>0.99847222222222209</v>
      </c>
      <c r="DX265" s="254">
        <f t="shared" si="3046"/>
        <v>0.99638888888888877</v>
      </c>
      <c r="DY265" s="254">
        <f t="shared" si="3046"/>
        <v>0.99708333333333343</v>
      </c>
      <c r="DZ265" s="254">
        <f t="shared" si="3046"/>
        <v>0.99805555555555536</v>
      </c>
      <c r="EA265" s="254">
        <f t="shared" si="3046"/>
        <v>0.99777777777777765</v>
      </c>
      <c r="EB265" s="254">
        <f t="shared" si="3046"/>
        <v>0.99777777777777765</v>
      </c>
      <c r="EC265" s="254">
        <f t="shared" si="3046"/>
        <v>0.99805555555555536</v>
      </c>
      <c r="ED265" s="254">
        <v>1.3888888888888889E-4</v>
      </c>
      <c r="EE265" s="254">
        <v>0.99944444444444447</v>
      </c>
      <c r="EF265" s="254">
        <f t="shared" ref="EF265:EM265" si="3047">IF(EF267&lt;EF262,(EF262-EF267)/5+EF266,(EF267-EF262)/5+EF264)</f>
        <v>1.1111111111111111E-3</v>
      </c>
      <c r="EG265" s="254">
        <f t="shared" si="3047"/>
        <v>5.5555555555555556E-4</v>
      </c>
      <c r="EH265" s="254">
        <f t="shared" si="3047"/>
        <v>8.3333333333333328E-4</v>
      </c>
      <c r="EI265" s="254">
        <f t="shared" si="3047"/>
        <v>0.99902777777777774</v>
      </c>
      <c r="EJ265" s="254">
        <f t="shared" si="3047"/>
        <v>0.99833333333333341</v>
      </c>
      <c r="EK265" s="254">
        <f t="shared" si="3047"/>
        <v>0.99861111111111101</v>
      </c>
      <c r="EL265" s="254">
        <f t="shared" si="3047"/>
        <v>1.3888888888888889E-3</v>
      </c>
      <c r="EM265" s="254">
        <f t="shared" si="3047"/>
        <v>4.1666666666666664E-4</v>
      </c>
      <c r="EN265" s="254">
        <v>4.1666666666666669E-4</v>
      </c>
      <c r="EO265" s="254">
        <v>0.99944444444444447</v>
      </c>
      <c r="EP265" s="254">
        <f t="shared" ref="EP265:FD265" si="3048">IF(EP267&lt;EP262,(EP262-EP267)/5+EP266,(EP267-EP262)/5+EP264)</f>
        <v>0.99930555555555556</v>
      </c>
      <c r="EQ265" s="254">
        <f t="shared" si="3048"/>
        <v>0</v>
      </c>
      <c r="ER265" s="254">
        <f t="shared" si="3048"/>
        <v>8.3333333333333328E-4</v>
      </c>
      <c r="ES265" s="254">
        <f t="shared" si="3048"/>
        <v>8.3333333333333328E-4</v>
      </c>
      <c r="ET265" s="254">
        <f t="shared" si="3048"/>
        <v>9.722222222222223E-4</v>
      </c>
      <c r="EU265" s="254">
        <f t="shared" si="3048"/>
        <v>9.722222222222223E-4</v>
      </c>
      <c r="EV265" s="254">
        <f t="shared" si="3048"/>
        <v>1.1111111111111111E-3</v>
      </c>
      <c r="EW265" s="254">
        <f t="shared" si="3048"/>
        <v>6.9444444444444447E-4</v>
      </c>
      <c r="EX265" s="254">
        <f t="shared" si="3048"/>
        <v>2.7777777777777779E-3</v>
      </c>
      <c r="EY265" s="254">
        <f t="shared" si="3048"/>
        <v>2.7777777777777779E-3</v>
      </c>
      <c r="EZ265" s="254">
        <f t="shared" si="3048"/>
        <v>1.3888888888888889E-3</v>
      </c>
      <c r="FA265" s="254">
        <f t="shared" si="3048"/>
        <v>3.1944444444444446E-3</v>
      </c>
      <c r="FB265" s="254">
        <f t="shared" si="3048"/>
        <v>2.0833333333333333E-3</v>
      </c>
      <c r="FC265" s="254">
        <f t="shared" si="3048"/>
        <v>2.7777777777777779E-3</v>
      </c>
      <c r="FD265" s="254">
        <f t="shared" si="3048"/>
        <v>1.8055555555555557E-3</v>
      </c>
      <c r="FE265" s="254">
        <f t="shared" ref="FE265:FJ265" si="3049">IF(FE267&lt;FE262,(FE262-FE267)/5+FE266,(FE267-FE262)/5+FE264)</f>
        <v>2.0833333333333333E-3</v>
      </c>
      <c r="FF265" s="254">
        <f t="shared" si="3049"/>
        <v>1.6666666666666668E-3</v>
      </c>
      <c r="FG265" s="254">
        <f t="shared" si="3049"/>
        <v>6.9444444444444447E-4</v>
      </c>
      <c r="FH265" s="254">
        <f t="shared" si="3049"/>
        <v>4.1666666666666664E-4</v>
      </c>
      <c r="FI265" s="254">
        <f t="shared" si="3049"/>
        <v>2.7777777777777778E-4</v>
      </c>
      <c r="FJ265" s="254">
        <f t="shared" si="3049"/>
        <v>2.3611111111111111E-3</v>
      </c>
      <c r="FK265" s="255">
        <f t="shared" ref="FK265" si="3050">IF(FK267&lt;FK262,(FK262-FK267)/5+FK266,(FK267-FK262)/5+FK264)</f>
        <v>2.0833333333333333E-3</v>
      </c>
      <c r="FL265" s="214">
        <f t="shared" si="2978"/>
        <v>12</v>
      </c>
      <c r="FM265" s="238" t="s">
        <v>95</v>
      </c>
      <c r="FN265" s="222">
        <f>II191</f>
        <v>0.98777777777777787</v>
      </c>
      <c r="FO265" s="225"/>
      <c r="FP265" s="225"/>
      <c r="FQ265" s="225"/>
      <c r="FR265" s="225"/>
      <c r="FS265" s="225"/>
      <c r="FT265" s="225"/>
      <c r="FU265" s="225"/>
      <c r="FV265" s="225"/>
      <c r="FW265" s="225"/>
      <c r="FX265" s="225"/>
      <c r="FY265" s="225"/>
      <c r="FZ265" s="225"/>
      <c r="GA265" s="225"/>
      <c r="GB265" s="225"/>
      <c r="GC265" s="225"/>
      <c r="GD265" s="225"/>
      <c r="GE265" s="216"/>
      <c r="GF265" s="216"/>
      <c r="GG265" s="216"/>
      <c r="GH265" s="216"/>
      <c r="GI265" s="216"/>
      <c r="GJ265" s="216"/>
      <c r="GK265" s="216"/>
      <c r="GL265" s="216"/>
      <c r="GM265" s="216"/>
      <c r="GN265" s="216"/>
      <c r="GO265" s="216"/>
      <c r="GP265" s="216"/>
      <c r="GQ265" s="216"/>
      <c r="GR265" s="216"/>
      <c r="GS265" s="216"/>
      <c r="GT265" s="216"/>
      <c r="GU265" s="216"/>
      <c r="GV265" s="216"/>
      <c r="GW265" s="216"/>
      <c r="GX265" s="216"/>
      <c r="GY265" s="216"/>
      <c r="GZ265" s="216"/>
      <c r="HA265" s="216"/>
      <c r="HB265" s="216"/>
      <c r="HC265" s="216"/>
      <c r="HD265" s="216"/>
      <c r="HE265" s="216"/>
      <c r="HF265" s="216"/>
      <c r="HG265" s="216"/>
      <c r="HH265" s="216"/>
      <c r="HI265" s="216"/>
      <c r="HJ265" s="216"/>
      <c r="HK265" s="216"/>
      <c r="HL265" s="216"/>
      <c r="HM265" s="216"/>
      <c r="HN265" s="216"/>
      <c r="HO265" s="216"/>
      <c r="HP265" s="216"/>
      <c r="HQ265" s="216"/>
      <c r="HR265" s="216"/>
      <c r="HS265" s="216"/>
      <c r="HT265" s="216"/>
      <c r="HU265" s="216"/>
      <c r="HV265" s="216"/>
      <c r="HW265" s="216"/>
      <c r="HX265" s="216"/>
      <c r="HY265" s="216"/>
      <c r="HZ265" s="216"/>
      <c r="IA265" s="216"/>
      <c r="IB265" s="216"/>
      <c r="IC265" s="216"/>
      <c r="ID265" s="216"/>
      <c r="IE265" s="216"/>
      <c r="IF265" s="216"/>
      <c r="IG265" s="216"/>
      <c r="IH265" s="216"/>
      <c r="II265" s="216"/>
      <c r="IJ265" s="216"/>
      <c r="IK265" s="216"/>
      <c r="IL265" s="216"/>
      <c r="IM265" s="216"/>
      <c r="IN265" s="216"/>
      <c r="IO265" s="216"/>
      <c r="IP265" s="216"/>
      <c r="IQ265" s="216"/>
      <c r="IR265" s="216"/>
      <c r="IS265" s="216"/>
      <c r="IT265" s="216"/>
      <c r="IU265" s="216"/>
      <c r="IV265" s="216"/>
      <c r="IW265" s="216"/>
      <c r="IX265" s="216"/>
      <c r="IY265" s="216"/>
      <c r="IZ265" s="216"/>
      <c r="JA265" s="216"/>
      <c r="JB265" s="216"/>
      <c r="JC265" s="216"/>
      <c r="JD265" s="216"/>
      <c r="JE265" s="216"/>
      <c r="JF265" s="216"/>
      <c r="JG265" s="216"/>
      <c r="JH265" s="216"/>
      <c r="JI265" s="216"/>
      <c r="JJ265" s="216"/>
      <c r="JK265" s="216"/>
      <c r="JL265" s="216"/>
      <c r="JM265" s="216"/>
      <c r="JN265" s="216"/>
      <c r="JO265" s="216"/>
      <c r="JP265" s="216"/>
      <c r="JQ265" s="216"/>
      <c r="JR265" s="216"/>
    </row>
    <row r="266" spans="58:278" ht="15.75" thickBot="1">
      <c r="BF266" s="215">
        <v>11</v>
      </c>
      <c r="BG266" s="214">
        <f t="shared" si="2976"/>
        <v>11</v>
      </c>
      <c r="BH266" s="286">
        <f>IF(BH267&lt;BH262,(BH262-BH267)/5+BH267,(BH267-BH262)/5+BH265)</f>
        <v>2.0833333333333333E-3</v>
      </c>
      <c r="BI266" s="283">
        <f>IF(BI267&lt;BI262,(BI262-BI267)/5+BI267,(BI267-BI262)/5+BI265)</f>
        <v>6.9444444444444447E-4</v>
      </c>
      <c r="BJ266" s="283">
        <f t="shared" ref="BJ266:BW266" si="3051">IF(BJ267&lt;BJ262,(BJ262-BJ267)/5+BJ267,(BJ267-BJ262)/5+BJ265)</f>
        <v>8.3333333333333339E-4</v>
      </c>
      <c r="BK266" s="283">
        <f t="shared" si="3051"/>
        <v>1.3888888888888889E-3</v>
      </c>
      <c r="BL266" s="283">
        <f t="shared" si="3051"/>
        <v>1.3888888888888889E-3</v>
      </c>
      <c r="BM266" s="283">
        <f t="shared" si="3051"/>
        <v>1.3888888888888889E-3</v>
      </c>
      <c r="BN266" s="283">
        <f t="shared" si="3051"/>
        <v>1.3888888888888889E-3</v>
      </c>
      <c r="BO266" s="283">
        <f t="shared" si="3051"/>
        <v>8.3333333333333339E-4</v>
      </c>
      <c r="BP266" s="283">
        <f t="shared" si="3051"/>
        <v>2.9166666666666668E-3</v>
      </c>
      <c r="BQ266" s="283">
        <f t="shared" si="3051"/>
        <v>1.3888888888888889E-3</v>
      </c>
      <c r="BR266" s="283">
        <f t="shared" si="3051"/>
        <v>1.5277777777777779E-3</v>
      </c>
      <c r="BS266" s="283">
        <f t="shared" si="3051"/>
        <v>1.5277777777777779E-3</v>
      </c>
      <c r="BT266" s="283">
        <f t="shared" si="3051"/>
        <v>1.9444444444444446E-3</v>
      </c>
      <c r="BU266" s="283">
        <f t="shared" si="3051"/>
        <v>1.5277777777777779E-3</v>
      </c>
      <c r="BV266" s="283">
        <f t="shared" si="3051"/>
        <v>1.5277777777777779E-3</v>
      </c>
      <c r="BW266" s="283">
        <f t="shared" si="3051"/>
        <v>2.0833333333333333E-3</v>
      </c>
      <c r="BX266" s="283">
        <f t="shared" ref="BX266" si="3052">IF(BX267&lt;BX262,(BX262-BX267)/5+BX267,(BX267-BX262)/5+BX265)</f>
        <v>1.9444444444444446E-3</v>
      </c>
      <c r="BY266" s="283">
        <f t="shared" ref="BY266" si="3053">IF(BY267&lt;BY262,(BY262-BY267)/5+BY267,(BY267-BY262)/5+BY265)</f>
        <v>1.5277777777777779E-3</v>
      </c>
      <c r="BZ266" s="283">
        <f t="shared" ref="BZ266" si="3054">IF(BZ267&lt;BZ262,(BZ262-BZ267)/5+BZ267,(BZ267-BZ262)/5+BZ265)</f>
        <v>1.5277777777777779E-3</v>
      </c>
      <c r="CA266" s="283">
        <f t="shared" ref="CA266" si="3055">IF(CA267&lt;CA262,(CA262-CA267)/5+CA267,(CA267-CA262)/5+CA265)</f>
        <v>2.0833333333333333E-3</v>
      </c>
      <c r="CB266" s="283">
        <f t="shared" ref="CB266" si="3056">IF(CB267&lt;CB262,(CB262-CB267)/5+CB267,(CB267-CB262)/5+CB265)</f>
        <v>2.9166666666666668E-3</v>
      </c>
      <c r="CC266" s="283">
        <f t="shared" ref="CC266" si="3057">IF(CC267&lt;CC262,(CC262-CC267)/5+CC267,(CC267-CC262)/5+CC265)</f>
        <v>2.2222222222222222E-3</v>
      </c>
      <c r="CD266" s="283">
        <f t="shared" ref="CD266" si="3058">IF(CD267&lt;CD262,(CD262-CD267)/5+CD267,(CD267-CD262)/5+CD265)</f>
        <v>1.5277777777777779E-3</v>
      </c>
      <c r="CE266" s="283">
        <f t="shared" ref="CE266" si="3059">IF(CE267&lt;CE262,(CE262-CE267)/5+CE267,(CE267-CE262)/5+CE265)</f>
        <v>2.2222222222222222E-3</v>
      </c>
      <c r="CF266" s="283">
        <f t="shared" ref="CF266" si="3060">IF(CF267&lt;CF262,(CF262-CF267)/5+CF267,(CF267-CF262)/5+CF265)</f>
        <v>4.3055555555555555E-3</v>
      </c>
      <c r="CG266" s="283">
        <f t="shared" ref="CG266" si="3061">IF(CG267&lt;CG262,(CG262-CG267)/5+CG267,(CG267-CG262)/5+CG265)</f>
        <v>2.9166666666666668E-3</v>
      </c>
      <c r="CH266" s="283">
        <f t="shared" ref="CH266" si="3062">IF(CH267&lt;CH262,(CH262-CH267)/5+CH267,(CH267-CH262)/5+CH265)</f>
        <v>3.0555555555555557E-3</v>
      </c>
      <c r="CI266" s="283">
        <f t="shared" ref="CI266" si="3063">IF(CI267&lt;CI262,(CI262-CI267)/5+CI267,(CI267-CI262)/5+CI265)</f>
        <v>4.3055555555555555E-3</v>
      </c>
      <c r="CJ266" s="283">
        <f t="shared" ref="CJ266" si="3064">IF(CJ267&lt;CJ262,(CJ262-CJ267)/5+CJ267,(CJ267-CJ262)/5+CJ265)</f>
        <v>5.0000000000000001E-3</v>
      </c>
      <c r="CK266" s="283">
        <f t="shared" ref="CK266" si="3065">IF(CK267&lt;CK262,(CK262-CK267)/5+CK267,(CK267-CK262)/5+CK265)</f>
        <v>4.4444444444444444E-3</v>
      </c>
      <c r="CL266" s="283">
        <f t="shared" ref="CL266" si="3066">IF(CL267&lt;CL262,(CL262-CL267)/5+CL267,(CL267-CL262)/5+CL265)</f>
        <v>4.4444444444444444E-3</v>
      </c>
      <c r="CM266" s="283">
        <f t="shared" ref="CM266" si="3067">IF(CM267&lt;CM262,(CM262-CM267)/5+CM267,(CM267-CM262)/5+CM265)</f>
        <v>5.2777777777777779E-3</v>
      </c>
      <c r="CN266" s="283">
        <f t="shared" ref="CN266" si="3068">IF(CN267&lt;CN262,(CN262-CN267)/5+CN267,(CN267-CN262)/5+CN265)</f>
        <v>8.0555555555555554E-3</v>
      </c>
      <c r="CO266" s="283">
        <f t="shared" ref="CO266" si="3069">IF(CO267&lt;CO262,(CO262-CO267)/5+CO267,(CO267-CO262)/5+CO265)</f>
        <v>8.0555555555555554E-3</v>
      </c>
      <c r="CP266" s="283">
        <f t="shared" ref="CP266" si="3070">IF(CP267&lt;CP262,(CP262-CP267)/5+CP267,(CP267-CP262)/5+CP265)</f>
        <v>8.1944444444444434E-3</v>
      </c>
      <c r="CQ266" s="283">
        <f t="shared" ref="CQ266" si="3071">IF(CQ267&lt;CQ262,(CQ262-CQ267)/5+CQ267,(CQ267-CQ262)/5+CQ265)</f>
        <v>9.7222222222222224E-3</v>
      </c>
      <c r="CR266" s="283">
        <f t="shared" ref="CR266" si="3072">IF(CR267&lt;CR262,(CR262-CR267)/5+CR267,(CR267-CR262)/5+CR265)</f>
        <v>9.0277777777777769E-3</v>
      </c>
      <c r="CS266" s="283">
        <f t="shared" ref="CS266" si="3073">IF(CS267&lt;CS262,(CS262-CS267)/5+CS267,(CS267-CS262)/5+CS265)</f>
        <v>1.0555555555555556E-2</v>
      </c>
      <c r="CT266" s="283">
        <f t="shared" ref="CT266" si="3074">IF(CT267&lt;CT262,(CT262-CT267)/5+CT267,(CT267-CT262)/5+CT265)</f>
        <v>9.1666666666666667E-3</v>
      </c>
      <c r="CU266" s="283">
        <f t="shared" ref="CU266" si="3075">IF(CU267&lt;CU262,(CU262-CU267)/5+CU267,(CU267-CU262)/5+CU265)</f>
        <v>1.3472222222222222E-2</v>
      </c>
      <c r="CV266" s="283">
        <f t="shared" ref="CV266" si="3076">IF(CV267&lt;CV262,(CV262-CV267)/5+CV267,(CV267-CV262)/5+CV265)</f>
        <v>1.5555555555555555E-2</v>
      </c>
      <c r="CW266" s="283">
        <f t="shared" ref="CW266" si="3077">IF(CW267&lt;CW262,(CW262-CW267)/5+CW267,(CW267-CW262)/5+CW265)</f>
        <v>1.4305555555555556E-2</v>
      </c>
      <c r="CX266" s="283">
        <f t="shared" ref="CX266" si="3078">IF(CX267&lt;CX262,(CX262-CX267)/5+CX267,(CX267-CX262)/5+CX265)</f>
        <v>1.5694444444444445E-2</v>
      </c>
      <c r="CY266" s="283">
        <f t="shared" ref="CY266" si="3079">IF(CY267&lt;CY262,(CY262-CY267)/5+CY267,(CY267-CY262)/5+CY265)</f>
        <v>1.5972222222222221E-2</v>
      </c>
      <c r="CZ266" s="283">
        <f t="shared" ref="CZ266" si="3080">IF(CZ267&lt;CZ262,(CZ262-CZ267)/5+CZ267,(CZ267-CZ262)/5+CZ265)</f>
        <v>1.4444444444444444E-2</v>
      </c>
      <c r="DA266" s="283">
        <f t="shared" ref="DA266" si="3081">IF(DA267&lt;DA262,(DA262-DA267)/5+DA267,(DA267-DA262)/5+DA265)</f>
        <v>1.8333333333333333E-2</v>
      </c>
      <c r="DB266" s="283">
        <f t="shared" ref="DB266" si="3082">IF(DB267&lt;DB262,(DB262-DB267)/5+DB267,(DB267-DB262)/5+DB265)</f>
        <v>1.5277777777777777E-2</v>
      </c>
      <c r="DC266" s="283">
        <f t="shared" ref="DC266" si="3083">IF(DC267&lt;DC262,(DC262-DC267)/5+DC267,(DC267-DC262)/5+DC265)</f>
        <v>2.0555555555555556E-2</v>
      </c>
      <c r="DD266" s="283">
        <f t="shared" ref="DD266" si="3084">IF(DD267&lt;DD262,(DD262-DD267)/5+DD267,(DD267-DD262)/5+DD265)</f>
        <v>2.1250000000000002E-2</v>
      </c>
      <c r="DE266" s="283">
        <f t="shared" ref="DE266" si="3085">IF(DE267&lt;DE262,(DE262-DE267)/5+DE267,(DE267-DE262)/5+DE265)</f>
        <v>2.416666666666667E-2</v>
      </c>
      <c r="DF266" s="283">
        <f t="shared" ref="DF266" si="3086">IF(DF267&lt;DF262,(DF262-DF267)/5+DF267,(DF267-DF262)/5+DF265)</f>
        <v>2.8888888888888888E-2</v>
      </c>
      <c r="DG266" s="283">
        <f t="shared" ref="DG266" si="3087">IF(DG267&lt;DG262,(DG262-DG267)/5+DG267,(DG267-DG262)/5+DG265)</f>
        <v>3.125E-2</v>
      </c>
      <c r="DH266" s="283">
        <f t="shared" ref="DH266" si="3088">IF(DH267&lt;DH262,(DH262-DH267)/5+DH267,(DH267-DH262)/5+DH265)</f>
        <v>3.2222222222222222E-2</v>
      </c>
      <c r="DI266" s="283">
        <f t="shared" ref="DI266" si="3089">IF(DI267&lt;DI262,(DI262-DI267)/5+DI267,(DI267-DI262)/5+DI265)</f>
        <v>3.4305555555555554E-2</v>
      </c>
      <c r="DJ266" s="283">
        <f t="shared" ref="DJ266" si="3090">IF(DJ267&lt;DJ262,(DJ262-DJ267)/5+DJ267,(DJ267-DJ262)/5+DJ265)</f>
        <v>3.5972222222222225E-2</v>
      </c>
      <c r="DK266" s="283">
        <f t="shared" ref="DK266" si="3091">IF(DK267&lt;DK262,(DK262-DK267)/5+DK267,(DK267-DK262)/5+DK265)</f>
        <v>3.5277777777777783E-2</v>
      </c>
      <c r="DL266" s="283">
        <f t="shared" ref="DL266" si="3092">IF(DL267&lt;DL262,(DL262-DL267)/5+DL267,(DL267-DL262)/5+DL265)</f>
        <v>4.1250000000000002E-2</v>
      </c>
      <c r="DM266" s="283">
        <f t="shared" ref="DM266" si="3093">IF(DM267&lt;DM262,(DM262-DM267)/5+DM267,(DM267-DM262)/5+DM265)</f>
        <v>5.0277777777777782E-2</v>
      </c>
      <c r="DN266" s="283">
        <f t="shared" ref="DN266" si="3094">IF(DN267&lt;DN262,(DN262-DN267)/5+DN267,(DN267-DN262)/5+DN265)</f>
        <v>5.2777777777777778E-2</v>
      </c>
      <c r="DO266" s="283">
        <f t="shared" ref="DO266" si="3095">IF(DO267&lt;DO262,(DO262-DO267)/5+DO267,(DO267-DO262)/5+DO265)</f>
        <v>8.4861111111111109E-2</v>
      </c>
      <c r="DP266" s="283">
        <f t="shared" ref="DP266" si="3096">IF(DP267&lt;DP262,(DP262-DP267)/5+DP267,(DP267-DP262)/5+DP265)</f>
        <v>8.8888888888888892E-2</v>
      </c>
      <c r="DQ266" s="306">
        <f t="shared" si="2977"/>
        <v>11</v>
      </c>
      <c r="DR266" s="272">
        <f t="shared" ref="DR266:DS266" si="3097">IF(DR267&lt;DR262,(DR262-DR267)/5+DR267,(DR267-DR262)/5+DR265)</f>
        <v>0.99444444444444446</v>
      </c>
      <c r="DS266" s="272">
        <f t="shared" si="3097"/>
        <v>0.99541666666666651</v>
      </c>
      <c r="DT266" s="272">
        <f t="shared" ref="DT266:EC266" si="3098">IF(DT267&lt;DT262,(DT262-DT267)/5+DT267,(DT267-DT262)/5+DT265)</f>
        <v>0.99819444444444427</v>
      </c>
      <c r="DU266" s="272">
        <f t="shared" si="3098"/>
        <v>0.99541666666666651</v>
      </c>
      <c r="DV266" s="272">
        <f t="shared" si="3098"/>
        <v>0.99888888888888872</v>
      </c>
      <c r="DW266" s="272">
        <f t="shared" si="3098"/>
        <v>0.99888888888888872</v>
      </c>
      <c r="DX266" s="272">
        <f t="shared" si="3098"/>
        <v>0.99680555555555539</v>
      </c>
      <c r="DY266" s="272">
        <f t="shared" si="3098"/>
        <v>0.99750000000000016</v>
      </c>
      <c r="DZ266" s="272">
        <f t="shared" si="3098"/>
        <v>0.99833333333333307</v>
      </c>
      <c r="EA266" s="272">
        <f t="shared" si="3098"/>
        <v>0.99819444444444427</v>
      </c>
      <c r="EB266" s="272">
        <f t="shared" si="3098"/>
        <v>0.99819444444444427</v>
      </c>
      <c r="EC266" s="272">
        <f t="shared" si="3098"/>
        <v>0.99833333333333307</v>
      </c>
      <c r="ED266" s="283">
        <v>4.1666666666666669E-4</v>
      </c>
      <c r="EE266" s="283">
        <v>0.99902777777777774</v>
      </c>
      <c r="EF266" s="272">
        <f t="shared" ref="EF266:EM266" si="3099">IF(EF267&lt;EF262,(EF262-EF267)/5+EF267,(EF267-EF262)/5+EF265)</f>
        <v>1.25E-3</v>
      </c>
      <c r="EG266" s="272">
        <f t="shared" si="3099"/>
        <v>2.7777777777777778E-4</v>
      </c>
      <c r="EH266" s="272">
        <f t="shared" si="3099"/>
        <v>1.1111111111111111E-3</v>
      </c>
      <c r="EI266" s="272">
        <f t="shared" si="3099"/>
        <v>0.99916666666666665</v>
      </c>
      <c r="EJ266" s="272">
        <f t="shared" si="3099"/>
        <v>0.99847222222222232</v>
      </c>
      <c r="EK266" s="272">
        <f t="shared" si="3099"/>
        <v>0.99861111111111101</v>
      </c>
      <c r="EL266" s="272">
        <f t="shared" si="3099"/>
        <v>1.3888888888888889E-3</v>
      </c>
      <c r="EM266" s="272">
        <f t="shared" si="3099"/>
        <v>5.5555555555555556E-4</v>
      </c>
      <c r="EN266" s="283">
        <v>0.99986111111111109</v>
      </c>
      <c r="EO266" s="283">
        <v>0.99972222222222218</v>
      </c>
      <c r="EP266" s="272">
        <f t="shared" ref="EP266:FD266" si="3100">IF(EP267&lt;EP262,(EP262-EP267)/5+EP267,(EP267-EP262)/5+EP265)</f>
        <v>0.99930555555555556</v>
      </c>
      <c r="EQ266" s="272">
        <f t="shared" si="3100"/>
        <v>0</v>
      </c>
      <c r="ER266" s="272">
        <f t="shared" si="3100"/>
        <v>4.1666666666666664E-4</v>
      </c>
      <c r="ES266" s="272">
        <f t="shared" si="3100"/>
        <v>4.1666666666666664E-4</v>
      </c>
      <c r="ET266" s="272">
        <f t="shared" si="3100"/>
        <v>8.3333333333333339E-4</v>
      </c>
      <c r="EU266" s="272">
        <f t="shared" si="3100"/>
        <v>8.3333333333333339E-4</v>
      </c>
      <c r="EV266" s="272">
        <f t="shared" si="3100"/>
        <v>5.5555555555555556E-4</v>
      </c>
      <c r="EW266" s="272">
        <f t="shared" si="3100"/>
        <v>6.9444444444444447E-4</v>
      </c>
      <c r="EX266" s="272">
        <f t="shared" si="3100"/>
        <v>2.7777777777777779E-3</v>
      </c>
      <c r="EY266" s="272">
        <f t="shared" si="3100"/>
        <v>2.7777777777777779E-3</v>
      </c>
      <c r="EZ266" s="272">
        <f t="shared" si="3100"/>
        <v>1.3888888888888889E-3</v>
      </c>
      <c r="FA266" s="272">
        <f t="shared" si="3100"/>
        <v>3.3333333333333335E-3</v>
      </c>
      <c r="FB266" s="272">
        <f t="shared" si="3100"/>
        <v>2.0833333333333333E-3</v>
      </c>
      <c r="FC266" s="272">
        <f t="shared" si="3100"/>
        <v>2.7777777777777779E-3</v>
      </c>
      <c r="FD266" s="272">
        <f t="shared" si="3100"/>
        <v>1.9444444444444446E-3</v>
      </c>
      <c r="FE266" s="272">
        <f t="shared" ref="FE266:FJ266" si="3101">IF(FE267&lt;FE262,(FE262-FE267)/5+FE267,(FE267-FE262)/5+FE265)</f>
        <v>2.0833333333333333E-3</v>
      </c>
      <c r="FF266" s="272">
        <f t="shared" si="3101"/>
        <v>1.5277777777777779E-3</v>
      </c>
      <c r="FG266" s="272">
        <f t="shared" si="3101"/>
        <v>6.9444444444444447E-4</v>
      </c>
      <c r="FH266" s="272">
        <f t="shared" si="3101"/>
        <v>5.5555555555555556E-4</v>
      </c>
      <c r="FI266" s="272">
        <f t="shared" si="3101"/>
        <v>1.3888888888888889E-4</v>
      </c>
      <c r="FJ266" s="272">
        <f t="shared" si="3101"/>
        <v>2.2222222222222222E-3</v>
      </c>
      <c r="FK266" s="275">
        <f t="shared" ref="FK266" si="3102">IF(FK267&lt;FK262,(FK262-FK267)/5+FK267,(FK267-FK262)/5+FK265)</f>
        <v>2.0833333333333333E-3</v>
      </c>
      <c r="FL266" s="214">
        <f t="shared" si="2978"/>
        <v>11</v>
      </c>
      <c r="FM266" s="238" t="s">
        <v>145</v>
      </c>
      <c r="FN266" s="222">
        <f>IJ191</f>
        <v>0.98805555555555546</v>
      </c>
      <c r="FO266" s="221"/>
      <c r="FP266" s="221"/>
      <c r="FQ266" s="221"/>
      <c r="FR266" s="221"/>
      <c r="FS266" s="221"/>
      <c r="FT266" s="221"/>
      <c r="FU266" s="221"/>
      <c r="FV266" s="221"/>
      <c r="FW266" s="221"/>
      <c r="FX266" s="221"/>
      <c r="FY266" s="221"/>
      <c r="FZ266" s="221"/>
      <c r="GA266" s="221"/>
      <c r="GB266" s="221"/>
      <c r="GC266" s="221"/>
      <c r="GD266" s="221"/>
      <c r="GE266" s="216"/>
      <c r="GF266" s="216"/>
      <c r="GG266" s="216"/>
      <c r="GH266" s="216"/>
      <c r="GI266" s="216"/>
      <c r="GJ266" s="216"/>
      <c r="GK266" s="216"/>
      <c r="GL266" s="216"/>
      <c r="GM266" s="216"/>
      <c r="GN266" s="216"/>
      <c r="GO266" s="216"/>
      <c r="GP266" s="216"/>
      <c r="GQ266" s="216"/>
      <c r="GR266" s="216"/>
      <c r="GS266" s="216"/>
      <c r="GT266" s="216"/>
      <c r="GU266" s="216"/>
      <c r="GV266" s="216"/>
      <c r="GW266" s="216"/>
      <c r="GX266" s="216"/>
      <c r="GY266" s="216"/>
      <c r="GZ266" s="216"/>
      <c r="HA266" s="216"/>
      <c r="HB266" s="216"/>
      <c r="HC266" s="216"/>
      <c r="HD266" s="216"/>
      <c r="HE266" s="216"/>
      <c r="HF266" s="216"/>
      <c r="HG266" s="216"/>
      <c r="HH266" s="216"/>
      <c r="HI266" s="216"/>
      <c r="HJ266" s="216"/>
      <c r="HK266" s="216"/>
      <c r="HL266" s="216"/>
      <c r="HM266" s="216"/>
      <c r="HN266" s="216"/>
      <c r="HO266" s="216"/>
      <c r="HP266" s="216"/>
      <c r="HQ266" s="216"/>
      <c r="HR266" s="216"/>
      <c r="HS266" s="216"/>
      <c r="HT266" s="216"/>
      <c r="HU266" s="216"/>
      <c r="HV266" s="216"/>
      <c r="HW266" s="216"/>
      <c r="HX266" s="216"/>
      <c r="HY266" s="216"/>
      <c r="HZ266" s="216"/>
      <c r="IA266" s="216"/>
      <c r="IB266" s="216"/>
      <c r="IC266" s="216"/>
      <c r="ID266" s="216"/>
      <c r="IE266" s="216"/>
      <c r="IF266" s="216"/>
      <c r="IG266" s="216"/>
      <c r="IH266" s="216"/>
      <c r="II266" s="216"/>
      <c r="IJ266" s="216"/>
      <c r="IK266" s="216"/>
      <c r="IL266" s="216"/>
      <c r="IM266" s="216"/>
      <c r="IN266" s="216"/>
      <c r="IO266" s="216"/>
      <c r="IP266" s="216"/>
      <c r="IQ266" s="216"/>
      <c r="IR266" s="216"/>
      <c r="IS266" s="216"/>
      <c r="IT266" s="216"/>
      <c r="IU266" s="216"/>
      <c r="IV266" s="216"/>
      <c r="IW266" s="216"/>
      <c r="IX266" s="216"/>
      <c r="IY266" s="216"/>
      <c r="IZ266" s="216"/>
      <c r="JA266" s="216"/>
      <c r="JB266" s="216"/>
      <c r="JC266" s="216"/>
      <c r="JD266" s="216"/>
      <c r="JE266" s="216"/>
      <c r="JF266" s="216"/>
      <c r="JG266" s="216"/>
      <c r="JH266" s="216"/>
      <c r="JI266" s="216"/>
      <c r="JJ266" s="216"/>
      <c r="JK266" s="216"/>
      <c r="JL266" s="216"/>
      <c r="JM266" s="216"/>
      <c r="JN266" s="216"/>
      <c r="JO266" s="216"/>
      <c r="JP266" s="216"/>
      <c r="JQ266" s="216"/>
      <c r="JR266" s="216"/>
    </row>
    <row r="267" spans="58:278" ht="15.75" thickBot="1">
      <c r="BF267" s="215">
        <v>10</v>
      </c>
      <c r="BG267" s="214">
        <f t="shared" si="2976"/>
        <v>10</v>
      </c>
      <c r="BH267" s="258">
        <v>2.0833333333333333E-3</v>
      </c>
      <c r="BI267" s="259">
        <v>6.9444444444444447E-4</v>
      </c>
      <c r="BJ267" s="259">
        <v>6.9444444444444447E-4</v>
      </c>
      <c r="BK267" s="259">
        <v>1.3888888888888889E-3</v>
      </c>
      <c r="BL267" s="259">
        <v>1.3888888888888889E-3</v>
      </c>
      <c r="BM267" s="259">
        <v>1.3888888888888889E-3</v>
      </c>
      <c r="BN267" s="259">
        <v>1.3888888888888889E-3</v>
      </c>
      <c r="BO267" s="259">
        <v>6.9444444444444447E-4</v>
      </c>
      <c r="BP267" s="259">
        <v>2.7777777777777779E-3</v>
      </c>
      <c r="BQ267" s="259">
        <v>1.3888888888888889E-3</v>
      </c>
      <c r="BR267" s="259">
        <v>1.3888888888888889E-3</v>
      </c>
      <c r="BS267" s="259">
        <v>1.3888888888888889E-3</v>
      </c>
      <c r="BT267" s="259">
        <v>2.0833333333333333E-3</v>
      </c>
      <c r="BU267" s="259">
        <v>1.3888888888888889E-3</v>
      </c>
      <c r="BV267" s="259">
        <v>1.3888888888888889E-3</v>
      </c>
      <c r="BW267" s="259">
        <v>2.0833333333333333E-3</v>
      </c>
      <c r="BX267" s="259">
        <v>2.0833333333333333E-3</v>
      </c>
      <c r="BY267" s="259">
        <v>1.3888888888888889E-3</v>
      </c>
      <c r="BZ267" s="259">
        <v>1.3888888888888889E-3</v>
      </c>
      <c r="CA267" s="259">
        <v>2.0833333333333333E-3</v>
      </c>
      <c r="CB267" s="259">
        <v>2.7777777777777779E-3</v>
      </c>
      <c r="CC267" s="259">
        <v>2.0833333333333333E-3</v>
      </c>
      <c r="CD267" s="259">
        <v>1.3888888888888889E-3</v>
      </c>
      <c r="CE267" s="259">
        <v>2.0833333333333333E-3</v>
      </c>
      <c r="CF267" s="259">
        <v>4.1666666666666666E-3</v>
      </c>
      <c r="CG267" s="259">
        <v>2.7777777777777779E-3</v>
      </c>
      <c r="CH267" s="259">
        <v>2.7777777777777779E-3</v>
      </c>
      <c r="CI267" s="259">
        <v>4.1666666666666666E-3</v>
      </c>
      <c r="CJ267" s="259">
        <v>4.8611111111111112E-3</v>
      </c>
      <c r="CK267" s="259">
        <v>4.1666666666666666E-3</v>
      </c>
      <c r="CL267" s="259">
        <v>4.1666666666666666E-3</v>
      </c>
      <c r="CM267" s="259">
        <v>4.8611111111111112E-3</v>
      </c>
      <c r="CN267" s="259">
        <v>7.6388888888888886E-3</v>
      </c>
      <c r="CO267" s="259">
        <v>7.6388888888888886E-3</v>
      </c>
      <c r="CP267" s="259">
        <v>7.6388888888888886E-3</v>
      </c>
      <c r="CQ267" s="259">
        <v>9.0277777777777787E-3</v>
      </c>
      <c r="CR267" s="259">
        <v>8.3333333333333332E-3</v>
      </c>
      <c r="CS267" s="259">
        <v>9.7222222222222224E-3</v>
      </c>
      <c r="CT267" s="259">
        <v>8.3333333333333332E-3</v>
      </c>
      <c r="CU267" s="259">
        <v>1.2499999999999999E-2</v>
      </c>
      <c r="CV267" s="259">
        <v>1.4583333333333332E-2</v>
      </c>
      <c r="CW267" s="259">
        <v>1.3194444444444444E-2</v>
      </c>
      <c r="CX267" s="259">
        <v>1.4583333333333332E-2</v>
      </c>
      <c r="CY267" s="259">
        <v>1.4583333333333332E-2</v>
      </c>
      <c r="CZ267" s="259">
        <v>1.3194444444444444E-2</v>
      </c>
      <c r="DA267" s="259">
        <v>1.7361111111111112E-2</v>
      </c>
      <c r="DB267" s="259">
        <v>1.3888888888888888E-2</v>
      </c>
      <c r="DC267" s="259">
        <v>1.8749999999999999E-2</v>
      </c>
      <c r="DD267" s="259">
        <v>1.9444444444444445E-2</v>
      </c>
      <c r="DE267" s="259">
        <v>2.2222222222222223E-2</v>
      </c>
      <c r="DF267" s="259">
        <v>2.6388888888888889E-2</v>
      </c>
      <c r="DG267" s="259">
        <v>2.8472222222222222E-2</v>
      </c>
      <c r="DH267" s="259">
        <v>2.9166666666666664E-2</v>
      </c>
      <c r="DI267" s="259">
        <v>3.125E-2</v>
      </c>
      <c r="DJ267" s="259">
        <v>3.2638888888888891E-2</v>
      </c>
      <c r="DK267" s="259">
        <v>3.1944444444444449E-2</v>
      </c>
      <c r="DL267" s="259">
        <v>3.7499999999999999E-2</v>
      </c>
      <c r="DM267" s="259">
        <v>4.5833333333333337E-2</v>
      </c>
      <c r="DN267" s="259">
        <v>4.7916666666666663E-2</v>
      </c>
      <c r="DO267" s="259">
        <v>7.5694444444444439E-2</v>
      </c>
      <c r="DP267" s="300">
        <v>7.9166666666666663E-2</v>
      </c>
      <c r="DQ267" s="306">
        <f t="shared" si="2977"/>
        <v>10</v>
      </c>
      <c r="DR267" s="295">
        <v>0.99513888888888891</v>
      </c>
      <c r="DS267" s="259">
        <v>0.99583333333333324</v>
      </c>
      <c r="DT267" s="259">
        <v>0.99861111111111101</v>
      </c>
      <c r="DU267" s="259">
        <v>0.99583333333333324</v>
      </c>
      <c r="DV267" s="259">
        <v>0.99930555555555556</v>
      </c>
      <c r="DW267" s="259">
        <v>0.99930555555555556</v>
      </c>
      <c r="DX267" s="259">
        <v>0.99722222222222223</v>
      </c>
      <c r="DY267" s="259">
        <v>0.99791666666666667</v>
      </c>
      <c r="DZ267" s="259">
        <v>0.99861111111111101</v>
      </c>
      <c r="EA267" s="259">
        <v>0.99861111111111101</v>
      </c>
      <c r="EB267" s="290">
        <v>0.99861111111111101</v>
      </c>
      <c r="EC267" s="259">
        <v>0.99861111111111101</v>
      </c>
      <c r="ED267" s="259">
        <v>6.9444444444444447E-4</v>
      </c>
      <c r="EE267" s="259">
        <v>0.99861111111111101</v>
      </c>
      <c r="EF267" s="259">
        <v>1.3888888888888889E-3</v>
      </c>
      <c r="EG267" s="259">
        <v>0</v>
      </c>
      <c r="EH267" s="259">
        <v>1.3888888888888889E-3</v>
      </c>
      <c r="EI267" s="259">
        <v>0.99930555555555556</v>
      </c>
      <c r="EJ267" s="259">
        <v>0.99861111111111101</v>
      </c>
      <c r="EK267" s="259">
        <v>0.99861111111111101</v>
      </c>
      <c r="EL267" s="259">
        <v>1.3888888888888889E-3</v>
      </c>
      <c r="EM267" s="259">
        <v>6.9444444444444447E-4</v>
      </c>
      <c r="EN267" s="259">
        <v>0.99930555555555556</v>
      </c>
      <c r="EO267" s="259">
        <v>0</v>
      </c>
      <c r="EP267" s="259">
        <v>0.99930555555555556</v>
      </c>
      <c r="EQ267" s="259">
        <v>0</v>
      </c>
      <c r="ER267" s="259">
        <v>0</v>
      </c>
      <c r="ES267" s="259">
        <v>0</v>
      </c>
      <c r="ET267" s="259">
        <v>6.9444444444444447E-4</v>
      </c>
      <c r="EU267" s="259">
        <v>6.9444444444444447E-4</v>
      </c>
      <c r="EV267" s="259">
        <v>0</v>
      </c>
      <c r="EW267" s="259">
        <v>6.9444444444444447E-4</v>
      </c>
      <c r="EX267" s="259">
        <v>2.7777777777777779E-3</v>
      </c>
      <c r="EY267" s="259">
        <v>2.7777777777777779E-3</v>
      </c>
      <c r="EZ267" s="259">
        <v>1.3888888888888889E-3</v>
      </c>
      <c r="FA267" s="259">
        <v>3.472222222222222E-3</v>
      </c>
      <c r="FB267" s="259">
        <v>2.0833333333333333E-3</v>
      </c>
      <c r="FC267" s="259">
        <v>2.7777777777777779E-3</v>
      </c>
      <c r="FD267" s="259">
        <v>2.0833333333333333E-3</v>
      </c>
      <c r="FE267" s="259">
        <v>2.0833333333333333E-3</v>
      </c>
      <c r="FF267" s="259">
        <v>1.3888888888888889E-3</v>
      </c>
      <c r="FG267" s="259">
        <v>6.9444444444444447E-4</v>
      </c>
      <c r="FH267" s="259">
        <v>6.9444444444444447E-4</v>
      </c>
      <c r="FI267" s="259">
        <v>0</v>
      </c>
      <c r="FJ267" s="259">
        <v>2.0833333333333333E-3</v>
      </c>
      <c r="FK267" s="273">
        <v>2.0833333333333333E-3</v>
      </c>
      <c r="FL267" s="214">
        <f t="shared" si="2978"/>
        <v>10</v>
      </c>
      <c r="FM267" s="238" t="s">
        <v>75</v>
      </c>
      <c r="FN267" s="222">
        <f>IK191</f>
        <v>0.98263888888888884</v>
      </c>
      <c r="FO267" s="216"/>
      <c r="FP267" s="216"/>
      <c r="FQ267" s="216"/>
      <c r="FR267" s="216"/>
      <c r="FS267" s="216"/>
      <c r="FT267" s="216"/>
      <c r="FU267" s="216"/>
      <c r="FV267" s="216"/>
      <c r="FW267" s="216"/>
      <c r="FX267" s="216"/>
      <c r="FY267" s="216"/>
      <c r="FZ267" s="216"/>
      <c r="GA267" s="216"/>
      <c r="GB267" s="216"/>
      <c r="GC267" s="216"/>
      <c r="GD267" s="216"/>
      <c r="GE267" s="216"/>
      <c r="GF267" s="216"/>
      <c r="GG267" s="216"/>
      <c r="GH267" s="216"/>
      <c r="GI267" s="216"/>
      <c r="GJ267" s="216"/>
      <c r="GK267" s="216"/>
      <c r="GL267" s="216"/>
      <c r="GM267" s="216"/>
      <c r="GN267" s="216"/>
      <c r="GO267" s="216"/>
      <c r="GP267" s="216"/>
      <c r="GQ267" s="216"/>
      <c r="GR267" s="216"/>
      <c r="GS267" s="216"/>
      <c r="GT267" s="216"/>
      <c r="GU267" s="216"/>
      <c r="GV267" s="216"/>
      <c r="GW267" s="216"/>
      <c r="GX267" s="216"/>
      <c r="GY267" s="216"/>
      <c r="GZ267" s="216"/>
      <c r="HA267" s="216"/>
      <c r="HB267" s="216"/>
      <c r="HC267" s="216"/>
      <c r="HD267" s="216"/>
      <c r="HE267" s="216"/>
      <c r="HF267" s="216"/>
      <c r="HG267" s="216"/>
      <c r="HH267" s="216"/>
      <c r="HI267" s="216"/>
      <c r="HJ267" s="216"/>
      <c r="HK267" s="216"/>
      <c r="HL267" s="216"/>
      <c r="HM267" s="216"/>
      <c r="HN267" s="216"/>
      <c r="HO267" s="216"/>
      <c r="HP267" s="216"/>
      <c r="HQ267" s="216"/>
      <c r="HR267" s="216"/>
      <c r="HS267" s="216"/>
      <c r="HT267" s="216"/>
      <c r="HU267" s="216"/>
      <c r="HV267" s="216"/>
      <c r="HW267" s="216"/>
      <c r="HX267" s="216"/>
      <c r="HY267" s="216"/>
      <c r="HZ267" s="216"/>
      <c r="IA267" s="216"/>
      <c r="IB267" s="216"/>
      <c r="IC267" s="216"/>
      <c r="ID267" s="216"/>
      <c r="IE267" s="216"/>
      <c r="IF267" s="216"/>
      <c r="IG267" s="216"/>
      <c r="IH267" s="216"/>
      <c r="II267" s="216"/>
      <c r="IJ267" s="216"/>
      <c r="IK267" s="216"/>
      <c r="IL267" s="216"/>
      <c r="IM267" s="216"/>
      <c r="IN267" s="216"/>
      <c r="IO267" s="216"/>
      <c r="IP267" s="216"/>
      <c r="IQ267" s="216"/>
      <c r="IR267" s="216"/>
      <c r="IS267" s="216"/>
      <c r="IT267" s="216"/>
      <c r="IU267" s="216"/>
      <c r="IV267" s="216"/>
      <c r="IW267" s="216"/>
      <c r="IX267" s="216"/>
      <c r="IY267" s="216"/>
      <c r="IZ267" s="216"/>
      <c r="JA267" s="216"/>
      <c r="JB267" s="216"/>
      <c r="JC267" s="216"/>
      <c r="JD267" s="216"/>
      <c r="JE267" s="216"/>
      <c r="JF267" s="216"/>
      <c r="JG267" s="216"/>
      <c r="JH267" s="216"/>
      <c r="JI267" s="216"/>
      <c r="JJ267" s="216"/>
      <c r="JK267" s="216"/>
      <c r="JL267" s="216"/>
      <c r="JM267" s="216"/>
      <c r="JN267" s="216"/>
      <c r="JO267" s="216"/>
      <c r="JP267" s="216"/>
      <c r="JQ267" s="216"/>
      <c r="JR267" s="216"/>
    </row>
    <row r="268" spans="58:278">
      <c r="BF268" s="215">
        <v>9</v>
      </c>
      <c r="BG268" s="214">
        <f t="shared" si="2976"/>
        <v>9</v>
      </c>
      <c r="BH268" s="269">
        <f t="shared" ref="BH268:BI268" si="3103">IF(BH272&lt;BH267,(BH267-BH272)/5+BH269,(BH272-BH267)/5+BH267)</f>
        <v>1.9444444444444446E-3</v>
      </c>
      <c r="BI268" s="270">
        <f t="shared" si="3103"/>
        <v>1.1111111111111111E-3</v>
      </c>
      <c r="BJ268" s="270">
        <f t="shared" ref="BJ268:DO268" si="3104">IF(BJ272&lt;BJ267,(BJ267-BJ272)/5+BJ269,(BJ272-BJ267)/5+BJ267)</f>
        <v>1.1111111111111111E-3</v>
      </c>
      <c r="BK268" s="270">
        <f t="shared" si="3104"/>
        <v>1.6666666666666668E-3</v>
      </c>
      <c r="BL268" s="270">
        <f t="shared" si="3104"/>
        <v>1.6666666666666668E-3</v>
      </c>
      <c r="BM268" s="270">
        <f t="shared" si="3104"/>
        <v>1.6666666666666668E-3</v>
      </c>
      <c r="BN268" s="270">
        <f t="shared" si="3104"/>
        <v>1.3888888888888889E-3</v>
      </c>
      <c r="BO268" s="270">
        <f t="shared" si="3104"/>
        <v>8.3333333333333339E-4</v>
      </c>
      <c r="BP268" s="270">
        <f t="shared" si="3104"/>
        <v>2.5000000000000001E-3</v>
      </c>
      <c r="BQ268" s="270">
        <f t="shared" si="3104"/>
        <v>1.3888888888888889E-3</v>
      </c>
      <c r="BR268" s="270">
        <f t="shared" si="3104"/>
        <v>1.25E-3</v>
      </c>
      <c r="BS268" s="270">
        <f t="shared" si="3104"/>
        <v>1.3888888888888889E-3</v>
      </c>
      <c r="BT268" s="270">
        <f t="shared" si="3104"/>
        <v>1.8055555555555555E-3</v>
      </c>
      <c r="BU268" s="270">
        <f t="shared" si="3104"/>
        <v>1.25E-3</v>
      </c>
      <c r="BV268" s="270">
        <f t="shared" si="3104"/>
        <v>1.25E-3</v>
      </c>
      <c r="BW268" s="270">
        <f t="shared" si="3104"/>
        <v>1.8055555555555555E-3</v>
      </c>
      <c r="BX268" s="270">
        <f t="shared" si="3104"/>
        <v>1.8055555555555555E-3</v>
      </c>
      <c r="BY268" s="270">
        <f t="shared" si="3104"/>
        <v>1.3888888888888889E-3</v>
      </c>
      <c r="BZ268" s="270">
        <f t="shared" si="3104"/>
        <v>1.3888888888888889E-3</v>
      </c>
      <c r="CA268" s="270">
        <f t="shared" si="3104"/>
        <v>1.9444444444444446E-3</v>
      </c>
      <c r="CB268" s="270">
        <f t="shared" si="3104"/>
        <v>2.7777777777777779E-3</v>
      </c>
      <c r="CC268" s="270">
        <f t="shared" si="3104"/>
        <v>1.9444444444444446E-3</v>
      </c>
      <c r="CD268" s="270">
        <f t="shared" si="3104"/>
        <v>1.8055555555555555E-3</v>
      </c>
      <c r="CE268" s="270">
        <f t="shared" si="3104"/>
        <v>1.8055555555555555E-3</v>
      </c>
      <c r="CF268" s="270">
        <f t="shared" si="3104"/>
        <v>4.0277777777777777E-3</v>
      </c>
      <c r="CG268" s="270">
        <f t="shared" si="3104"/>
        <v>2.638888888888889E-3</v>
      </c>
      <c r="CH268" s="270">
        <f t="shared" si="3104"/>
        <v>2.5000000000000001E-3</v>
      </c>
      <c r="CI268" s="270">
        <f t="shared" si="3104"/>
        <v>3.6111111111111109E-3</v>
      </c>
      <c r="CJ268" s="270">
        <f t="shared" si="3104"/>
        <v>4.4444444444444444E-3</v>
      </c>
      <c r="CK268" s="270">
        <f t="shared" si="3104"/>
        <v>3.8888888888888892E-3</v>
      </c>
      <c r="CL268" s="270">
        <f t="shared" si="3104"/>
        <v>3.7500000000000003E-3</v>
      </c>
      <c r="CM268" s="270">
        <f t="shared" si="3104"/>
        <v>4.8611111111111112E-3</v>
      </c>
      <c r="CN268" s="270">
        <f t="shared" si="3104"/>
        <v>7.0833333333333338E-3</v>
      </c>
      <c r="CO268" s="270">
        <f t="shared" si="3104"/>
        <v>6.9444444444444449E-3</v>
      </c>
      <c r="CP268" s="270">
        <f t="shared" si="3104"/>
        <v>7.0833333333333338E-3</v>
      </c>
      <c r="CQ268" s="270">
        <f t="shared" si="3104"/>
        <v>8.1944444444444452E-3</v>
      </c>
      <c r="CR268" s="270">
        <f t="shared" si="3104"/>
        <v>7.5000000000000006E-3</v>
      </c>
      <c r="CS268" s="270">
        <f t="shared" si="3104"/>
        <v>8.8888888888888889E-3</v>
      </c>
      <c r="CT268" s="270">
        <f t="shared" si="3104"/>
        <v>8.0555555555555554E-3</v>
      </c>
      <c r="CU268" s="270">
        <f t="shared" si="3104"/>
        <v>1.1388888888888889E-2</v>
      </c>
      <c r="CV268" s="270">
        <f t="shared" si="3104"/>
        <v>1.3194444444444444E-2</v>
      </c>
      <c r="CW268" s="270">
        <f t="shared" si="3104"/>
        <v>1.1944444444444442E-2</v>
      </c>
      <c r="CX268" s="270">
        <f t="shared" si="3104"/>
        <v>1.3194444444444444E-2</v>
      </c>
      <c r="CY268" s="270">
        <f t="shared" si="3104"/>
        <v>1.3333333333333331E-2</v>
      </c>
      <c r="CZ268" s="270">
        <f t="shared" si="3104"/>
        <v>1.2083333333333333E-2</v>
      </c>
      <c r="DA268" s="270">
        <f t="shared" si="3104"/>
        <v>1.5555555555555553E-2</v>
      </c>
      <c r="DB268" s="270">
        <f t="shared" si="3104"/>
        <v>1.3194444444444441E-2</v>
      </c>
      <c r="DC268" s="270">
        <f t="shared" si="3104"/>
        <v>1.7499999999999998E-2</v>
      </c>
      <c r="DD268" s="270">
        <f t="shared" si="3104"/>
        <v>1.7638888888888888E-2</v>
      </c>
      <c r="DE268" s="270">
        <f t="shared" si="3104"/>
        <v>2.0138888888888887E-2</v>
      </c>
      <c r="DF268" s="270">
        <f t="shared" si="3104"/>
        <v>2.4166666666666666E-2</v>
      </c>
      <c r="DG268" s="270">
        <f t="shared" si="3104"/>
        <v>2.5833333333333333E-2</v>
      </c>
      <c r="DH268" s="270">
        <f t="shared" si="3104"/>
        <v>2.6388888888888889E-2</v>
      </c>
      <c r="DI268" s="270">
        <f t="shared" si="3104"/>
        <v>2.8472222222222225E-2</v>
      </c>
      <c r="DJ268" s="270">
        <f t="shared" si="3104"/>
        <v>2.958333333333333E-2</v>
      </c>
      <c r="DK268" s="270">
        <f t="shared" si="3104"/>
        <v>2.8888888888888898E-2</v>
      </c>
      <c r="DL268" s="270">
        <f t="shared" si="3104"/>
        <v>3.4444444444444444E-2</v>
      </c>
      <c r="DM268" s="270">
        <f t="shared" si="3104"/>
        <v>4.1666666666666664E-2</v>
      </c>
      <c r="DN268" s="270">
        <f t="shared" si="3104"/>
        <v>4.3472222222222225E-2</v>
      </c>
      <c r="DO268" s="270">
        <f t="shared" si="3104"/>
        <v>6.8611111111111109E-2</v>
      </c>
      <c r="DP268" s="270">
        <f t="shared" ref="DP268" si="3105">IF(DP272&lt;DP267,(DP267-DP272)/5+DP269,(DP272-DP267)/5+DP267)</f>
        <v>7.1527777777777773E-2</v>
      </c>
      <c r="DQ268" s="306">
        <f t="shared" si="2977"/>
        <v>9</v>
      </c>
      <c r="DR268" s="270">
        <f t="shared" ref="DR268" si="3106">IF(DR272&lt;DR267,(DR267-DR272)/5+DR269,(DR272-DR267)/5+DR267)</f>
        <v>0.99597222222222226</v>
      </c>
      <c r="DS268" s="288">
        <v>0.9968055555555555</v>
      </c>
      <c r="DT268" s="288">
        <v>0.99902777777777774</v>
      </c>
      <c r="DU268" s="288">
        <v>0.9968055555555555</v>
      </c>
      <c r="DV268" s="288">
        <v>0.99958333333333327</v>
      </c>
      <c r="DW268" s="288">
        <v>0.99958333333333327</v>
      </c>
      <c r="DX268" s="288">
        <v>0.99805555555555558</v>
      </c>
      <c r="DY268" s="270">
        <f t="shared" ref="DY268:DZ268" si="3107">IF(DY272&lt;DY267,(DY267-DY272)/5+DY269,(DY272-DY267)/5+DY267)</f>
        <v>0.99805555555555558</v>
      </c>
      <c r="DZ268" s="270">
        <f t="shared" si="3107"/>
        <v>0.99874999999999992</v>
      </c>
      <c r="EA268" s="288">
        <v>0.99916666666666665</v>
      </c>
      <c r="EB268" s="288">
        <v>0.99916666666666665</v>
      </c>
      <c r="EC268" s="288">
        <v>0.99916666666666665</v>
      </c>
      <c r="ED268" s="270">
        <f t="shared" ref="ED268" si="3108">IF(ED272&lt;ED267,(ED267-ED272)/5+ED269,(ED272-ED267)/5+ED267)</f>
        <v>6.9444444444444447E-4</v>
      </c>
      <c r="EE268" s="288">
        <v>0.99902777777777774</v>
      </c>
      <c r="EF268" s="270">
        <f t="shared" ref="EF268:EH268" si="3109">IF(EF272&lt;EF267,(EF267-EF272)/5+EF269,(EF272-EF267)/5+EF267)</f>
        <v>1.3888888888888889E-3</v>
      </c>
      <c r="EG268" s="270">
        <f t="shared" si="3109"/>
        <v>1.3888888888888889E-4</v>
      </c>
      <c r="EH268" s="270">
        <f t="shared" si="3109"/>
        <v>1.3888888888888889E-3</v>
      </c>
      <c r="EI268" s="288">
        <v>0</v>
      </c>
      <c r="EJ268" s="288">
        <v>0.99916666666666665</v>
      </c>
      <c r="EK268" s="288">
        <v>0.99930555555555556</v>
      </c>
      <c r="EL268" s="270">
        <f t="shared" ref="EL268:EM268" si="3110">IF(EL272&lt;EL267,(EL267-EL272)/5+EL269,(EL272-EL267)/5+EL267)</f>
        <v>1.5277777777777779E-3</v>
      </c>
      <c r="EM268" s="270">
        <f t="shared" si="3110"/>
        <v>6.9444444444444447E-4</v>
      </c>
      <c r="EN268" s="288">
        <v>0.99972222222222218</v>
      </c>
      <c r="EO268" s="270">
        <f t="shared" ref="EO268" si="3111">IF(EO272&lt;EO267,(EO267-EO272)/5+EO269,(EO272-EO267)/5+EO267)</f>
        <v>4.1666666666666664E-4</v>
      </c>
      <c r="EP268" s="288">
        <v>0.99972222222222218</v>
      </c>
      <c r="EQ268" s="270">
        <f t="shared" ref="EQ268:FJ268" si="3112">IF(EQ272&lt;EQ267,(EQ267-EQ272)/5+EQ269,(EQ272-EQ267)/5+EQ267)</f>
        <v>2.7777777777777778E-4</v>
      </c>
      <c r="ER268" s="270">
        <f t="shared" si="3112"/>
        <v>2.7777777777777778E-4</v>
      </c>
      <c r="ES268" s="270">
        <f t="shared" si="3112"/>
        <v>2.7777777777777778E-4</v>
      </c>
      <c r="ET268" s="270">
        <f t="shared" si="3112"/>
        <v>6.9444444444444447E-4</v>
      </c>
      <c r="EU268" s="270">
        <f t="shared" si="3112"/>
        <v>6.9444444444444447E-4</v>
      </c>
      <c r="EV268" s="270">
        <f t="shared" si="3112"/>
        <v>4.1666666666666664E-4</v>
      </c>
      <c r="EW268" s="270">
        <f t="shared" si="3112"/>
        <v>1.2499999999999998E-3</v>
      </c>
      <c r="EX268" s="270">
        <f t="shared" si="3112"/>
        <v>2.638888888888889E-3</v>
      </c>
      <c r="EY268" s="270">
        <f t="shared" si="3112"/>
        <v>2.7777777777777779E-3</v>
      </c>
      <c r="EZ268" s="270">
        <f t="shared" si="3112"/>
        <v>1.25E-3</v>
      </c>
      <c r="FA268" s="270">
        <f t="shared" si="3112"/>
        <v>3.1944444444444446E-3</v>
      </c>
      <c r="FB268" s="270">
        <f t="shared" si="3112"/>
        <v>1.9444444444444446E-3</v>
      </c>
      <c r="FC268" s="270">
        <f t="shared" si="3112"/>
        <v>2.638888888888889E-3</v>
      </c>
      <c r="FD268" s="270">
        <f t="shared" si="3112"/>
        <v>1.8055555555555555E-3</v>
      </c>
      <c r="FE268" s="270">
        <f t="shared" si="3112"/>
        <v>1.9444444444444446E-3</v>
      </c>
      <c r="FF268" s="270">
        <f t="shared" si="3112"/>
        <v>1.25E-3</v>
      </c>
      <c r="FG268" s="270">
        <f t="shared" si="3112"/>
        <v>9.7222222222222219E-4</v>
      </c>
      <c r="FH268" s="270">
        <f t="shared" si="3112"/>
        <v>9.7222222222222219E-4</v>
      </c>
      <c r="FI268" s="270">
        <f t="shared" si="3112"/>
        <v>4.1666666666666664E-4</v>
      </c>
      <c r="FJ268" s="270">
        <f t="shared" si="3112"/>
        <v>2.0833333333333333E-3</v>
      </c>
      <c r="FK268" s="274">
        <f t="shared" ref="FK268" si="3113">IF(FK272&lt;FK267,(FK267-FK272)/5+FK269,(FK272-FK267)/5+FK267)</f>
        <v>1.9444444444444446E-3</v>
      </c>
      <c r="FL268" s="214">
        <f t="shared" si="2978"/>
        <v>9</v>
      </c>
      <c r="FM268" s="238" t="s">
        <v>89</v>
      </c>
      <c r="FN268" s="222">
        <f>IL191</f>
        <v>0.98916666666666664</v>
      </c>
      <c r="FO268" s="216"/>
      <c r="FP268" s="216"/>
      <c r="FQ268" s="216"/>
      <c r="FR268" s="216"/>
      <c r="FS268" s="216"/>
      <c r="FT268" s="216"/>
      <c r="FU268" s="216"/>
      <c r="FV268" s="216"/>
      <c r="FW268" s="216"/>
      <c r="FX268" s="216"/>
      <c r="FY268" s="216"/>
      <c r="FZ268" s="216"/>
      <c r="GA268" s="216"/>
      <c r="GB268" s="216"/>
      <c r="GC268" s="216"/>
      <c r="GD268" s="216"/>
      <c r="GE268" s="216"/>
      <c r="GF268" s="216"/>
      <c r="GG268" s="216"/>
      <c r="GH268" s="216"/>
      <c r="GI268" s="216"/>
      <c r="GJ268" s="216"/>
      <c r="GK268" s="216"/>
      <c r="GL268" s="216"/>
      <c r="GM268" s="216"/>
      <c r="GN268" s="216"/>
      <c r="GO268" s="216"/>
      <c r="GP268" s="216"/>
      <c r="GQ268" s="216"/>
      <c r="GR268" s="216"/>
      <c r="GS268" s="216"/>
      <c r="GT268" s="216"/>
      <c r="GU268" s="216"/>
      <c r="GV268" s="216"/>
      <c r="GW268" s="216"/>
      <c r="GX268" s="216"/>
      <c r="GY268" s="216"/>
      <c r="GZ268" s="216"/>
      <c r="HA268" s="216"/>
      <c r="HB268" s="216"/>
      <c r="HC268" s="216"/>
      <c r="HD268" s="216"/>
      <c r="HE268" s="216"/>
      <c r="HF268" s="216"/>
      <c r="HG268" s="216"/>
      <c r="HH268" s="216"/>
      <c r="HI268" s="216"/>
      <c r="HJ268" s="216"/>
      <c r="HK268" s="216"/>
      <c r="HL268" s="216"/>
      <c r="HM268" s="216"/>
      <c r="HN268" s="216"/>
      <c r="HO268" s="216"/>
      <c r="HP268" s="216"/>
      <c r="HQ268" s="216"/>
      <c r="HR268" s="216"/>
      <c r="HS268" s="216"/>
      <c r="HT268" s="216"/>
      <c r="HU268" s="216"/>
      <c r="HV268" s="216"/>
      <c r="HW268" s="216"/>
      <c r="HX268" s="216"/>
      <c r="HY268" s="216"/>
      <c r="HZ268" s="216"/>
      <c r="IA268" s="216"/>
      <c r="IB268" s="216"/>
      <c r="IC268" s="216"/>
      <c r="ID268" s="216"/>
      <c r="IE268" s="216"/>
      <c r="IF268" s="216"/>
      <c r="IG268" s="216"/>
      <c r="IH268" s="216"/>
      <c r="II268" s="216"/>
      <c r="IJ268" s="216"/>
      <c r="IK268" s="216"/>
      <c r="IL268" s="216"/>
      <c r="IM268" s="216"/>
      <c r="IN268" s="216"/>
      <c r="IO268" s="216"/>
      <c r="IP268" s="216"/>
      <c r="IQ268" s="216"/>
      <c r="IR268" s="216"/>
      <c r="IS268" s="216"/>
      <c r="IT268" s="216"/>
      <c r="IU268" s="216"/>
      <c r="IV268" s="216"/>
      <c r="IW268" s="216"/>
      <c r="IX268" s="216"/>
      <c r="IY268" s="216"/>
      <c r="IZ268" s="216"/>
      <c r="JA268" s="216"/>
      <c r="JB268" s="216"/>
      <c r="JC268" s="216"/>
      <c r="JD268" s="216"/>
      <c r="JE268" s="216"/>
      <c r="JF268" s="216"/>
      <c r="JG268" s="216"/>
      <c r="JH268" s="216"/>
      <c r="JI268" s="216"/>
      <c r="JJ268" s="216"/>
      <c r="JK268" s="216"/>
      <c r="JL268" s="216"/>
      <c r="JM268" s="216"/>
      <c r="JN268" s="216"/>
      <c r="JO268" s="216"/>
      <c r="JP268" s="216"/>
      <c r="JQ268" s="216"/>
      <c r="JR268" s="216"/>
    </row>
    <row r="269" spans="58:278">
      <c r="BF269" s="215">
        <v>8</v>
      </c>
      <c r="BG269" s="214">
        <f t="shared" si="2976"/>
        <v>8</v>
      </c>
      <c r="BH269" s="257">
        <f t="shared" ref="BH269:BI269" si="3114">IF(BH272&lt;BH267,(BH267-BH272)/5+BH270,(BH272-BH267)/5+BH268)</f>
        <v>1.8055555555555557E-3</v>
      </c>
      <c r="BI269" s="254">
        <f t="shared" si="3114"/>
        <v>1.5277777777777776E-3</v>
      </c>
      <c r="BJ269" s="254">
        <f t="shared" ref="BJ269:DO269" si="3115">IF(BJ272&lt;BJ267,(BJ267-BJ272)/5+BJ270,(BJ272-BJ267)/5+BJ268)</f>
        <v>1.5277777777777776E-3</v>
      </c>
      <c r="BK269" s="254">
        <f t="shared" si="3115"/>
        <v>1.9444444444444446E-3</v>
      </c>
      <c r="BL269" s="254">
        <f t="shared" si="3115"/>
        <v>1.9444444444444446E-3</v>
      </c>
      <c r="BM269" s="254">
        <f t="shared" si="3115"/>
        <v>1.9444444444444446E-3</v>
      </c>
      <c r="BN269" s="254">
        <f t="shared" si="3115"/>
        <v>1.3888888888888889E-3</v>
      </c>
      <c r="BO269" s="254">
        <f t="shared" si="3115"/>
        <v>9.722222222222223E-4</v>
      </c>
      <c r="BP269" s="254">
        <f t="shared" si="3115"/>
        <v>2.2222222222222222E-3</v>
      </c>
      <c r="BQ269" s="254">
        <f t="shared" si="3115"/>
        <v>1.3888888888888889E-3</v>
      </c>
      <c r="BR269" s="254">
        <f t="shared" si="3115"/>
        <v>1.1111111111111111E-3</v>
      </c>
      <c r="BS269" s="254">
        <f t="shared" si="3115"/>
        <v>1.3888888888888889E-3</v>
      </c>
      <c r="BT269" s="254">
        <f t="shared" si="3115"/>
        <v>1.5277777777777776E-3</v>
      </c>
      <c r="BU269" s="254">
        <f t="shared" si="3115"/>
        <v>1.1111111111111111E-3</v>
      </c>
      <c r="BV269" s="254">
        <f t="shared" si="3115"/>
        <v>1.1111111111111111E-3</v>
      </c>
      <c r="BW269" s="254">
        <f t="shared" si="3115"/>
        <v>1.5277777777777776E-3</v>
      </c>
      <c r="BX269" s="254">
        <f t="shared" si="3115"/>
        <v>1.5277777777777776E-3</v>
      </c>
      <c r="BY269" s="254">
        <f t="shared" si="3115"/>
        <v>1.3888888888888889E-3</v>
      </c>
      <c r="BZ269" s="254">
        <f t="shared" si="3115"/>
        <v>1.3888888888888889E-3</v>
      </c>
      <c r="CA269" s="254">
        <f t="shared" si="3115"/>
        <v>1.8055555555555557E-3</v>
      </c>
      <c r="CB269" s="254">
        <f t="shared" si="3115"/>
        <v>2.7777777777777779E-3</v>
      </c>
      <c r="CC269" s="254">
        <f t="shared" si="3115"/>
        <v>1.8055555555555557E-3</v>
      </c>
      <c r="CD269" s="254">
        <f t="shared" si="3115"/>
        <v>2.2222222222222222E-3</v>
      </c>
      <c r="CE269" s="254">
        <f t="shared" si="3115"/>
        <v>1.5277777777777776E-3</v>
      </c>
      <c r="CF269" s="254">
        <f t="shared" si="3115"/>
        <v>3.8888888888888888E-3</v>
      </c>
      <c r="CG269" s="254">
        <f t="shared" si="3115"/>
        <v>2.5000000000000001E-3</v>
      </c>
      <c r="CH269" s="254">
        <f t="shared" si="3115"/>
        <v>2.2222222222222222E-3</v>
      </c>
      <c r="CI269" s="254">
        <f t="shared" si="3115"/>
        <v>3.0555555555555553E-3</v>
      </c>
      <c r="CJ269" s="254">
        <f t="shared" si="3115"/>
        <v>4.0277777777777777E-3</v>
      </c>
      <c r="CK269" s="254">
        <f t="shared" si="3115"/>
        <v>3.6111111111111114E-3</v>
      </c>
      <c r="CL269" s="254">
        <f t="shared" si="3115"/>
        <v>3.3333333333333335E-3</v>
      </c>
      <c r="CM269" s="254">
        <f t="shared" si="3115"/>
        <v>4.8611111111111112E-3</v>
      </c>
      <c r="CN269" s="254">
        <f t="shared" si="3115"/>
        <v>6.5277777777777782E-3</v>
      </c>
      <c r="CO269" s="254">
        <f t="shared" si="3115"/>
        <v>6.2500000000000003E-3</v>
      </c>
      <c r="CP269" s="254">
        <f t="shared" si="3115"/>
        <v>6.5277777777777782E-3</v>
      </c>
      <c r="CQ269" s="254">
        <f t="shared" si="3115"/>
        <v>7.3611111111111117E-3</v>
      </c>
      <c r="CR269" s="254">
        <f t="shared" si="3115"/>
        <v>6.6666666666666671E-3</v>
      </c>
      <c r="CS269" s="254">
        <f t="shared" si="3115"/>
        <v>8.0555555555555554E-3</v>
      </c>
      <c r="CT269" s="254">
        <f t="shared" si="3115"/>
        <v>7.7777777777777776E-3</v>
      </c>
      <c r="CU269" s="254">
        <f t="shared" si="3115"/>
        <v>1.0277777777777778E-2</v>
      </c>
      <c r="CV269" s="254">
        <f t="shared" si="3115"/>
        <v>1.1805555555555555E-2</v>
      </c>
      <c r="CW269" s="254">
        <f t="shared" si="3115"/>
        <v>1.0694444444444442E-2</v>
      </c>
      <c r="CX269" s="254">
        <f t="shared" si="3115"/>
        <v>1.1805555555555555E-2</v>
      </c>
      <c r="CY269" s="254">
        <f t="shared" si="3115"/>
        <v>1.2083333333333331E-2</v>
      </c>
      <c r="CZ269" s="254">
        <f t="shared" si="3115"/>
        <v>1.0972222222222222E-2</v>
      </c>
      <c r="DA269" s="254">
        <f t="shared" si="3115"/>
        <v>1.3749999999999998E-2</v>
      </c>
      <c r="DB269" s="254">
        <f t="shared" si="3115"/>
        <v>1.2499999999999997E-2</v>
      </c>
      <c r="DC269" s="254">
        <f t="shared" si="3115"/>
        <v>1.6249999999999997E-2</v>
      </c>
      <c r="DD269" s="254">
        <f t="shared" si="3115"/>
        <v>1.5833333333333331E-2</v>
      </c>
      <c r="DE269" s="254">
        <f t="shared" si="3115"/>
        <v>1.8055555555555554E-2</v>
      </c>
      <c r="DF269" s="254">
        <f t="shared" si="3115"/>
        <v>2.1944444444444444E-2</v>
      </c>
      <c r="DG269" s="254">
        <f t="shared" si="3115"/>
        <v>2.3194444444444445E-2</v>
      </c>
      <c r="DH269" s="254">
        <f t="shared" si="3115"/>
        <v>2.361111111111111E-2</v>
      </c>
      <c r="DI269" s="254">
        <f t="shared" si="3115"/>
        <v>2.5694444444444447E-2</v>
      </c>
      <c r="DJ269" s="254">
        <f t="shared" si="3115"/>
        <v>2.6527777777777775E-2</v>
      </c>
      <c r="DK269" s="254">
        <f t="shared" si="3115"/>
        <v>2.583333333333334E-2</v>
      </c>
      <c r="DL269" s="254">
        <f t="shared" si="3115"/>
        <v>3.138888888888889E-2</v>
      </c>
      <c r="DM269" s="254">
        <f t="shared" si="3115"/>
        <v>3.7499999999999999E-2</v>
      </c>
      <c r="DN269" s="254">
        <f t="shared" si="3115"/>
        <v>3.9027777777777779E-2</v>
      </c>
      <c r="DO269" s="254">
        <f t="shared" si="3115"/>
        <v>6.1527777777777772E-2</v>
      </c>
      <c r="DP269" s="254">
        <f t="shared" ref="DP269" si="3116">IF(DP272&lt;DP267,(DP267-DP272)/5+DP270,(DP272-DP267)/5+DP268)</f>
        <v>6.3888888888888884E-2</v>
      </c>
      <c r="DQ269" s="306">
        <f t="shared" si="2977"/>
        <v>8</v>
      </c>
      <c r="DR269" s="254">
        <f t="shared" ref="DR269" si="3117">IF(DR272&lt;DR267,(DR267-DR272)/5+DR270,(DR272-DR267)/5+DR268)</f>
        <v>0.99680555555555561</v>
      </c>
      <c r="DS269" s="254">
        <v>0.99777777777777776</v>
      </c>
      <c r="DT269" s="254">
        <v>0.99944444444444447</v>
      </c>
      <c r="DU269" s="254">
        <v>0.99777777777777776</v>
      </c>
      <c r="DV269" s="254">
        <v>0.99986111111111109</v>
      </c>
      <c r="DW269" s="254">
        <v>0.99986111111111109</v>
      </c>
      <c r="DX269" s="254">
        <v>0.99888888888888883</v>
      </c>
      <c r="DY269" s="254">
        <f t="shared" ref="DY269:DZ269" si="3118">IF(DY272&lt;DY267,(DY267-DY272)/5+DY270,(DY272-DY267)/5+DY268)</f>
        <v>0.9981944444444445</v>
      </c>
      <c r="DZ269" s="254">
        <f t="shared" si="3118"/>
        <v>0.99888888888888883</v>
      </c>
      <c r="EA269" s="254">
        <v>0.99972222222222218</v>
      </c>
      <c r="EB269" s="254">
        <v>0.99972222222222218</v>
      </c>
      <c r="EC269" s="254">
        <v>0.99972222222222218</v>
      </c>
      <c r="ED269" s="254">
        <f t="shared" ref="ED269" si="3119">IF(ED272&lt;ED267,(ED267-ED272)/5+ED270,(ED272-ED267)/5+ED268)</f>
        <v>6.9444444444444447E-4</v>
      </c>
      <c r="EE269" s="254">
        <v>0.99944444444444447</v>
      </c>
      <c r="EF269" s="254">
        <f t="shared" ref="EF269:EH269" si="3120">IF(EF272&lt;EF267,(EF267-EF272)/5+EF270,(EF272-EF267)/5+EF268)</f>
        <v>1.3888888888888889E-3</v>
      </c>
      <c r="EG269" s="254">
        <f t="shared" si="3120"/>
        <v>2.7777777777777778E-4</v>
      </c>
      <c r="EH269" s="254">
        <f t="shared" si="3120"/>
        <v>1.3888888888888889E-3</v>
      </c>
      <c r="EI269" s="254">
        <v>6.9444444444444447E-4</v>
      </c>
      <c r="EJ269" s="254">
        <v>0.99972222222222218</v>
      </c>
      <c r="EK269" s="254">
        <v>0</v>
      </c>
      <c r="EL269" s="254">
        <f t="shared" ref="EL269:EM269" si="3121">IF(EL272&lt;EL267,(EL267-EL272)/5+EL270,(EL272-EL267)/5+EL268)</f>
        <v>1.6666666666666668E-3</v>
      </c>
      <c r="EM269" s="254">
        <f t="shared" si="3121"/>
        <v>6.9444444444444447E-4</v>
      </c>
      <c r="EN269" s="254">
        <v>1.3888888888888889E-4</v>
      </c>
      <c r="EO269" s="254">
        <f t="shared" ref="EO269" si="3122">IF(EO272&lt;EO267,(EO267-EO272)/5+EO270,(EO272-EO267)/5+EO268)</f>
        <v>8.3333333333333328E-4</v>
      </c>
      <c r="EP269" s="254">
        <v>1.3888888888888889E-4</v>
      </c>
      <c r="EQ269" s="254">
        <f t="shared" ref="EQ269:FJ269" si="3123">IF(EQ272&lt;EQ267,(EQ267-EQ272)/5+EQ270,(EQ272-EQ267)/5+EQ268)</f>
        <v>5.5555555555555556E-4</v>
      </c>
      <c r="ER269" s="254">
        <f t="shared" si="3123"/>
        <v>5.5555555555555556E-4</v>
      </c>
      <c r="ES269" s="254">
        <f t="shared" si="3123"/>
        <v>5.5555555555555556E-4</v>
      </c>
      <c r="ET269" s="254">
        <f t="shared" si="3123"/>
        <v>6.9444444444444447E-4</v>
      </c>
      <c r="EU269" s="254">
        <f t="shared" si="3123"/>
        <v>6.9444444444444447E-4</v>
      </c>
      <c r="EV269" s="254">
        <f t="shared" si="3123"/>
        <v>8.3333333333333328E-4</v>
      </c>
      <c r="EW269" s="254">
        <f t="shared" si="3123"/>
        <v>1.8055555555555553E-3</v>
      </c>
      <c r="EX269" s="254">
        <f t="shared" si="3123"/>
        <v>2.5000000000000001E-3</v>
      </c>
      <c r="EY269" s="254">
        <f t="shared" si="3123"/>
        <v>2.7777777777777779E-3</v>
      </c>
      <c r="EZ269" s="254">
        <f t="shared" si="3123"/>
        <v>1.1111111111111111E-3</v>
      </c>
      <c r="FA269" s="254">
        <f t="shared" si="3123"/>
        <v>2.9166666666666668E-3</v>
      </c>
      <c r="FB269" s="254">
        <f t="shared" si="3123"/>
        <v>1.8055555555555557E-3</v>
      </c>
      <c r="FC269" s="254">
        <f t="shared" si="3123"/>
        <v>2.5000000000000001E-3</v>
      </c>
      <c r="FD269" s="254">
        <f t="shared" si="3123"/>
        <v>1.5277777777777776E-3</v>
      </c>
      <c r="FE269" s="254">
        <f t="shared" si="3123"/>
        <v>1.8055555555555557E-3</v>
      </c>
      <c r="FF269" s="254">
        <f t="shared" si="3123"/>
        <v>1.1111111111111111E-3</v>
      </c>
      <c r="FG269" s="254">
        <f t="shared" si="3123"/>
        <v>1.2499999999999998E-3</v>
      </c>
      <c r="FH269" s="254">
        <f t="shared" si="3123"/>
        <v>1.2499999999999998E-3</v>
      </c>
      <c r="FI269" s="254">
        <f t="shared" si="3123"/>
        <v>8.3333333333333328E-4</v>
      </c>
      <c r="FJ269" s="254">
        <f t="shared" si="3123"/>
        <v>2.0833333333333333E-3</v>
      </c>
      <c r="FK269" s="255">
        <f t="shared" ref="FK269" si="3124">IF(FK272&lt;FK267,(FK267-FK272)/5+FK270,(FK272-FK267)/5+FK268)</f>
        <v>1.8055555555555557E-3</v>
      </c>
      <c r="FL269" s="214">
        <f t="shared" si="2978"/>
        <v>8</v>
      </c>
      <c r="FM269" s="238" t="s">
        <v>159</v>
      </c>
      <c r="FN269" s="222">
        <f>IM191</f>
        <v>0.98902777777777773</v>
      </c>
      <c r="FO269" s="216"/>
      <c r="FP269" s="216"/>
      <c r="FQ269" s="216"/>
      <c r="FR269" s="216"/>
      <c r="FS269" s="216"/>
      <c r="FT269" s="216"/>
      <c r="FU269" s="216"/>
      <c r="FV269" s="216"/>
      <c r="FW269" s="216"/>
      <c r="FX269" s="216"/>
      <c r="FY269" s="216"/>
      <c r="FZ269" s="216"/>
      <c r="GA269" s="216"/>
      <c r="GB269" s="216"/>
      <c r="GC269" s="216"/>
      <c r="GD269" s="216"/>
      <c r="GE269" s="216"/>
      <c r="GF269" s="216"/>
      <c r="GG269" s="216"/>
      <c r="GH269" s="216"/>
      <c r="GI269" s="216"/>
      <c r="GJ269" s="216"/>
      <c r="GK269" s="216"/>
      <c r="GL269" s="216"/>
      <c r="GM269" s="216"/>
      <c r="GN269" s="216"/>
      <c r="GO269" s="216"/>
      <c r="GP269" s="216"/>
      <c r="GQ269" s="216"/>
      <c r="GR269" s="216"/>
      <c r="GS269" s="216"/>
      <c r="GT269" s="216"/>
      <c r="GU269" s="216"/>
      <c r="GV269" s="216"/>
      <c r="GW269" s="216"/>
      <c r="GX269" s="216"/>
      <c r="GY269" s="216"/>
      <c r="GZ269" s="216"/>
      <c r="HA269" s="216"/>
      <c r="HB269" s="216"/>
      <c r="HC269" s="216"/>
      <c r="HD269" s="216"/>
      <c r="HE269" s="216"/>
      <c r="HF269" s="216"/>
      <c r="HG269" s="216"/>
      <c r="HH269" s="216"/>
      <c r="HI269" s="216"/>
      <c r="HJ269" s="216"/>
      <c r="HK269" s="216"/>
      <c r="HL269" s="216"/>
      <c r="HM269" s="216"/>
      <c r="HN269" s="216"/>
      <c r="HO269" s="216"/>
      <c r="HP269" s="216"/>
      <c r="HQ269" s="216"/>
      <c r="HR269" s="216"/>
      <c r="HS269" s="216"/>
      <c r="HT269" s="216"/>
      <c r="HU269" s="216"/>
      <c r="HV269" s="216"/>
      <c r="HW269" s="216"/>
      <c r="HX269" s="216"/>
      <c r="HY269" s="216"/>
      <c r="HZ269" s="216"/>
      <c r="IA269" s="216"/>
      <c r="IB269" s="216"/>
      <c r="IC269" s="216"/>
      <c r="ID269" s="216"/>
      <c r="IE269" s="216"/>
      <c r="IF269" s="216"/>
      <c r="IG269" s="216"/>
      <c r="IH269" s="216"/>
      <c r="II269" s="216"/>
      <c r="IJ269" s="216"/>
      <c r="IK269" s="216"/>
      <c r="IL269" s="216"/>
      <c r="IM269" s="216"/>
      <c r="IN269" s="216"/>
      <c r="IO269" s="216"/>
      <c r="IP269" s="216"/>
      <c r="IQ269" s="216"/>
      <c r="IR269" s="216"/>
      <c r="IS269" s="216"/>
      <c r="IT269" s="216"/>
      <c r="IU269" s="216"/>
      <c r="IV269" s="216"/>
      <c r="IW269" s="216"/>
      <c r="IX269" s="216"/>
      <c r="IY269" s="216"/>
      <c r="IZ269" s="216"/>
      <c r="JA269" s="216"/>
      <c r="JB269" s="216"/>
      <c r="JC269" s="216"/>
      <c r="JD269" s="216"/>
      <c r="JE269" s="216"/>
      <c r="JF269" s="216"/>
      <c r="JG269" s="216"/>
      <c r="JH269" s="216"/>
      <c r="JI269" s="216"/>
      <c r="JJ269" s="216"/>
      <c r="JK269" s="216"/>
      <c r="JL269" s="216"/>
      <c r="JM269" s="216"/>
      <c r="JN269" s="216"/>
      <c r="JO269" s="216"/>
      <c r="JP269" s="216"/>
      <c r="JQ269" s="216"/>
      <c r="JR269" s="216"/>
    </row>
    <row r="270" spans="58:278">
      <c r="BF270" s="215">
        <v>7</v>
      </c>
      <c r="BG270" s="214">
        <f t="shared" si="2976"/>
        <v>7</v>
      </c>
      <c r="BH270" s="257">
        <f t="shared" ref="BH270:BI270" si="3125">IF(BH272&lt;BH267,(BH267-BH272)/5+BH271,(BH272-BH267)/5+BH269)</f>
        <v>1.6666666666666668E-3</v>
      </c>
      <c r="BI270" s="254">
        <f t="shared" si="3125"/>
        <v>1.9444444444444444E-3</v>
      </c>
      <c r="BJ270" s="254">
        <f t="shared" ref="BJ270:DO270" si="3126">IF(BJ272&lt;BJ267,(BJ267-BJ272)/5+BJ271,(BJ272-BJ267)/5+BJ269)</f>
        <v>1.9444444444444444E-3</v>
      </c>
      <c r="BK270" s="254">
        <f t="shared" si="3126"/>
        <v>2.2222222222222222E-3</v>
      </c>
      <c r="BL270" s="254">
        <f t="shared" si="3126"/>
        <v>2.2222222222222222E-3</v>
      </c>
      <c r="BM270" s="254">
        <f t="shared" si="3126"/>
        <v>2.2222222222222222E-3</v>
      </c>
      <c r="BN270" s="254">
        <f t="shared" si="3126"/>
        <v>1.3888888888888889E-3</v>
      </c>
      <c r="BO270" s="254">
        <f t="shared" si="3126"/>
        <v>1.1111111111111111E-3</v>
      </c>
      <c r="BP270" s="254">
        <f t="shared" si="3126"/>
        <v>1.9444444444444446E-3</v>
      </c>
      <c r="BQ270" s="254">
        <f t="shared" si="3126"/>
        <v>1.3888888888888889E-3</v>
      </c>
      <c r="BR270" s="254">
        <f t="shared" si="3126"/>
        <v>9.722222222222223E-4</v>
      </c>
      <c r="BS270" s="254">
        <f t="shared" si="3126"/>
        <v>1.3888888888888889E-3</v>
      </c>
      <c r="BT270" s="254">
        <f t="shared" si="3126"/>
        <v>1.2499999999999998E-3</v>
      </c>
      <c r="BU270" s="254">
        <f t="shared" si="3126"/>
        <v>9.722222222222223E-4</v>
      </c>
      <c r="BV270" s="254">
        <f t="shared" si="3126"/>
        <v>9.722222222222223E-4</v>
      </c>
      <c r="BW270" s="254">
        <f t="shared" si="3126"/>
        <v>1.2499999999999998E-3</v>
      </c>
      <c r="BX270" s="254">
        <f t="shared" si="3126"/>
        <v>1.2499999999999998E-3</v>
      </c>
      <c r="BY270" s="254">
        <f t="shared" si="3126"/>
        <v>1.3888888888888889E-3</v>
      </c>
      <c r="BZ270" s="254">
        <f t="shared" si="3126"/>
        <v>1.3888888888888889E-3</v>
      </c>
      <c r="CA270" s="254">
        <f t="shared" si="3126"/>
        <v>1.6666666666666668E-3</v>
      </c>
      <c r="CB270" s="254">
        <f t="shared" si="3126"/>
        <v>2.7777777777777779E-3</v>
      </c>
      <c r="CC270" s="254">
        <f t="shared" si="3126"/>
        <v>1.6666666666666668E-3</v>
      </c>
      <c r="CD270" s="254">
        <f t="shared" si="3126"/>
        <v>2.638888888888889E-3</v>
      </c>
      <c r="CE270" s="254">
        <f t="shared" si="3126"/>
        <v>1.2499999999999998E-3</v>
      </c>
      <c r="CF270" s="254">
        <f t="shared" si="3126"/>
        <v>3.7499999999999999E-3</v>
      </c>
      <c r="CG270" s="254">
        <f t="shared" si="3126"/>
        <v>2.3611111111111111E-3</v>
      </c>
      <c r="CH270" s="254">
        <f t="shared" si="3126"/>
        <v>1.9444444444444446E-3</v>
      </c>
      <c r="CI270" s="254">
        <f t="shared" si="3126"/>
        <v>2.4999999999999996E-3</v>
      </c>
      <c r="CJ270" s="254">
        <f t="shared" si="3126"/>
        <v>3.6111111111111114E-3</v>
      </c>
      <c r="CK270" s="254">
        <f t="shared" si="3126"/>
        <v>3.3333333333333335E-3</v>
      </c>
      <c r="CL270" s="254">
        <f t="shared" si="3126"/>
        <v>2.9166666666666668E-3</v>
      </c>
      <c r="CM270" s="254">
        <f t="shared" si="3126"/>
        <v>4.8611111111111112E-3</v>
      </c>
      <c r="CN270" s="254">
        <f t="shared" si="3126"/>
        <v>5.9722222222222225E-3</v>
      </c>
      <c r="CO270" s="254">
        <f t="shared" si="3126"/>
        <v>5.5555555555555558E-3</v>
      </c>
      <c r="CP270" s="254">
        <f t="shared" si="3126"/>
        <v>5.9722222222222225E-3</v>
      </c>
      <c r="CQ270" s="254">
        <f t="shared" si="3126"/>
        <v>6.5277777777777782E-3</v>
      </c>
      <c r="CR270" s="254">
        <f t="shared" si="3126"/>
        <v>5.8333333333333336E-3</v>
      </c>
      <c r="CS270" s="254">
        <f t="shared" si="3126"/>
        <v>7.2222222222222228E-3</v>
      </c>
      <c r="CT270" s="254">
        <f t="shared" si="3126"/>
        <v>7.4999999999999997E-3</v>
      </c>
      <c r="CU270" s="254">
        <f t="shared" si="3126"/>
        <v>9.1666666666666667E-3</v>
      </c>
      <c r="CV270" s="254">
        <f t="shared" si="3126"/>
        <v>1.0416666666666666E-2</v>
      </c>
      <c r="CW270" s="254">
        <f t="shared" si="3126"/>
        <v>9.4444444444444428E-3</v>
      </c>
      <c r="CX270" s="254">
        <f t="shared" si="3126"/>
        <v>1.0416666666666666E-2</v>
      </c>
      <c r="CY270" s="254">
        <f t="shared" si="3126"/>
        <v>1.0833333333333332E-2</v>
      </c>
      <c r="CZ270" s="254">
        <f t="shared" si="3126"/>
        <v>9.8611111111111104E-3</v>
      </c>
      <c r="DA270" s="254">
        <f t="shared" si="3126"/>
        <v>1.1944444444444443E-2</v>
      </c>
      <c r="DB270" s="254">
        <f t="shared" si="3126"/>
        <v>1.1805555555555554E-2</v>
      </c>
      <c r="DC270" s="254">
        <f t="shared" si="3126"/>
        <v>1.4999999999999998E-2</v>
      </c>
      <c r="DD270" s="254">
        <f t="shared" si="3126"/>
        <v>1.4027777777777776E-2</v>
      </c>
      <c r="DE270" s="254">
        <f t="shared" si="3126"/>
        <v>1.5972222222222221E-2</v>
      </c>
      <c r="DF270" s="254">
        <f t="shared" si="3126"/>
        <v>1.9722222222222221E-2</v>
      </c>
      <c r="DG270" s="254">
        <f t="shared" si="3126"/>
        <v>2.0555555555555556E-2</v>
      </c>
      <c r="DH270" s="254">
        <f t="shared" si="3126"/>
        <v>2.0833333333333332E-2</v>
      </c>
      <c r="DI270" s="254">
        <f t="shared" si="3126"/>
        <v>2.2916666666666669E-2</v>
      </c>
      <c r="DJ270" s="254">
        <f t="shared" si="3126"/>
        <v>2.3472222222222221E-2</v>
      </c>
      <c r="DK270" s="254">
        <f t="shared" si="3126"/>
        <v>2.2777777777777782E-2</v>
      </c>
      <c r="DL270" s="254">
        <f t="shared" si="3126"/>
        <v>2.8333333333333332E-2</v>
      </c>
      <c r="DM270" s="254">
        <f t="shared" si="3126"/>
        <v>3.3333333333333333E-2</v>
      </c>
      <c r="DN270" s="254">
        <f t="shared" si="3126"/>
        <v>3.4583333333333334E-2</v>
      </c>
      <c r="DO270" s="254">
        <f t="shared" si="3126"/>
        <v>5.4444444444444441E-2</v>
      </c>
      <c r="DP270" s="254">
        <f t="shared" ref="DP270" si="3127">IF(DP272&lt;DP267,(DP267-DP272)/5+DP271,(DP272-DP267)/5+DP269)</f>
        <v>5.6250000000000001E-2</v>
      </c>
      <c r="DQ270" s="306">
        <f t="shared" si="2977"/>
        <v>7</v>
      </c>
      <c r="DR270" s="254">
        <f t="shared" ref="DR270" si="3128">IF(DR272&lt;DR267,(DR267-DR272)/5+DR271,(DR272-DR267)/5+DR269)</f>
        <v>0.99763888888888896</v>
      </c>
      <c r="DS270" s="254">
        <v>0.99874999999999992</v>
      </c>
      <c r="DT270" s="254">
        <v>0.99986111111111098</v>
      </c>
      <c r="DU270" s="254">
        <v>0.99875000000000003</v>
      </c>
      <c r="DV270" s="254">
        <v>1.3888888888888889E-4</v>
      </c>
      <c r="DW270" s="254">
        <v>1.3888888888888889E-4</v>
      </c>
      <c r="DX270" s="254">
        <v>0.99972222222222196</v>
      </c>
      <c r="DY270" s="254">
        <f t="shared" ref="DY270:DZ270" si="3129">IF(DY272&lt;DY267,(DY267-DY272)/5+DY271,(DY272-DY267)/5+DY269)</f>
        <v>0.99833333333333341</v>
      </c>
      <c r="DZ270" s="254">
        <f t="shared" si="3129"/>
        <v>0.99902777777777774</v>
      </c>
      <c r="EA270" s="254">
        <v>2.7777777777777778E-4</v>
      </c>
      <c r="EB270" s="254">
        <v>2.7777777777777778E-4</v>
      </c>
      <c r="EC270" s="254">
        <v>2.7777777777777778E-4</v>
      </c>
      <c r="ED270" s="254">
        <f t="shared" ref="ED270" si="3130">IF(ED272&lt;ED267,(ED267-ED272)/5+ED271,(ED272-ED267)/5+ED269)</f>
        <v>6.9444444444444447E-4</v>
      </c>
      <c r="EE270" s="254">
        <v>0.99986111111111098</v>
      </c>
      <c r="EF270" s="254">
        <f t="shared" ref="EF270:EH270" si="3131">IF(EF272&lt;EF267,(EF267-EF272)/5+EF271,(EF272-EF267)/5+EF269)</f>
        <v>1.3888888888888889E-3</v>
      </c>
      <c r="EG270" s="254">
        <f t="shared" si="3131"/>
        <v>4.1666666666666664E-4</v>
      </c>
      <c r="EH270" s="254">
        <f t="shared" si="3131"/>
        <v>1.3888888888888889E-3</v>
      </c>
      <c r="EI270" s="254">
        <v>1.3888888888888889E-3</v>
      </c>
      <c r="EJ270" s="254">
        <v>2.7777777777777778E-4</v>
      </c>
      <c r="EK270" s="254">
        <v>6.9444444444444447E-4</v>
      </c>
      <c r="EL270" s="254">
        <f t="shared" ref="EL270:EM270" si="3132">IF(EL272&lt;EL267,(EL267-EL272)/5+EL271,(EL272-EL267)/5+EL269)</f>
        <v>1.8055555555555557E-3</v>
      </c>
      <c r="EM270" s="254">
        <f t="shared" si="3132"/>
        <v>6.9444444444444447E-4</v>
      </c>
      <c r="EN270" s="254">
        <v>5.5555555555555556E-4</v>
      </c>
      <c r="EO270" s="254">
        <f t="shared" ref="EO270" si="3133">IF(EO272&lt;EO267,(EO267-EO272)/5+EO271,(EO272-EO267)/5+EO269)</f>
        <v>1.2499999999999998E-3</v>
      </c>
      <c r="EP270" s="254">
        <v>5.5555555555555556E-4</v>
      </c>
      <c r="EQ270" s="254">
        <f t="shared" ref="EQ270:FJ270" si="3134">IF(EQ272&lt;EQ267,(EQ267-EQ272)/5+EQ271,(EQ272-EQ267)/5+EQ269)</f>
        <v>8.3333333333333328E-4</v>
      </c>
      <c r="ER270" s="254">
        <f t="shared" si="3134"/>
        <v>8.3333333333333328E-4</v>
      </c>
      <c r="ES270" s="254">
        <f t="shared" si="3134"/>
        <v>8.3333333333333328E-4</v>
      </c>
      <c r="ET270" s="254">
        <f t="shared" si="3134"/>
        <v>6.9444444444444447E-4</v>
      </c>
      <c r="EU270" s="254">
        <f t="shared" si="3134"/>
        <v>6.9444444444444447E-4</v>
      </c>
      <c r="EV270" s="254">
        <f t="shared" si="3134"/>
        <v>1.2499999999999998E-3</v>
      </c>
      <c r="EW270" s="254">
        <f t="shared" si="3134"/>
        <v>2.3611111111111107E-3</v>
      </c>
      <c r="EX270" s="254">
        <f t="shared" si="3134"/>
        <v>2.3611111111111111E-3</v>
      </c>
      <c r="EY270" s="254">
        <f t="shared" si="3134"/>
        <v>2.7777777777777779E-3</v>
      </c>
      <c r="EZ270" s="254">
        <f t="shared" si="3134"/>
        <v>9.722222222222223E-4</v>
      </c>
      <c r="FA270" s="254">
        <f t="shared" si="3134"/>
        <v>2.638888888888889E-3</v>
      </c>
      <c r="FB270" s="254">
        <f t="shared" si="3134"/>
        <v>1.6666666666666668E-3</v>
      </c>
      <c r="FC270" s="254">
        <f t="shared" si="3134"/>
        <v>2.3611111111111111E-3</v>
      </c>
      <c r="FD270" s="254">
        <f t="shared" si="3134"/>
        <v>1.2499999999999998E-3</v>
      </c>
      <c r="FE270" s="254">
        <f t="shared" si="3134"/>
        <v>1.6666666666666668E-3</v>
      </c>
      <c r="FF270" s="254">
        <f t="shared" si="3134"/>
        <v>9.722222222222223E-4</v>
      </c>
      <c r="FG270" s="254">
        <f t="shared" si="3134"/>
        <v>1.5277777777777776E-3</v>
      </c>
      <c r="FH270" s="254">
        <f t="shared" si="3134"/>
        <v>1.5277777777777776E-3</v>
      </c>
      <c r="FI270" s="254">
        <f t="shared" si="3134"/>
        <v>1.2499999999999998E-3</v>
      </c>
      <c r="FJ270" s="254">
        <f t="shared" si="3134"/>
        <v>2.0833333333333333E-3</v>
      </c>
      <c r="FK270" s="255">
        <f t="shared" ref="FK270" si="3135">IF(FK272&lt;FK267,(FK267-FK272)/5+FK271,(FK272-FK267)/5+FK269)</f>
        <v>1.6666666666666668E-3</v>
      </c>
      <c r="FL270" s="214">
        <f t="shared" si="2978"/>
        <v>7</v>
      </c>
      <c r="FM270" s="238" t="s">
        <v>97</v>
      </c>
      <c r="FN270" s="222">
        <f>IN191</f>
        <v>0.99263888888888896</v>
      </c>
      <c r="FO270" s="216"/>
      <c r="FP270" s="216"/>
      <c r="FQ270" s="216"/>
      <c r="FR270" s="216"/>
      <c r="FS270" s="216"/>
      <c r="FT270" s="216"/>
      <c r="FU270" s="216"/>
      <c r="FV270" s="216"/>
      <c r="FW270" s="216"/>
      <c r="FX270" s="216"/>
      <c r="FY270" s="216"/>
      <c r="FZ270" s="216"/>
      <c r="GA270" s="216"/>
      <c r="GB270" s="216"/>
      <c r="GC270" s="216"/>
      <c r="GD270" s="216"/>
      <c r="GE270" s="216"/>
      <c r="GF270" s="216"/>
      <c r="GG270" s="216"/>
      <c r="GH270" s="216"/>
      <c r="GI270" s="216"/>
      <c r="GJ270" s="216"/>
      <c r="GK270" s="216"/>
      <c r="GL270" s="216"/>
      <c r="GM270" s="216"/>
      <c r="GN270" s="216"/>
      <c r="GO270" s="216"/>
      <c r="GP270" s="216"/>
      <c r="GQ270" s="216"/>
      <c r="GR270" s="216"/>
      <c r="GS270" s="216"/>
      <c r="GT270" s="216"/>
      <c r="GU270" s="216"/>
      <c r="GV270" s="216"/>
      <c r="GW270" s="216"/>
      <c r="GX270" s="216"/>
      <c r="GY270" s="216"/>
      <c r="GZ270" s="216"/>
      <c r="HA270" s="216"/>
      <c r="HB270" s="216"/>
      <c r="HC270" s="216"/>
      <c r="HD270" s="216"/>
      <c r="HE270" s="216"/>
      <c r="HF270" s="216"/>
      <c r="HG270" s="216"/>
      <c r="HH270" s="216"/>
      <c r="HI270" s="216"/>
      <c r="HJ270" s="216"/>
      <c r="HK270" s="216"/>
      <c r="HL270" s="216"/>
      <c r="HM270" s="216"/>
      <c r="HN270" s="216"/>
      <c r="HO270" s="216"/>
      <c r="HP270" s="216"/>
      <c r="HQ270" s="216"/>
      <c r="HR270" s="216"/>
      <c r="HS270" s="216"/>
      <c r="HT270" s="216"/>
      <c r="HU270" s="216"/>
      <c r="HV270" s="216"/>
      <c r="HW270" s="216"/>
      <c r="HX270" s="216"/>
      <c r="HY270" s="216"/>
      <c r="HZ270" s="216"/>
      <c r="IA270" s="216"/>
      <c r="IB270" s="216"/>
      <c r="IC270" s="216"/>
      <c r="ID270" s="216"/>
      <c r="IE270" s="216"/>
      <c r="IF270" s="216"/>
      <c r="IG270" s="216"/>
      <c r="IH270" s="216"/>
      <c r="II270" s="216"/>
      <c r="IJ270" s="216"/>
      <c r="IK270" s="216"/>
      <c r="IL270" s="216"/>
      <c r="IM270" s="216"/>
      <c r="IN270" s="216"/>
      <c r="IO270" s="216"/>
      <c r="IP270" s="216"/>
      <c r="IQ270" s="216"/>
      <c r="IR270" s="216"/>
      <c r="IS270" s="216"/>
      <c r="IT270" s="216"/>
      <c r="IU270" s="216"/>
      <c r="IV270" s="216"/>
      <c r="IW270" s="216"/>
      <c r="IX270" s="216"/>
      <c r="IY270" s="216"/>
      <c r="IZ270" s="216"/>
      <c r="JA270" s="216"/>
      <c r="JB270" s="216"/>
      <c r="JC270" s="216"/>
      <c r="JD270" s="216"/>
      <c r="JE270" s="216"/>
      <c r="JF270" s="216"/>
      <c r="JG270" s="216"/>
      <c r="JH270" s="216"/>
      <c r="JI270" s="216"/>
      <c r="JJ270" s="216"/>
      <c r="JK270" s="216"/>
      <c r="JL270" s="216"/>
      <c r="JM270" s="216"/>
      <c r="JN270" s="216"/>
      <c r="JO270" s="216"/>
      <c r="JP270" s="216"/>
      <c r="JQ270" s="216"/>
      <c r="JR270" s="216"/>
    </row>
    <row r="271" spans="58:278" ht="15.75" thickBot="1">
      <c r="BF271" s="215">
        <v>6</v>
      </c>
      <c r="BG271" s="214">
        <f t="shared" si="2976"/>
        <v>6</v>
      </c>
      <c r="BH271" s="286">
        <f>IF(BH272&lt;BH267,(BH267-BH272)/5+BH272,(BH272-BH267)/5+BH270)</f>
        <v>1.5277777777777779E-3</v>
      </c>
      <c r="BI271" s="283">
        <f>IF(BI272&lt;BI267,(BI267-BI272)/5+BI272,(BI272-BI267)/5+BI270)</f>
        <v>2.3611111111111111E-3</v>
      </c>
      <c r="BJ271" s="283">
        <f t="shared" ref="BJ271:DO271" si="3136">IF(BJ272&lt;BJ267,(BJ267-BJ272)/5+BJ272,(BJ272-BJ267)/5+BJ270)</f>
        <v>2.3611111111111111E-3</v>
      </c>
      <c r="BK271" s="283">
        <f t="shared" si="3136"/>
        <v>2.5000000000000001E-3</v>
      </c>
      <c r="BL271" s="283">
        <f t="shared" si="3136"/>
        <v>2.5000000000000001E-3</v>
      </c>
      <c r="BM271" s="283">
        <f t="shared" si="3136"/>
        <v>2.5000000000000001E-3</v>
      </c>
      <c r="BN271" s="283">
        <f t="shared" si="3136"/>
        <v>1.3888888888888889E-3</v>
      </c>
      <c r="BO271" s="283">
        <f t="shared" si="3136"/>
        <v>1.25E-3</v>
      </c>
      <c r="BP271" s="283">
        <f t="shared" si="3136"/>
        <v>1.6666666666666668E-3</v>
      </c>
      <c r="BQ271" s="283">
        <f t="shared" si="3136"/>
        <v>1.3888888888888889E-3</v>
      </c>
      <c r="BR271" s="283">
        <f t="shared" si="3136"/>
        <v>8.3333333333333339E-4</v>
      </c>
      <c r="BS271" s="283">
        <f t="shared" si="3136"/>
        <v>1.3888888888888889E-3</v>
      </c>
      <c r="BT271" s="283">
        <f t="shared" si="3136"/>
        <v>9.7222222222222219E-4</v>
      </c>
      <c r="BU271" s="283">
        <f t="shared" si="3136"/>
        <v>8.3333333333333339E-4</v>
      </c>
      <c r="BV271" s="283">
        <f t="shared" si="3136"/>
        <v>8.3333333333333339E-4</v>
      </c>
      <c r="BW271" s="283">
        <f t="shared" si="3136"/>
        <v>9.7222222222222219E-4</v>
      </c>
      <c r="BX271" s="283">
        <f t="shared" si="3136"/>
        <v>9.7222222222222219E-4</v>
      </c>
      <c r="BY271" s="283">
        <f t="shared" si="3136"/>
        <v>1.3888888888888889E-3</v>
      </c>
      <c r="BZ271" s="283">
        <f t="shared" si="3136"/>
        <v>1.3888888888888889E-3</v>
      </c>
      <c r="CA271" s="283">
        <f t="shared" si="3136"/>
        <v>1.5277777777777779E-3</v>
      </c>
      <c r="CB271" s="283">
        <f t="shared" si="3136"/>
        <v>2.7777777777777779E-3</v>
      </c>
      <c r="CC271" s="283">
        <f t="shared" si="3136"/>
        <v>1.5277777777777779E-3</v>
      </c>
      <c r="CD271" s="283">
        <f t="shared" si="3136"/>
        <v>3.0555555555555557E-3</v>
      </c>
      <c r="CE271" s="283">
        <f t="shared" si="3136"/>
        <v>9.7222222222222219E-4</v>
      </c>
      <c r="CF271" s="283">
        <f t="shared" si="3136"/>
        <v>3.6111111111111109E-3</v>
      </c>
      <c r="CG271" s="283">
        <f t="shared" si="3136"/>
        <v>2.2222222222222222E-3</v>
      </c>
      <c r="CH271" s="283">
        <f t="shared" si="3136"/>
        <v>1.6666666666666668E-3</v>
      </c>
      <c r="CI271" s="283">
        <f t="shared" si="3136"/>
        <v>1.9444444444444444E-3</v>
      </c>
      <c r="CJ271" s="283">
        <f t="shared" si="3136"/>
        <v>3.1944444444444446E-3</v>
      </c>
      <c r="CK271" s="283">
        <f t="shared" si="3136"/>
        <v>3.0555555555555557E-3</v>
      </c>
      <c r="CL271" s="283">
        <f t="shared" si="3136"/>
        <v>2.5000000000000001E-3</v>
      </c>
      <c r="CM271" s="283">
        <f t="shared" si="3136"/>
        <v>4.8611111111111112E-3</v>
      </c>
      <c r="CN271" s="283">
        <f t="shared" si="3136"/>
        <v>5.4166666666666669E-3</v>
      </c>
      <c r="CO271" s="283">
        <f t="shared" si="3136"/>
        <v>4.8611111111111112E-3</v>
      </c>
      <c r="CP271" s="283">
        <f t="shared" si="3136"/>
        <v>5.4166666666666669E-3</v>
      </c>
      <c r="CQ271" s="283">
        <f t="shared" si="3136"/>
        <v>5.6944444444444447E-3</v>
      </c>
      <c r="CR271" s="283">
        <f t="shared" si="3136"/>
        <v>5.0000000000000001E-3</v>
      </c>
      <c r="CS271" s="283">
        <f t="shared" si="3136"/>
        <v>6.3888888888888893E-3</v>
      </c>
      <c r="CT271" s="283">
        <f t="shared" si="3136"/>
        <v>7.2222222222222219E-3</v>
      </c>
      <c r="CU271" s="283">
        <f t="shared" si="3136"/>
        <v>8.0555555555555554E-3</v>
      </c>
      <c r="CV271" s="283">
        <f t="shared" si="3136"/>
        <v>9.0277777777777769E-3</v>
      </c>
      <c r="CW271" s="283">
        <f t="shared" si="3136"/>
        <v>8.1944444444444434E-3</v>
      </c>
      <c r="CX271" s="283">
        <f t="shared" si="3136"/>
        <v>9.0277777777777769E-3</v>
      </c>
      <c r="CY271" s="283">
        <f t="shared" si="3136"/>
        <v>9.5833333333333326E-3</v>
      </c>
      <c r="CZ271" s="283">
        <f t="shared" si="3136"/>
        <v>8.7499999999999991E-3</v>
      </c>
      <c r="DA271" s="283">
        <f t="shared" si="3136"/>
        <v>1.0138888888888888E-2</v>
      </c>
      <c r="DB271" s="283">
        <f t="shared" si="3136"/>
        <v>1.111111111111111E-2</v>
      </c>
      <c r="DC271" s="283">
        <f t="shared" si="3136"/>
        <v>1.3749999999999998E-2</v>
      </c>
      <c r="DD271" s="283">
        <f t="shared" si="3136"/>
        <v>1.2222222222222221E-2</v>
      </c>
      <c r="DE271" s="283">
        <f t="shared" si="3136"/>
        <v>1.3888888888888888E-2</v>
      </c>
      <c r="DF271" s="283">
        <f t="shared" si="3136"/>
        <v>1.7499999999999998E-2</v>
      </c>
      <c r="DG271" s="283">
        <f t="shared" si="3136"/>
        <v>1.7916666666666668E-2</v>
      </c>
      <c r="DH271" s="283">
        <f t="shared" si="3136"/>
        <v>1.8055555555555554E-2</v>
      </c>
      <c r="DI271" s="283">
        <f t="shared" si="3136"/>
        <v>2.013888888888889E-2</v>
      </c>
      <c r="DJ271" s="283">
        <f t="shared" si="3136"/>
        <v>2.0416666666666666E-2</v>
      </c>
      <c r="DK271" s="283">
        <f t="shared" si="3136"/>
        <v>1.9722222222222224E-2</v>
      </c>
      <c r="DL271" s="283">
        <f t="shared" si="3136"/>
        <v>2.5277777777777777E-2</v>
      </c>
      <c r="DM271" s="283">
        <f t="shared" si="3136"/>
        <v>2.9166666666666667E-2</v>
      </c>
      <c r="DN271" s="283">
        <f t="shared" si="3136"/>
        <v>3.0138888888888889E-2</v>
      </c>
      <c r="DO271" s="283">
        <f t="shared" si="3136"/>
        <v>4.7361111111111111E-2</v>
      </c>
      <c r="DP271" s="283">
        <f t="shared" ref="DP271" si="3137">IF(DP272&lt;DP267,(DP267-DP272)/5+DP272,(DP272-DP267)/5+DP270)</f>
        <v>4.8611111111111112E-2</v>
      </c>
      <c r="DQ271" s="306">
        <f t="shared" si="2977"/>
        <v>6</v>
      </c>
      <c r="DR271" s="272">
        <f t="shared" ref="DR271" si="3138">IF(DR272&lt;DR267,(DR267-DR272)/5+DR272,(DR272-DR267)/5+DR270)</f>
        <v>0.99847222222222232</v>
      </c>
      <c r="DS271" s="283">
        <v>0.99972222222222218</v>
      </c>
      <c r="DT271" s="283">
        <v>2.7777777777777778E-4</v>
      </c>
      <c r="DU271" s="283">
        <v>0.99972222222222196</v>
      </c>
      <c r="DV271" s="283">
        <v>4.1666666666666669E-4</v>
      </c>
      <c r="DW271" s="283">
        <v>4.1666666666666669E-4</v>
      </c>
      <c r="DX271" s="283">
        <v>5.5555555555555556E-4</v>
      </c>
      <c r="DY271" s="272">
        <f t="shared" ref="DY271:DZ271" si="3139">IF(DY272&lt;DY267,(DY267-DY272)/5+DY272,(DY272-DY267)/5+DY270)</f>
        <v>0.99847222222222232</v>
      </c>
      <c r="DZ271" s="272">
        <f t="shared" si="3139"/>
        <v>0.99916666666666665</v>
      </c>
      <c r="EA271" s="283">
        <v>8.3333333333333339E-4</v>
      </c>
      <c r="EB271" s="283">
        <v>8.3333333333333339E-4</v>
      </c>
      <c r="EC271" s="283">
        <v>8.3333333333333339E-4</v>
      </c>
      <c r="ED271" s="272">
        <f t="shared" ref="ED271" si="3140">IF(ED272&lt;ED267,(ED267-ED272)/5+ED272,(ED272-ED267)/5+ED270)</f>
        <v>6.9444444444444447E-4</v>
      </c>
      <c r="EE271" s="283">
        <v>2.7777777777777778E-4</v>
      </c>
      <c r="EF271" s="272">
        <f t="shared" ref="EF271:EH271" si="3141">IF(EF272&lt;EF267,(EF267-EF272)/5+EF272,(EF272-EF267)/5+EF270)</f>
        <v>1.3888888888888889E-3</v>
      </c>
      <c r="EG271" s="272">
        <f t="shared" si="3141"/>
        <v>5.5555555555555556E-4</v>
      </c>
      <c r="EH271" s="272">
        <f t="shared" si="3141"/>
        <v>1.3888888888888889E-3</v>
      </c>
      <c r="EI271" s="283">
        <v>2.0833333333333333E-3</v>
      </c>
      <c r="EJ271" s="283">
        <v>8.3333333333333339E-4</v>
      </c>
      <c r="EK271" s="283">
        <v>1.3888888888888889E-3</v>
      </c>
      <c r="EL271" s="272">
        <f t="shared" ref="EL271:EM271" si="3142">IF(EL272&lt;EL267,(EL267-EL272)/5+EL272,(EL272-EL267)/5+EL270)</f>
        <v>1.9444444444444446E-3</v>
      </c>
      <c r="EM271" s="272">
        <f t="shared" si="3142"/>
        <v>6.9444444444444447E-4</v>
      </c>
      <c r="EN271" s="283">
        <v>9.7222222222222198E-4</v>
      </c>
      <c r="EO271" s="272">
        <f t="shared" ref="EO271" si="3143">IF(EO272&lt;EO267,(EO267-EO272)/5+EO272,(EO272-EO267)/5+EO270)</f>
        <v>1.6666666666666666E-3</v>
      </c>
      <c r="EP271" s="283">
        <v>9.7222222222222198E-4</v>
      </c>
      <c r="EQ271" s="272">
        <f t="shared" ref="EQ271:FJ271" si="3144">IF(EQ272&lt;EQ267,(EQ267-EQ272)/5+EQ272,(EQ272-EQ267)/5+EQ270)</f>
        <v>1.1111111111111111E-3</v>
      </c>
      <c r="ER271" s="272">
        <f t="shared" si="3144"/>
        <v>1.1111111111111111E-3</v>
      </c>
      <c r="ES271" s="272">
        <f t="shared" si="3144"/>
        <v>1.1111111111111111E-3</v>
      </c>
      <c r="ET271" s="272">
        <f t="shared" si="3144"/>
        <v>6.9444444444444447E-4</v>
      </c>
      <c r="EU271" s="272">
        <f t="shared" si="3144"/>
        <v>6.9444444444444447E-4</v>
      </c>
      <c r="EV271" s="272">
        <f t="shared" si="3144"/>
        <v>1.6666666666666666E-3</v>
      </c>
      <c r="EW271" s="272">
        <f t="shared" si="3144"/>
        <v>2.9166666666666664E-3</v>
      </c>
      <c r="EX271" s="272">
        <f t="shared" si="3144"/>
        <v>2.2222222222222222E-3</v>
      </c>
      <c r="EY271" s="272">
        <f t="shared" si="3144"/>
        <v>2.7777777777777779E-3</v>
      </c>
      <c r="EZ271" s="272">
        <f t="shared" si="3144"/>
        <v>8.3333333333333339E-4</v>
      </c>
      <c r="FA271" s="272">
        <f t="shared" si="3144"/>
        <v>2.3611111111111111E-3</v>
      </c>
      <c r="FB271" s="272">
        <f t="shared" si="3144"/>
        <v>1.5277777777777779E-3</v>
      </c>
      <c r="FC271" s="272">
        <f t="shared" si="3144"/>
        <v>2.2222222222222222E-3</v>
      </c>
      <c r="FD271" s="272">
        <f t="shared" si="3144"/>
        <v>9.7222222222222219E-4</v>
      </c>
      <c r="FE271" s="272">
        <f t="shared" si="3144"/>
        <v>1.5277777777777779E-3</v>
      </c>
      <c r="FF271" s="272">
        <f t="shared" si="3144"/>
        <v>8.3333333333333339E-4</v>
      </c>
      <c r="FG271" s="272">
        <f t="shared" si="3144"/>
        <v>1.8055555555555555E-3</v>
      </c>
      <c r="FH271" s="272">
        <f t="shared" si="3144"/>
        <v>1.8055555555555555E-3</v>
      </c>
      <c r="FI271" s="272">
        <f t="shared" si="3144"/>
        <v>1.6666666666666666E-3</v>
      </c>
      <c r="FJ271" s="272">
        <f t="shared" si="3144"/>
        <v>2.0833333333333333E-3</v>
      </c>
      <c r="FK271" s="275">
        <f t="shared" ref="FK271" si="3145">IF(FK272&lt;FK267,(FK267-FK272)/5+FK272,(FK272-FK267)/5+FK270)</f>
        <v>1.5277777777777779E-3</v>
      </c>
      <c r="FL271" s="214">
        <f t="shared" si="2978"/>
        <v>6</v>
      </c>
      <c r="FM271" s="238" t="s">
        <v>146</v>
      </c>
      <c r="FN271" s="222">
        <f>IO191</f>
        <v>0.99263888888888896</v>
      </c>
      <c r="FO271" s="216"/>
      <c r="FP271" s="216"/>
      <c r="FQ271" s="216"/>
      <c r="FR271" s="216"/>
      <c r="FS271" s="216"/>
      <c r="FT271" s="216"/>
      <c r="FU271" s="216"/>
      <c r="FV271" s="216"/>
      <c r="FW271" s="216"/>
      <c r="FX271" s="216"/>
      <c r="FY271" s="216"/>
      <c r="FZ271" s="216"/>
      <c r="GA271" s="216"/>
      <c r="GB271" s="216"/>
      <c r="GC271" s="216"/>
      <c r="GD271" s="216"/>
      <c r="GE271" s="216"/>
      <c r="GF271" s="216"/>
      <c r="GG271" s="216"/>
      <c r="GH271" s="216"/>
      <c r="GI271" s="216"/>
      <c r="GJ271" s="216"/>
      <c r="GK271" s="216"/>
      <c r="GL271" s="216"/>
      <c r="GM271" s="216"/>
      <c r="GN271" s="216"/>
      <c r="GO271" s="216"/>
      <c r="GP271" s="216"/>
      <c r="GQ271" s="216"/>
      <c r="GR271" s="216"/>
      <c r="GS271" s="216"/>
      <c r="GT271" s="216"/>
      <c r="GU271" s="216"/>
      <c r="GV271" s="216"/>
      <c r="GW271" s="216"/>
      <c r="GX271" s="216"/>
      <c r="GY271" s="216"/>
      <c r="GZ271" s="216"/>
      <c r="HA271" s="216"/>
      <c r="HB271" s="216"/>
      <c r="HC271" s="216"/>
      <c r="HD271" s="216"/>
      <c r="HE271" s="216"/>
      <c r="HF271" s="216"/>
      <c r="HG271" s="216"/>
      <c r="HH271" s="216"/>
      <c r="HI271" s="216"/>
      <c r="HJ271" s="216"/>
      <c r="HK271" s="216"/>
      <c r="HL271" s="216"/>
      <c r="HM271" s="216"/>
      <c r="HN271" s="216"/>
      <c r="HO271" s="216"/>
      <c r="HP271" s="216"/>
      <c r="HQ271" s="216"/>
      <c r="HR271" s="216"/>
      <c r="HS271" s="216"/>
      <c r="HT271" s="216"/>
      <c r="HU271" s="216"/>
      <c r="HV271" s="216"/>
      <c r="HW271" s="216"/>
      <c r="HX271" s="216"/>
      <c r="HY271" s="216"/>
      <c r="HZ271" s="216"/>
      <c r="IA271" s="216"/>
      <c r="IB271" s="216"/>
      <c r="IC271" s="216"/>
      <c r="ID271" s="216"/>
      <c r="IE271" s="216"/>
      <c r="IF271" s="216"/>
      <c r="IG271" s="216"/>
      <c r="IH271" s="216"/>
      <c r="II271" s="216"/>
      <c r="IJ271" s="216"/>
      <c r="IK271" s="216"/>
      <c r="IL271" s="216"/>
      <c r="IM271" s="216"/>
      <c r="IN271" s="216"/>
      <c r="IO271" s="216"/>
      <c r="IP271" s="216"/>
      <c r="IQ271" s="216"/>
      <c r="IR271" s="216"/>
      <c r="IS271" s="216"/>
      <c r="IT271" s="216"/>
      <c r="IU271" s="216"/>
      <c r="IV271" s="216"/>
      <c r="IW271" s="216"/>
      <c r="IX271" s="216"/>
      <c r="IY271" s="216"/>
      <c r="IZ271" s="216"/>
      <c r="JA271" s="216"/>
      <c r="JB271" s="216"/>
      <c r="JC271" s="216"/>
      <c r="JD271" s="216"/>
      <c r="JE271" s="216"/>
      <c r="JF271" s="216"/>
      <c r="JG271" s="216"/>
      <c r="JH271" s="216"/>
      <c r="JI271" s="216"/>
      <c r="JJ271" s="216"/>
      <c r="JK271" s="216"/>
      <c r="JL271" s="216"/>
      <c r="JM271" s="216"/>
      <c r="JN271" s="216"/>
      <c r="JO271" s="216"/>
      <c r="JP271" s="216"/>
      <c r="JQ271" s="216"/>
      <c r="JR271" s="216"/>
    </row>
    <row r="272" spans="58:278" ht="15.75" thickBot="1">
      <c r="BF272" s="215">
        <v>5</v>
      </c>
      <c r="BG272" s="214">
        <f t="shared" si="2976"/>
        <v>5</v>
      </c>
      <c r="BH272" s="258">
        <v>1.3888888888888889E-3</v>
      </c>
      <c r="BI272" s="259">
        <v>2.7777777777777779E-3</v>
      </c>
      <c r="BJ272" s="259">
        <v>2.7777777777777779E-3</v>
      </c>
      <c r="BK272" s="259">
        <v>2.7777777777777779E-3</v>
      </c>
      <c r="BL272" s="259">
        <v>2.7777777777777779E-3</v>
      </c>
      <c r="BM272" s="259">
        <v>2.7777777777777779E-3</v>
      </c>
      <c r="BN272" s="259">
        <v>1.3888888888888889E-3</v>
      </c>
      <c r="BO272" s="259">
        <v>1.3888888888888889E-3</v>
      </c>
      <c r="BP272" s="259">
        <v>1.3888888888888889E-3</v>
      </c>
      <c r="BQ272" s="259">
        <v>1.3888888888888889E-3</v>
      </c>
      <c r="BR272" s="259">
        <v>6.9444444444444447E-4</v>
      </c>
      <c r="BS272" s="259">
        <v>1.3888888888888889E-3</v>
      </c>
      <c r="BT272" s="259">
        <v>6.9444444444444447E-4</v>
      </c>
      <c r="BU272" s="259">
        <v>6.9444444444444447E-4</v>
      </c>
      <c r="BV272" s="259">
        <v>6.9444444444444447E-4</v>
      </c>
      <c r="BW272" s="259">
        <v>6.9444444444444447E-4</v>
      </c>
      <c r="BX272" s="259">
        <v>6.9444444444444447E-4</v>
      </c>
      <c r="BY272" s="259">
        <v>1.3888888888888889E-3</v>
      </c>
      <c r="BZ272" s="259">
        <v>1.3888888888888889E-3</v>
      </c>
      <c r="CA272" s="259">
        <v>1.3888888888888889E-3</v>
      </c>
      <c r="CB272" s="259">
        <v>2.7777777777777779E-3</v>
      </c>
      <c r="CC272" s="259">
        <v>1.3888888888888889E-3</v>
      </c>
      <c r="CD272" s="259">
        <v>3.472222222222222E-3</v>
      </c>
      <c r="CE272" s="259">
        <v>6.9444444444444447E-4</v>
      </c>
      <c r="CF272" s="259">
        <v>3.472222222222222E-3</v>
      </c>
      <c r="CG272" s="259">
        <v>2.0833333333333333E-3</v>
      </c>
      <c r="CH272" s="259">
        <v>1.3888888888888889E-3</v>
      </c>
      <c r="CI272" s="259">
        <v>1.3888888888888889E-3</v>
      </c>
      <c r="CJ272" s="259">
        <v>2.7777777777777779E-3</v>
      </c>
      <c r="CK272" s="259">
        <v>2.7777777777777779E-3</v>
      </c>
      <c r="CL272" s="259">
        <v>2.0833333333333333E-3</v>
      </c>
      <c r="CM272" s="259">
        <v>4.8611111111111112E-3</v>
      </c>
      <c r="CN272" s="259">
        <v>4.8611111111111112E-3</v>
      </c>
      <c r="CO272" s="259">
        <v>4.1666666666666666E-3</v>
      </c>
      <c r="CP272" s="259">
        <v>4.8611111111111112E-3</v>
      </c>
      <c r="CQ272" s="259">
        <v>4.8611111111111112E-3</v>
      </c>
      <c r="CR272" s="259">
        <v>4.1666666666666666E-3</v>
      </c>
      <c r="CS272" s="259">
        <v>5.5555555555555558E-3</v>
      </c>
      <c r="CT272" s="259">
        <v>6.9444444444444441E-3</v>
      </c>
      <c r="CU272" s="259">
        <v>6.9444444444444441E-3</v>
      </c>
      <c r="CV272" s="259">
        <v>7.6388888888888886E-3</v>
      </c>
      <c r="CW272" s="259">
        <v>6.9444444444444441E-3</v>
      </c>
      <c r="CX272" s="259">
        <v>7.6388888888888886E-3</v>
      </c>
      <c r="CY272" s="259">
        <v>8.3333333333333332E-3</v>
      </c>
      <c r="CZ272" s="259">
        <v>7.6388888888888886E-3</v>
      </c>
      <c r="DA272" s="259">
        <v>8.3333333333333332E-3</v>
      </c>
      <c r="DB272" s="259">
        <v>1.0416666666666666E-2</v>
      </c>
      <c r="DC272" s="259">
        <v>1.2499999999999999E-2</v>
      </c>
      <c r="DD272" s="259">
        <v>1.0416666666666666E-2</v>
      </c>
      <c r="DE272" s="259">
        <v>1.1805555555555555E-2</v>
      </c>
      <c r="DF272" s="259">
        <v>1.5277777777777777E-2</v>
      </c>
      <c r="DG272" s="259">
        <v>1.5277777777777777E-2</v>
      </c>
      <c r="DH272" s="259">
        <v>1.5277777777777777E-2</v>
      </c>
      <c r="DI272" s="259">
        <v>1.7361111111111112E-2</v>
      </c>
      <c r="DJ272" s="259">
        <v>1.7361111111111112E-2</v>
      </c>
      <c r="DK272" s="259">
        <v>1.6666666666666666E-2</v>
      </c>
      <c r="DL272" s="259">
        <v>2.2222222222222223E-2</v>
      </c>
      <c r="DM272" s="259">
        <v>2.4999999999999998E-2</v>
      </c>
      <c r="DN272" s="259">
        <v>2.5694444444444447E-2</v>
      </c>
      <c r="DO272" s="259">
        <v>4.027777777777778E-2</v>
      </c>
      <c r="DP272" s="300">
        <v>4.0972222222222222E-2</v>
      </c>
      <c r="DQ272" s="306">
        <f t="shared" si="2977"/>
        <v>5</v>
      </c>
      <c r="DR272" s="295">
        <v>0.99930555555555556</v>
      </c>
      <c r="DS272" s="259">
        <v>6.9444444444444447E-4</v>
      </c>
      <c r="DT272" s="259">
        <v>6.9444444444444447E-4</v>
      </c>
      <c r="DU272" s="259">
        <v>6.9444444444444447E-4</v>
      </c>
      <c r="DV272" s="259">
        <v>6.9444444444444447E-4</v>
      </c>
      <c r="DW272" s="259">
        <v>6.9444444444444447E-4</v>
      </c>
      <c r="DX272" s="259">
        <v>1.3888888888888889E-3</v>
      </c>
      <c r="DY272" s="259">
        <v>0.99861111111111101</v>
      </c>
      <c r="DZ272" s="259">
        <v>0.99930555555555556</v>
      </c>
      <c r="EA272" s="259">
        <v>1.3888888888888889E-3</v>
      </c>
      <c r="EB272" s="290">
        <v>1.3888888888888889E-3</v>
      </c>
      <c r="EC272" s="259">
        <v>1.3888888888888889E-3</v>
      </c>
      <c r="ED272" s="259">
        <v>6.9444444444444447E-4</v>
      </c>
      <c r="EE272" s="259">
        <v>6.9444444444444447E-4</v>
      </c>
      <c r="EF272" s="259">
        <v>1.3888888888888889E-3</v>
      </c>
      <c r="EG272" s="259">
        <v>6.9444444444444447E-4</v>
      </c>
      <c r="EH272" s="259">
        <v>1.3888888888888889E-3</v>
      </c>
      <c r="EI272" s="259">
        <v>2.7777777777777779E-3</v>
      </c>
      <c r="EJ272" s="259">
        <v>1.3888888888888889E-3</v>
      </c>
      <c r="EK272" s="259">
        <v>2.0833333333333333E-3</v>
      </c>
      <c r="EL272" s="259">
        <v>2.0833333333333333E-3</v>
      </c>
      <c r="EM272" s="259">
        <v>6.9444444444444447E-4</v>
      </c>
      <c r="EN272" s="259">
        <v>1.3888888888888889E-3</v>
      </c>
      <c r="EO272" s="259">
        <v>2.0833333333333333E-3</v>
      </c>
      <c r="EP272" s="259">
        <v>1.3888888888888889E-3</v>
      </c>
      <c r="EQ272" s="259">
        <v>1.3888888888888889E-3</v>
      </c>
      <c r="ER272" s="259">
        <v>1.3888888888888889E-3</v>
      </c>
      <c r="ES272" s="259">
        <v>1.3888888888888889E-3</v>
      </c>
      <c r="ET272" s="259">
        <v>6.9444444444444447E-4</v>
      </c>
      <c r="EU272" s="259">
        <v>6.9444444444444447E-4</v>
      </c>
      <c r="EV272" s="259">
        <v>2.0833333333333333E-3</v>
      </c>
      <c r="EW272" s="259">
        <v>3.472222222222222E-3</v>
      </c>
      <c r="EX272" s="259">
        <v>2.0833333333333333E-3</v>
      </c>
      <c r="EY272" s="259">
        <v>2.7777777777777779E-3</v>
      </c>
      <c r="EZ272" s="259">
        <v>6.9444444444444447E-4</v>
      </c>
      <c r="FA272" s="259">
        <v>2.0833333333333333E-3</v>
      </c>
      <c r="FB272" s="259">
        <v>1.3888888888888889E-3</v>
      </c>
      <c r="FC272" s="259">
        <v>2.0833333333333333E-3</v>
      </c>
      <c r="FD272" s="259">
        <v>6.9444444444444447E-4</v>
      </c>
      <c r="FE272" s="259">
        <v>1.3888888888888889E-3</v>
      </c>
      <c r="FF272" s="259">
        <v>6.9444444444444447E-4</v>
      </c>
      <c r="FG272" s="259">
        <v>2.0833333333333333E-3</v>
      </c>
      <c r="FH272" s="259">
        <v>2.0833333333333333E-3</v>
      </c>
      <c r="FI272" s="259">
        <v>2.0833333333333333E-3</v>
      </c>
      <c r="FJ272" s="259">
        <v>2.0833333333333333E-3</v>
      </c>
      <c r="FK272" s="273">
        <v>1.3888888888888889E-3</v>
      </c>
      <c r="FL272" s="214">
        <f t="shared" si="2978"/>
        <v>5</v>
      </c>
      <c r="FM272" s="238" t="s">
        <v>87</v>
      </c>
      <c r="FN272" s="222">
        <f>IP191</f>
        <v>0.99111111111111105</v>
      </c>
      <c r="FO272" s="216"/>
      <c r="FP272" s="216"/>
      <c r="FQ272" s="216"/>
      <c r="FR272" s="216"/>
      <c r="FS272" s="216"/>
      <c r="FT272" s="216"/>
      <c r="FU272" s="216"/>
      <c r="FV272" s="216"/>
      <c r="FW272" s="216"/>
      <c r="FX272" s="216"/>
      <c r="FY272" s="216"/>
      <c r="FZ272" s="216"/>
      <c r="GA272" s="216"/>
      <c r="GB272" s="216"/>
      <c r="GC272" s="216"/>
      <c r="GD272" s="216"/>
      <c r="GE272" s="216"/>
      <c r="GF272" s="216"/>
      <c r="GG272" s="216"/>
      <c r="GH272" s="216"/>
      <c r="GI272" s="216"/>
      <c r="GJ272" s="216"/>
      <c r="GK272" s="216"/>
      <c r="GL272" s="216"/>
      <c r="GM272" s="216"/>
      <c r="GN272" s="216"/>
      <c r="GO272" s="216"/>
      <c r="GP272" s="216"/>
      <c r="GQ272" s="216"/>
      <c r="GR272" s="216"/>
      <c r="GS272" s="216"/>
      <c r="GT272" s="216"/>
      <c r="GU272" s="216"/>
      <c r="GV272" s="216"/>
      <c r="GW272" s="216"/>
      <c r="GX272" s="216"/>
      <c r="GY272" s="216"/>
      <c r="GZ272" s="216"/>
      <c r="HA272" s="216"/>
      <c r="HB272" s="216"/>
      <c r="HC272" s="216"/>
      <c r="HD272" s="216"/>
      <c r="HE272" s="216"/>
      <c r="HF272" s="216"/>
      <c r="HG272" s="216"/>
      <c r="HH272" s="216"/>
      <c r="HI272" s="216"/>
      <c r="HJ272" s="216"/>
      <c r="HK272" s="216"/>
      <c r="HL272" s="216"/>
      <c r="HM272" s="216"/>
      <c r="HN272" s="216"/>
      <c r="HO272" s="216"/>
      <c r="HP272" s="216"/>
      <c r="HQ272" s="216"/>
      <c r="HR272" s="216"/>
      <c r="HS272" s="216"/>
      <c r="HT272" s="216"/>
      <c r="HU272" s="216"/>
      <c r="HV272" s="216"/>
      <c r="HW272" s="216"/>
      <c r="HX272" s="216"/>
      <c r="HY272" s="216"/>
      <c r="HZ272" s="216"/>
      <c r="IA272" s="216"/>
      <c r="IB272" s="216"/>
      <c r="IC272" s="216"/>
      <c r="ID272" s="216"/>
      <c r="IE272" s="216"/>
      <c r="IF272" s="216"/>
      <c r="IG272" s="216"/>
      <c r="IH272" s="216"/>
      <c r="II272" s="216"/>
      <c r="IJ272" s="216"/>
      <c r="IK272" s="216"/>
      <c r="IL272" s="216"/>
      <c r="IM272" s="216"/>
      <c r="IN272" s="216"/>
      <c r="IO272" s="216"/>
      <c r="IP272" s="216"/>
      <c r="IQ272" s="216"/>
      <c r="IR272" s="216"/>
      <c r="IS272" s="216"/>
      <c r="IT272" s="216"/>
      <c r="IU272" s="216"/>
      <c r="IV272" s="216"/>
      <c r="IW272" s="216"/>
      <c r="IX272" s="216"/>
      <c r="IY272" s="216"/>
      <c r="IZ272" s="216"/>
      <c r="JA272" s="216"/>
      <c r="JB272" s="216"/>
      <c r="JC272" s="216"/>
      <c r="JD272" s="216"/>
      <c r="JE272" s="216"/>
      <c r="JF272" s="216"/>
      <c r="JG272" s="216"/>
      <c r="JH272" s="216"/>
      <c r="JI272" s="216"/>
      <c r="JJ272" s="216"/>
      <c r="JK272" s="216"/>
      <c r="JL272" s="216"/>
      <c r="JM272" s="216"/>
      <c r="JN272" s="216"/>
      <c r="JO272" s="216"/>
      <c r="JP272" s="216"/>
      <c r="JQ272" s="216"/>
      <c r="JR272" s="216"/>
    </row>
    <row r="273" spans="58:278">
      <c r="BF273" s="215">
        <v>4</v>
      </c>
      <c r="BG273" s="214">
        <f t="shared" si="2976"/>
        <v>4</v>
      </c>
      <c r="BH273" s="269">
        <f t="shared" ref="BH273:BI273" si="3146">IF(BH277&lt;BH272,(BH272-BH277)/5+BH274,(BH277-BH272)/5+BH272)</f>
        <v>1.5277777777777779E-3</v>
      </c>
      <c r="BI273" s="270">
        <f t="shared" si="3146"/>
        <v>2.2222222222222222E-3</v>
      </c>
      <c r="BJ273" s="270">
        <f t="shared" ref="BJ273:DO273" si="3147">IF(BJ277&lt;BJ272,(BJ272-BJ277)/5+BJ274,(BJ277-BJ272)/5+BJ272)</f>
        <v>2.3611111111111111E-3</v>
      </c>
      <c r="BK273" s="270">
        <f t="shared" si="3147"/>
        <v>2.3611111111111111E-3</v>
      </c>
      <c r="BL273" s="270">
        <f t="shared" si="3147"/>
        <v>2.3611111111111111E-3</v>
      </c>
      <c r="BM273" s="270">
        <f t="shared" si="3147"/>
        <v>2.3611111111111111E-3</v>
      </c>
      <c r="BN273" s="270">
        <f t="shared" si="3147"/>
        <v>1.3888888888888889E-3</v>
      </c>
      <c r="BO273" s="270">
        <f t="shared" si="3147"/>
        <v>1.3888888888888889E-3</v>
      </c>
      <c r="BP273" s="270">
        <f t="shared" si="3147"/>
        <v>1.6666666666666668E-3</v>
      </c>
      <c r="BQ273" s="270">
        <f t="shared" si="3147"/>
        <v>1.3888888888888889E-3</v>
      </c>
      <c r="BR273" s="270">
        <f t="shared" si="3147"/>
        <v>8.3333333333333339E-4</v>
      </c>
      <c r="BS273" s="270">
        <f t="shared" si="3147"/>
        <v>1.3888888888888889E-3</v>
      </c>
      <c r="BT273" s="270">
        <f t="shared" si="3147"/>
        <v>6.9444444444444447E-4</v>
      </c>
      <c r="BU273" s="270">
        <f t="shared" si="3147"/>
        <v>8.3333333333333339E-4</v>
      </c>
      <c r="BV273" s="270">
        <f t="shared" si="3147"/>
        <v>8.3333333333333339E-4</v>
      </c>
      <c r="BW273" s="270">
        <f t="shared" si="3147"/>
        <v>6.9444444444444447E-4</v>
      </c>
      <c r="BX273" s="270">
        <f t="shared" si="3147"/>
        <v>8.3333333333333339E-4</v>
      </c>
      <c r="BY273" s="270">
        <f t="shared" si="3147"/>
        <v>1.25E-3</v>
      </c>
      <c r="BZ273" s="270">
        <f t="shared" si="3147"/>
        <v>1.3888888888888889E-3</v>
      </c>
      <c r="CA273" s="270">
        <f t="shared" si="3147"/>
        <v>1.3888888888888889E-3</v>
      </c>
      <c r="CB273" s="270">
        <f t="shared" si="3147"/>
        <v>2.7777777777777779E-3</v>
      </c>
      <c r="CC273" s="270">
        <f t="shared" si="3147"/>
        <v>1.25E-3</v>
      </c>
      <c r="CD273" s="270">
        <f t="shared" si="3147"/>
        <v>2.9166666666666664E-3</v>
      </c>
      <c r="CE273" s="270">
        <f t="shared" si="3147"/>
        <v>8.3333333333333339E-4</v>
      </c>
      <c r="CF273" s="270">
        <f t="shared" si="3147"/>
        <v>3.472222222222222E-3</v>
      </c>
      <c r="CG273" s="270">
        <f t="shared" si="3147"/>
        <v>2.0833333333333333E-3</v>
      </c>
      <c r="CH273" s="270">
        <f t="shared" si="3147"/>
        <v>1.3888888888888889E-3</v>
      </c>
      <c r="CI273" s="270">
        <f t="shared" si="3147"/>
        <v>1.3888888888888889E-3</v>
      </c>
      <c r="CJ273" s="270">
        <f t="shared" si="3147"/>
        <v>2.7777777777777779E-3</v>
      </c>
      <c r="CK273" s="270">
        <f t="shared" si="3147"/>
        <v>2.7777777777777779E-3</v>
      </c>
      <c r="CL273" s="270">
        <f t="shared" si="3147"/>
        <v>2.0833333333333333E-3</v>
      </c>
      <c r="CM273" s="270">
        <f t="shared" si="3147"/>
        <v>4.1666666666666666E-3</v>
      </c>
      <c r="CN273" s="270">
        <f t="shared" si="3147"/>
        <v>4.5833333333333334E-3</v>
      </c>
      <c r="CO273" s="270">
        <f t="shared" si="3147"/>
        <v>3.8888888888888892E-3</v>
      </c>
      <c r="CP273" s="270">
        <f t="shared" si="3147"/>
        <v>4.4444444444444444E-3</v>
      </c>
      <c r="CQ273" s="270">
        <f t="shared" si="3147"/>
        <v>4.5833333333333334E-3</v>
      </c>
      <c r="CR273" s="270">
        <f t="shared" si="3147"/>
        <v>3.8888888888888892E-3</v>
      </c>
      <c r="CS273" s="270">
        <f t="shared" si="3147"/>
        <v>4.8611111111111112E-3</v>
      </c>
      <c r="CT273" s="270">
        <f t="shared" si="3147"/>
        <v>5.6944444444444429E-3</v>
      </c>
      <c r="CU273" s="270">
        <f t="shared" si="3147"/>
        <v>6.2500000000006413E-3</v>
      </c>
      <c r="CV273" s="270">
        <f t="shared" si="3147"/>
        <v>6.6666666666666671E-3</v>
      </c>
      <c r="CW273" s="270">
        <f t="shared" si="3147"/>
        <v>6.1111111111111114E-3</v>
      </c>
      <c r="CX273" s="270">
        <f t="shared" si="3147"/>
        <v>6.805555555555556E-3</v>
      </c>
      <c r="CY273" s="270">
        <f t="shared" si="3147"/>
        <v>7.3611111111111117E-3</v>
      </c>
      <c r="CZ273" s="270">
        <f t="shared" si="3147"/>
        <v>6.5277777777777782E-3</v>
      </c>
      <c r="DA273" s="270">
        <f t="shared" si="3147"/>
        <v>7.3611111111111117E-3</v>
      </c>
      <c r="DB273" s="270">
        <f t="shared" si="3147"/>
        <v>8.6111111111111093E-3</v>
      </c>
      <c r="DC273" s="270">
        <f t="shared" si="3147"/>
        <v>1.0416666666666666E-2</v>
      </c>
      <c r="DD273" s="270">
        <f t="shared" si="3147"/>
        <v>8.8888888888888871E-3</v>
      </c>
      <c r="DE273" s="270">
        <f t="shared" si="3147"/>
        <v>1.0277777777777776E-2</v>
      </c>
      <c r="DF273" s="270">
        <f t="shared" si="3147"/>
        <v>1.3055555555555556E-2</v>
      </c>
      <c r="DG273" s="270">
        <f t="shared" si="3147"/>
        <v>1.2916666666666665E-2</v>
      </c>
      <c r="DH273" s="270">
        <f t="shared" si="3147"/>
        <v>1.2777777777777777E-2</v>
      </c>
      <c r="DI273" s="270">
        <f t="shared" si="3147"/>
        <v>1.4722222222222223E-2</v>
      </c>
      <c r="DJ273" s="270">
        <f t="shared" si="3147"/>
        <v>1.4722222222222223E-2</v>
      </c>
      <c r="DK273" s="270">
        <f t="shared" si="3147"/>
        <v>1.4027777777777776E-2</v>
      </c>
      <c r="DL273" s="270">
        <f t="shared" si="3147"/>
        <v>1.8611111111111113E-2</v>
      </c>
      <c r="DM273" s="270">
        <f t="shared" si="3147"/>
        <v>2.1249999999999998E-2</v>
      </c>
      <c r="DN273" s="270">
        <f t="shared" si="3147"/>
        <v>2.1805555555555557E-2</v>
      </c>
      <c r="DO273" s="270">
        <f t="shared" si="3147"/>
        <v>3.3888888888888892E-2</v>
      </c>
      <c r="DP273" s="270">
        <f t="shared" ref="DP273" si="3148">IF(DP277&lt;DP272,(DP272-DP277)/5+DP274,(DP277-DP272)/5+DP272)</f>
        <v>3.4305555555555554E-2</v>
      </c>
      <c r="DQ273" s="306">
        <f t="shared" si="2977"/>
        <v>4</v>
      </c>
      <c r="DR273" s="311">
        <v>1.3888888888888889E-4</v>
      </c>
      <c r="DS273" s="270">
        <f t="shared" ref="DS273:DX273" si="3149">IF(DS277&lt;DS272,(DS272-DS277)/5+DS274,(DS277-DS272)/5+DS272)</f>
        <v>1.3888888888888887E-3</v>
      </c>
      <c r="DT273" s="270">
        <f t="shared" si="3149"/>
        <v>1.2499999999999998E-3</v>
      </c>
      <c r="DU273" s="270">
        <f t="shared" si="3149"/>
        <v>1.3888888888888887E-3</v>
      </c>
      <c r="DV273" s="270">
        <f t="shared" si="3149"/>
        <v>1.2499999999999998E-3</v>
      </c>
      <c r="DW273" s="270">
        <f t="shared" si="3149"/>
        <v>1.2499999999999998E-3</v>
      </c>
      <c r="DX273" s="270">
        <f t="shared" si="3149"/>
        <v>1.3888888888888889E-3</v>
      </c>
      <c r="DY273" s="288">
        <v>0.99916666666666665</v>
      </c>
      <c r="DZ273" s="288">
        <v>0.99972222222222218</v>
      </c>
      <c r="EA273" s="270">
        <f t="shared" ref="EA273:EK273" si="3150">IF(EA277&lt;EA272,(EA272-EA277)/5+EA274,(EA277-EA272)/5+EA272)</f>
        <v>1.25E-3</v>
      </c>
      <c r="EB273" s="270">
        <f t="shared" si="3150"/>
        <v>1.8055555555555555E-3</v>
      </c>
      <c r="EC273" s="270">
        <f t="shared" si="3150"/>
        <v>1.8055555555555555E-3</v>
      </c>
      <c r="ED273" s="270">
        <f t="shared" si="3150"/>
        <v>9.7222222222222219E-4</v>
      </c>
      <c r="EE273" s="270">
        <f t="shared" si="3150"/>
        <v>1.2499999999999998E-3</v>
      </c>
      <c r="EF273" s="270">
        <f t="shared" si="3150"/>
        <v>1.8055555555555555E-3</v>
      </c>
      <c r="EG273" s="270">
        <f t="shared" si="3150"/>
        <v>9.7222222222222219E-4</v>
      </c>
      <c r="EH273" s="270">
        <f t="shared" si="3150"/>
        <v>1.6666666666666668E-3</v>
      </c>
      <c r="EI273" s="270">
        <f t="shared" si="3150"/>
        <v>2.3611111111111111E-3</v>
      </c>
      <c r="EJ273" s="270">
        <f t="shared" si="3150"/>
        <v>1.6666666666666668E-3</v>
      </c>
      <c r="EK273" s="270">
        <f t="shared" si="3150"/>
        <v>2.3611111111111111E-3</v>
      </c>
      <c r="EL273" s="270">
        <f t="shared" ref="EL273:FB273" si="3151">IF(EL277&lt;EL272,(EL272-EL277)/5+EL274,(EL277-EL272)/5+EL272)</f>
        <v>2.2222222222222222E-3</v>
      </c>
      <c r="EM273" s="270">
        <f t="shared" si="3151"/>
        <v>8.3333333333333339E-4</v>
      </c>
      <c r="EN273" s="270">
        <f t="shared" si="3151"/>
        <v>1.6666666666666668E-3</v>
      </c>
      <c r="EO273" s="270">
        <f t="shared" si="3151"/>
        <v>2.3611111111111111E-3</v>
      </c>
      <c r="EP273" s="270">
        <f t="shared" si="3151"/>
        <v>1.8055555555555555E-3</v>
      </c>
      <c r="EQ273" s="270">
        <f t="shared" si="3151"/>
        <v>1.8055555555555555E-3</v>
      </c>
      <c r="ER273" s="270">
        <f t="shared" si="3151"/>
        <v>1.6666666666666668E-3</v>
      </c>
      <c r="ES273" s="270">
        <f t="shared" si="3151"/>
        <v>1.6666666666666668E-3</v>
      </c>
      <c r="ET273" s="270">
        <f t="shared" si="3151"/>
        <v>8.3333333333333339E-4</v>
      </c>
      <c r="EU273" s="270">
        <f t="shared" si="3151"/>
        <v>9.7222222222222219E-4</v>
      </c>
      <c r="EV273" s="270">
        <f t="shared" si="3151"/>
        <v>2.2222222222222222E-3</v>
      </c>
      <c r="EW273" s="270">
        <f t="shared" si="3151"/>
        <v>2.9166666666666664E-3</v>
      </c>
      <c r="EX273" s="270">
        <f t="shared" si="3151"/>
        <v>2.2222222222222222E-3</v>
      </c>
      <c r="EY273" s="270">
        <f t="shared" si="3151"/>
        <v>2.7777777777777779E-3</v>
      </c>
      <c r="EZ273" s="270">
        <f t="shared" si="3151"/>
        <v>6.9444444444444447E-4</v>
      </c>
      <c r="FA273" s="270">
        <f t="shared" si="3151"/>
        <v>2.2222222222222222E-3</v>
      </c>
      <c r="FB273" s="270">
        <f t="shared" si="3151"/>
        <v>1.5277777777777779E-3</v>
      </c>
      <c r="FC273" s="270">
        <f t="shared" ref="FC273:FJ273" si="3152">IF(FC277&lt;FC272,(FC272-FC277)/5+FC274,(FC277-FC272)/5+FC272)</f>
        <v>2.2222222222222222E-3</v>
      </c>
      <c r="FD273" s="270">
        <f t="shared" si="3152"/>
        <v>8.3333333333333339E-4</v>
      </c>
      <c r="FE273" s="270">
        <f t="shared" si="3152"/>
        <v>1.5277777777777779E-3</v>
      </c>
      <c r="FF273" s="270">
        <f t="shared" si="3152"/>
        <v>9.7222222222222219E-4</v>
      </c>
      <c r="FG273" s="270">
        <f t="shared" si="3152"/>
        <v>2.3611111111111111E-3</v>
      </c>
      <c r="FH273" s="270">
        <f t="shared" si="3152"/>
        <v>2.2222222222222222E-3</v>
      </c>
      <c r="FI273" s="270">
        <f t="shared" si="3152"/>
        <v>2.3611111111111111E-3</v>
      </c>
      <c r="FJ273" s="270">
        <f t="shared" si="3152"/>
        <v>2.2222222222222222E-3</v>
      </c>
      <c r="FK273" s="274">
        <f t="shared" ref="FK273" si="3153">IF(FK277&lt;FK272,(FK272-FK277)/5+FK274,(FK277-FK272)/5+FK272)</f>
        <v>1.5277777777777779E-3</v>
      </c>
      <c r="FL273" s="214">
        <f t="shared" si="2978"/>
        <v>4</v>
      </c>
      <c r="FM273" s="238" t="s">
        <v>88</v>
      </c>
      <c r="FN273" s="222">
        <f>IQ191</f>
        <v>0.99124999999999996</v>
      </c>
      <c r="FO273" s="216"/>
      <c r="FP273" s="216"/>
      <c r="FQ273" s="216"/>
      <c r="FR273" s="216"/>
      <c r="FS273" s="216"/>
      <c r="FT273" s="216"/>
      <c r="FU273" s="216"/>
      <c r="FV273" s="216"/>
      <c r="FW273" s="216"/>
      <c r="FX273" s="216"/>
      <c r="FY273" s="216"/>
      <c r="FZ273" s="216"/>
      <c r="GA273" s="216"/>
      <c r="GB273" s="216"/>
      <c r="GC273" s="216"/>
      <c r="GD273" s="216"/>
      <c r="GE273" s="216"/>
      <c r="GF273" s="216"/>
      <c r="GG273" s="216"/>
      <c r="GH273" s="216"/>
      <c r="GI273" s="216"/>
      <c r="GJ273" s="216"/>
      <c r="GK273" s="216"/>
      <c r="GL273" s="216"/>
      <c r="GM273" s="216"/>
      <c r="GN273" s="216"/>
      <c r="GO273" s="216"/>
      <c r="GP273" s="216"/>
      <c r="GQ273" s="216"/>
      <c r="GR273" s="216"/>
      <c r="GS273" s="216"/>
      <c r="GT273" s="216"/>
      <c r="GU273" s="216"/>
      <c r="GV273" s="216"/>
      <c r="GW273" s="216"/>
      <c r="GX273" s="216"/>
      <c r="GY273" s="216"/>
      <c r="GZ273" s="216"/>
      <c r="HA273" s="216"/>
      <c r="HB273" s="216"/>
      <c r="HC273" s="216"/>
      <c r="HD273" s="216"/>
      <c r="HE273" s="216"/>
      <c r="HF273" s="216"/>
      <c r="HG273" s="216"/>
      <c r="HH273" s="216"/>
      <c r="HI273" s="216"/>
      <c r="HJ273" s="216"/>
      <c r="HK273" s="216"/>
      <c r="HL273" s="216"/>
      <c r="HM273" s="216"/>
      <c r="HN273" s="216"/>
      <c r="HO273" s="216"/>
      <c r="HP273" s="216"/>
      <c r="HQ273" s="216"/>
      <c r="HR273" s="216"/>
      <c r="HS273" s="216"/>
      <c r="HT273" s="216"/>
      <c r="HU273" s="216"/>
      <c r="HV273" s="216"/>
      <c r="HW273" s="216"/>
      <c r="HX273" s="216"/>
      <c r="HY273" s="216"/>
      <c r="HZ273" s="216"/>
      <c r="IA273" s="216"/>
      <c r="IB273" s="216"/>
      <c r="IC273" s="216"/>
      <c r="ID273" s="216"/>
      <c r="IE273" s="216"/>
      <c r="IF273" s="216"/>
      <c r="IG273" s="216"/>
      <c r="IH273" s="216"/>
      <c r="II273" s="216"/>
      <c r="IJ273" s="216"/>
      <c r="IK273" s="216"/>
      <c r="IL273" s="216"/>
      <c r="IM273" s="216"/>
      <c r="IN273" s="216"/>
      <c r="IO273" s="216"/>
      <c r="IP273" s="216"/>
      <c r="IQ273" s="216"/>
      <c r="IR273" s="216"/>
      <c r="IS273" s="216"/>
      <c r="IT273" s="216"/>
      <c r="IU273" s="216"/>
      <c r="IV273" s="216"/>
      <c r="IW273" s="216"/>
      <c r="IX273" s="216"/>
      <c r="IY273" s="216"/>
      <c r="IZ273" s="216"/>
      <c r="JA273" s="216"/>
      <c r="JB273" s="216"/>
      <c r="JC273" s="216"/>
      <c r="JD273" s="216"/>
      <c r="JE273" s="216"/>
      <c r="JF273" s="216"/>
      <c r="JG273" s="216"/>
      <c r="JH273" s="216"/>
      <c r="JI273" s="216"/>
      <c r="JJ273" s="216"/>
      <c r="JK273" s="216"/>
      <c r="JL273" s="216"/>
      <c r="JM273" s="216"/>
      <c r="JN273" s="216"/>
      <c r="JO273" s="216"/>
      <c r="JP273" s="216"/>
      <c r="JQ273" s="216"/>
      <c r="JR273" s="216"/>
    </row>
    <row r="274" spans="58:278">
      <c r="BF274" s="215">
        <v>3</v>
      </c>
      <c r="BG274" s="214">
        <f t="shared" si="2976"/>
        <v>3</v>
      </c>
      <c r="BH274" s="257">
        <f t="shared" ref="BH274:BI274" si="3154">IF(BH277&lt;BH272,(BH272-BH277)/5+BH275,(BH277-BH272)/5+BH273)</f>
        <v>1.6666666666666668E-3</v>
      </c>
      <c r="BI274" s="254">
        <f t="shared" si="3154"/>
        <v>1.6666666666666666E-3</v>
      </c>
      <c r="BJ274" s="254">
        <f t="shared" ref="BJ274:DO274" si="3155">IF(BJ277&lt;BJ272,(BJ272-BJ277)/5+BJ275,(BJ277-BJ272)/5+BJ273)</f>
        <v>1.9444444444444444E-3</v>
      </c>
      <c r="BK274" s="254">
        <f t="shared" si="3155"/>
        <v>1.9444444444444444E-3</v>
      </c>
      <c r="BL274" s="254">
        <f t="shared" si="3155"/>
        <v>1.9444444444444444E-3</v>
      </c>
      <c r="BM274" s="254">
        <f t="shared" si="3155"/>
        <v>1.9444444444444444E-3</v>
      </c>
      <c r="BN274" s="254">
        <f t="shared" si="3155"/>
        <v>1.3888888888888889E-3</v>
      </c>
      <c r="BO274" s="254">
        <f t="shared" si="3155"/>
        <v>1.3888888888888889E-3</v>
      </c>
      <c r="BP274" s="254">
        <f t="shared" si="3155"/>
        <v>1.9444444444444446E-3</v>
      </c>
      <c r="BQ274" s="254">
        <f t="shared" si="3155"/>
        <v>1.3888888888888889E-3</v>
      </c>
      <c r="BR274" s="254">
        <f t="shared" si="3155"/>
        <v>9.722222222222223E-4</v>
      </c>
      <c r="BS274" s="254">
        <f t="shared" si="3155"/>
        <v>1.3888888888888889E-3</v>
      </c>
      <c r="BT274" s="254">
        <f t="shared" si="3155"/>
        <v>6.9444444444444447E-4</v>
      </c>
      <c r="BU274" s="254">
        <f t="shared" si="3155"/>
        <v>9.722222222222223E-4</v>
      </c>
      <c r="BV274" s="254">
        <f t="shared" si="3155"/>
        <v>9.722222222222223E-4</v>
      </c>
      <c r="BW274" s="254">
        <f t="shared" si="3155"/>
        <v>6.9444444444444447E-4</v>
      </c>
      <c r="BX274" s="254">
        <f t="shared" si="3155"/>
        <v>9.722222222222223E-4</v>
      </c>
      <c r="BY274" s="254">
        <f t="shared" si="3155"/>
        <v>1.1111111111111111E-3</v>
      </c>
      <c r="BZ274" s="254">
        <f t="shared" si="3155"/>
        <v>1.3888888888888889E-3</v>
      </c>
      <c r="CA274" s="254">
        <f t="shared" si="3155"/>
        <v>1.3888888888888889E-3</v>
      </c>
      <c r="CB274" s="254">
        <f t="shared" si="3155"/>
        <v>2.7777777777777779E-3</v>
      </c>
      <c r="CC274" s="254">
        <f t="shared" si="3155"/>
        <v>1.1111111111111111E-3</v>
      </c>
      <c r="CD274" s="254">
        <f t="shared" si="3155"/>
        <v>2.3611111111111107E-3</v>
      </c>
      <c r="CE274" s="254">
        <f t="shared" si="3155"/>
        <v>9.722222222222223E-4</v>
      </c>
      <c r="CF274" s="254">
        <f t="shared" si="3155"/>
        <v>3.472222222222222E-3</v>
      </c>
      <c r="CG274" s="254">
        <f t="shared" si="3155"/>
        <v>2.0833333333333333E-3</v>
      </c>
      <c r="CH274" s="254">
        <f t="shared" si="3155"/>
        <v>1.3888888888888889E-3</v>
      </c>
      <c r="CI274" s="254">
        <f t="shared" si="3155"/>
        <v>1.3888888888888889E-3</v>
      </c>
      <c r="CJ274" s="254">
        <f t="shared" si="3155"/>
        <v>2.7777777777777779E-3</v>
      </c>
      <c r="CK274" s="254">
        <f t="shared" si="3155"/>
        <v>2.7777777777777779E-3</v>
      </c>
      <c r="CL274" s="254">
        <f t="shared" si="3155"/>
        <v>2.0833333333333333E-3</v>
      </c>
      <c r="CM274" s="254">
        <f t="shared" si="3155"/>
        <v>3.472222222222222E-3</v>
      </c>
      <c r="CN274" s="254">
        <f t="shared" si="3155"/>
        <v>4.3055555555555555E-3</v>
      </c>
      <c r="CO274" s="254">
        <f t="shared" si="3155"/>
        <v>3.6111111111111114E-3</v>
      </c>
      <c r="CP274" s="254">
        <f t="shared" si="3155"/>
        <v>4.0277777777777777E-3</v>
      </c>
      <c r="CQ274" s="254">
        <f t="shared" si="3155"/>
        <v>4.3055555555555555E-3</v>
      </c>
      <c r="CR274" s="254">
        <f t="shared" si="3155"/>
        <v>3.6111111111111114E-3</v>
      </c>
      <c r="CS274" s="254">
        <f t="shared" si="3155"/>
        <v>4.1666666666666666E-3</v>
      </c>
      <c r="CT274" s="254">
        <f t="shared" si="3155"/>
        <v>4.4444444444444436E-3</v>
      </c>
      <c r="CU274" s="254">
        <f t="shared" si="3155"/>
        <v>5.5555555555568386E-3</v>
      </c>
      <c r="CV274" s="254">
        <f t="shared" si="3155"/>
        <v>5.6944444444444447E-3</v>
      </c>
      <c r="CW274" s="254">
        <f t="shared" si="3155"/>
        <v>5.2777777777777779E-3</v>
      </c>
      <c r="CX274" s="254">
        <f t="shared" si="3155"/>
        <v>5.9722222222222225E-3</v>
      </c>
      <c r="CY274" s="254">
        <f t="shared" si="3155"/>
        <v>6.3888888888888893E-3</v>
      </c>
      <c r="CZ274" s="254">
        <f t="shared" si="3155"/>
        <v>5.4166666666666669E-3</v>
      </c>
      <c r="DA274" s="254">
        <f t="shared" si="3155"/>
        <v>6.3888888888888893E-3</v>
      </c>
      <c r="DB274" s="254">
        <f t="shared" si="3155"/>
        <v>6.8055555555555543E-3</v>
      </c>
      <c r="DC274" s="254">
        <f t="shared" si="3155"/>
        <v>8.3333333333333332E-3</v>
      </c>
      <c r="DD274" s="254">
        <f t="shared" si="3155"/>
        <v>7.3611111111111099E-3</v>
      </c>
      <c r="DE274" s="254">
        <f t="shared" si="3155"/>
        <v>8.7499999999999991E-3</v>
      </c>
      <c r="DF274" s="254">
        <f t="shared" si="3155"/>
        <v>1.0833333333333334E-2</v>
      </c>
      <c r="DG274" s="254">
        <f t="shared" si="3155"/>
        <v>1.0555555555555554E-2</v>
      </c>
      <c r="DH274" s="254">
        <f t="shared" si="3155"/>
        <v>1.0277777777777776E-2</v>
      </c>
      <c r="DI274" s="254">
        <f t="shared" si="3155"/>
        <v>1.2083333333333335E-2</v>
      </c>
      <c r="DJ274" s="254">
        <f t="shared" si="3155"/>
        <v>1.2083333333333335E-2</v>
      </c>
      <c r="DK274" s="254">
        <f t="shared" si="3155"/>
        <v>1.1388888888888888E-2</v>
      </c>
      <c r="DL274" s="254">
        <f t="shared" si="3155"/>
        <v>1.5000000000000001E-2</v>
      </c>
      <c r="DM274" s="254">
        <f t="shared" si="3155"/>
        <v>1.7499999999999998E-2</v>
      </c>
      <c r="DN274" s="254">
        <f t="shared" si="3155"/>
        <v>1.7916666666666668E-2</v>
      </c>
      <c r="DO274" s="254">
        <f t="shared" si="3155"/>
        <v>2.7500000000000004E-2</v>
      </c>
      <c r="DP274" s="254">
        <f t="shared" ref="DP274" si="3156">IF(DP277&lt;DP272,(DP272-DP277)/5+DP275,(DP277-DP272)/5+DP273)</f>
        <v>2.7638888888888886E-2</v>
      </c>
      <c r="DQ274" s="306">
        <f t="shared" si="2977"/>
        <v>3</v>
      </c>
      <c r="DR274" s="312">
        <v>9.7222222222222209E-4</v>
      </c>
      <c r="DS274" s="254">
        <f t="shared" ref="DS274:DX274" si="3157">IF(DS277&lt;DS272,(DS272-DS277)/5+DS275,(DS277-DS272)/5+DS273)</f>
        <v>2.0833333333333329E-3</v>
      </c>
      <c r="DT274" s="254">
        <f t="shared" si="3157"/>
        <v>1.8055555555555553E-3</v>
      </c>
      <c r="DU274" s="254">
        <f t="shared" si="3157"/>
        <v>2.0833333333333329E-3</v>
      </c>
      <c r="DV274" s="254">
        <f t="shared" si="3157"/>
        <v>1.8055555555555553E-3</v>
      </c>
      <c r="DW274" s="254">
        <f t="shared" si="3157"/>
        <v>1.8055555555555553E-3</v>
      </c>
      <c r="DX274" s="254">
        <f t="shared" si="3157"/>
        <v>1.3888888888888889E-3</v>
      </c>
      <c r="DY274" s="254">
        <v>0.99972222222222218</v>
      </c>
      <c r="DZ274" s="254">
        <v>1.3888888888888889E-4</v>
      </c>
      <c r="EA274" s="254">
        <f t="shared" ref="EA274:EK274" si="3158">IF(EA277&lt;EA272,(EA272-EA277)/5+EA275,(EA277-EA272)/5+EA273)</f>
        <v>1.1111111111111111E-3</v>
      </c>
      <c r="EB274" s="254">
        <f t="shared" si="3158"/>
        <v>2.2222222222222222E-3</v>
      </c>
      <c r="EC274" s="254">
        <f t="shared" si="3158"/>
        <v>2.2222222222222222E-3</v>
      </c>
      <c r="ED274" s="254">
        <f t="shared" si="3158"/>
        <v>1.2499999999999998E-3</v>
      </c>
      <c r="EE274" s="254">
        <f t="shared" si="3158"/>
        <v>1.8055555555555553E-3</v>
      </c>
      <c r="EF274" s="254">
        <f t="shared" si="3158"/>
        <v>2.2222222222222222E-3</v>
      </c>
      <c r="EG274" s="254">
        <f t="shared" si="3158"/>
        <v>1.2499999999999998E-3</v>
      </c>
      <c r="EH274" s="254">
        <f t="shared" si="3158"/>
        <v>1.9444444444444446E-3</v>
      </c>
      <c r="EI274" s="254">
        <f t="shared" si="3158"/>
        <v>1.9444444444444444E-3</v>
      </c>
      <c r="EJ274" s="254">
        <f t="shared" si="3158"/>
        <v>1.9444444444444446E-3</v>
      </c>
      <c r="EK274" s="254">
        <f t="shared" si="3158"/>
        <v>2.638888888888889E-3</v>
      </c>
      <c r="EL274" s="254">
        <f t="shared" ref="EL274:FB274" si="3159">IF(EL277&lt;EL272,(EL272-EL277)/5+EL275,(EL277-EL272)/5+EL273)</f>
        <v>2.3611111111111111E-3</v>
      </c>
      <c r="EM274" s="254">
        <f t="shared" si="3159"/>
        <v>9.722222222222223E-4</v>
      </c>
      <c r="EN274" s="254">
        <f t="shared" si="3159"/>
        <v>1.9444444444444446E-3</v>
      </c>
      <c r="EO274" s="254">
        <f t="shared" si="3159"/>
        <v>2.638888888888889E-3</v>
      </c>
      <c r="EP274" s="254">
        <f t="shared" si="3159"/>
        <v>2.2222222222222222E-3</v>
      </c>
      <c r="EQ274" s="254">
        <f t="shared" si="3159"/>
        <v>2.2222222222222222E-3</v>
      </c>
      <c r="ER274" s="254">
        <f t="shared" si="3159"/>
        <v>1.9444444444444446E-3</v>
      </c>
      <c r="ES274" s="254">
        <f t="shared" si="3159"/>
        <v>1.9444444444444446E-3</v>
      </c>
      <c r="ET274" s="254">
        <f t="shared" si="3159"/>
        <v>9.722222222222223E-4</v>
      </c>
      <c r="EU274" s="254">
        <f t="shared" si="3159"/>
        <v>1.2499999999999998E-3</v>
      </c>
      <c r="EV274" s="254">
        <f t="shared" si="3159"/>
        <v>2.3611111111111111E-3</v>
      </c>
      <c r="EW274" s="254">
        <f t="shared" si="3159"/>
        <v>2.3611111111111107E-3</v>
      </c>
      <c r="EX274" s="254">
        <f t="shared" si="3159"/>
        <v>2.3611111111111111E-3</v>
      </c>
      <c r="EY274" s="254">
        <f t="shared" si="3159"/>
        <v>2.7777777777777779E-3</v>
      </c>
      <c r="EZ274" s="254">
        <f t="shared" si="3159"/>
        <v>6.9444444444444447E-4</v>
      </c>
      <c r="FA274" s="254">
        <f t="shared" si="3159"/>
        <v>2.3611111111111111E-3</v>
      </c>
      <c r="FB274" s="254">
        <f t="shared" si="3159"/>
        <v>1.6666666666666668E-3</v>
      </c>
      <c r="FC274" s="254">
        <f t="shared" ref="FC274:FJ274" si="3160">IF(FC277&lt;FC272,(FC272-FC277)/5+FC275,(FC277-FC272)/5+FC273)</f>
        <v>2.3611111111111111E-3</v>
      </c>
      <c r="FD274" s="254">
        <f t="shared" si="3160"/>
        <v>9.722222222222223E-4</v>
      </c>
      <c r="FE274" s="254">
        <f t="shared" si="3160"/>
        <v>1.6666666666666668E-3</v>
      </c>
      <c r="FF274" s="254">
        <f t="shared" si="3160"/>
        <v>1.2499999999999998E-3</v>
      </c>
      <c r="FG274" s="254">
        <f t="shared" si="3160"/>
        <v>2.638888888888889E-3</v>
      </c>
      <c r="FH274" s="254">
        <f t="shared" si="3160"/>
        <v>2.3611111111111111E-3</v>
      </c>
      <c r="FI274" s="254">
        <f t="shared" si="3160"/>
        <v>2.638888888888889E-3</v>
      </c>
      <c r="FJ274" s="254">
        <f t="shared" si="3160"/>
        <v>2.3611111111111111E-3</v>
      </c>
      <c r="FK274" s="255">
        <f t="shared" ref="FK274" si="3161">IF(FK277&lt;FK272,(FK272-FK277)/5+FK275,(FK277-FK272)/5+FK273)</f>
        <v>1.6666666666666668E-3</v>
      </c>
      <c r="FL274" s="214">
        <f t="shared" si="2978"/>
        <v>3</v>
      </c>
      <c r="FM274" s="238" t="s">
        <v>141</v>
      </c>
      <c r="FN274" s="222">
        <f>IR191</f>
        <v>0.99458333333333337</v>
      </c>
      <c r="FO274" s="216"/>
      <c r="FP274" s="216"/>
      <c r="FQ274" s="216"/>
      <c r="FR274" s="216"/>
      <c r="FS274" s="216"/>
      <c r="FT274" s="216"/>
      <c r="FU274" s="216"/>
      <c r="FV274" s="216"/>
      <c r="FW274" s="216"/>
      <c r="FX274" s="216"/>
      <c r="FY274" s="216"/>
      <c r="FZ274" s="216"/>
      <c r="GA274" s="216"/>
      <c r="GB274" s="216"/>
      <c r="GC274" s="216"/>
      <c r="GD274" s="216"/>
      <c r="GE274" s="216"/>
      <c r="GF274" s="216"/>
      <c r="GG274" s="216"/>
      <c r="GH274" s="216"/>
      <c r="GI274" s="216"/>
      <c r="GJ274" s="216"/>
      <c r="GK274" s="216"/>
      <c r="GL274" s="216"/>
      <c r="GM274" s="216"/>
      <c r="GN274" s="216"/>
      <c r="GO274" s="216"/>
      <c r="GP274" s="216"/>
      <c r="GQ274" s="216"/>
      <c r="GR274" s="216"/>
      <c r="GS274" s="216"/>
      <c r="GT274" s="216"/>
      <c r="GU274" s="216"/>
      <c r="GV274" s="216"/>
      <c r="GW274" s="216"/>
      <c r="GX274" s="216"/>
      <c r="GY274" s="216"/>
      <c r="GZ274" s="216"/>
      <c r="HA274" s="216"/>
      <c r="HB274" s="216"/>
      <c r="HC274" s="216"/>
      <c r="HD274" s="216"/>
      <c r="HE274" s="216"/>
      <c r="HF274" s="216"/>
      <c r="HG274" s="216"/>
      <c r="HH274" s="216"/>
      <c r="HI274" s="216"/>
      <c r="HJ274" s="216"/>
      <c r="HK274" s="216"/>
      <c r="HL274" s="216"/>
      <c r="HM274" s="216"/>
      <c r="HN274" s="216"/>
      <c r="HO274" s="216"/>
      <c r="HP274" s="216"/>
      <c r="HQ274" s="216"/>
      <c r="HR274" s="216"/>
      <c r="HS274" s="216"/>
      <c r="HT274" s="216"/>
      <c r="HU274" s="216"/>
      <c r="HV274" s="216"/>
      <c r="HW274" s="216"/>
      <c r="HX274" s="216"/>
      <c r="HY274" s="216"/>
      <c r="HZ274" s="216"/>
      <c r="IA274" s="216"/>
      <c r="IB274" s="216"/>
      <c r="IC274" s="216"/>
      <c r="ID274" s="216"/>
      <c r="IE274" s="216"/>
      <c r="IF274" s="216"/>
      <c r="IG274" s="216"/>
      <c r="IH274" s="216"/>
      <c r="II274" s="216"/>
      <c r="IJ274" s="216"/>
      <c r="IK274" s="216"/>
      <c r="IL274" s="216"/>
      <c r="IM274" s="216"/>
      <c r="IN274" s="216"/>
      <c r="IO274" s="216"/>
      <c r="IP274" s="216"/>
      <c r="IQ274" s="216"/>
      <c r="IR274" s="216"/>
      <c r="IS274" s="216"/>
      <c r="IT274" s="216"/>
      <c r="IU274" s="216"/>
      <c r="IV274" s="216"/>
      <c r="IW274" s="216"/>
      <c r="IX274" s="216"/>
      <c r="IY274" s="216"/>
      <c r="IZ274" s="216"/>
      <c r="JA274" s="216"/>
      <c r="JB274" s="216"/>
      <c r="JC274" s="216"/>
      <c r="JD274" s="216"/>
      <c r="JE274" s="216"/>
      <c r="JF274" s="216"/>
      <c r="JG274" s="216"/>
      <c r="JH274" s="216"/>
      <c r="JI274" s="216"/>
      <c r="JJ274" s="216"/>
      <c r="JK274" s="216"/>
      <c r="JL274" s="216"/>
      <c r="JM274" s="216"/>
      <c r="JN274" s="216"/>
      <c r="JO274" s="216"/>
      <c r="JP274" s="216"/>
      <c r="JQ274" s="216"/>
      <c r="JR274" s="216"/>
    </row>
    <row r="275" spans="58:278">
      <c r="BF275" s="215">
        <v>2</v>
      </c>
      <c r="BG275" s="214">
        <f t="shared" si="2976"/>
        <v>2</v>
      </c>
      <c r="BH275" s="257">
        <f t="shared" ref="BH275:BI275" si="3162">IF(BH277&lt;BH272,(BH272-BH277)/5+BH276,(BH277-BH272)/5+BH274)</f>
        <v>1.8055555555555557E-3</v>
      </c>
      <c r="BI275" s="254">
        <f t="shared" si="3162"/>
        <v>1.1111111111111111E-3</v>
      </c>
      <c r="BJ275" s="254">
        <f t="shared" ref="BJ275:DO275" si="3163">IF(BJ277&lt;BJ272,(BJ272-BJ277)/5+BJ276,(BJ277-BJ272)/5+BJ274)</f>
        <v>1.5277777777777776E-3</v>
      </c>
      <c r="BK275" s="254">
        <f t="shared" si="3163"/>
        <v>1.5277777777777776E-3</v>
      </c>
      <c r="BL275" s="254">
        <f t="shared" si="3163"/>
        <v>1.5277777777777776E-3</v>
      </c>
      <c r="BM275" s="254">
        <f t="shared" si="3163"/>
        <v>1.5277777777777776E-3</v>
      </c>
      <c r="BN275" s="254">
        <f t="shared" si="3163"/>
        <v>1.3888888888888889E-3</v>
      </c>
      <c r="BO275" s="254">
        <f t="shared" si="3163"/>
        <v>1.3888888888888889E-3</v>
      </c>
      <c r="BP275" s="254">
        <f t="shared" si="3163"/>
        <v>2.2222222222222222E-3</v>
      </c>
      <c r="BQ275" s="254">
        <f t="shared" si="3163"/>
        <v>1.3888888888888889E-3</v>
      </c>
      <c r="BR275" s="254">
        <f t="shared" si="3163"/>
        <v>1.1111111111111111E-3</v>
      </c>
      <c r="BS275" s="254">
        <f t="shared" si="3163"/>
        <v>1.3888888888888889E-3</v>
      </c>
      <c r="BT275" s="254">
        <f t="shared" si="3163"/>
        <v>6.9444444444444447E-4</v>
      </c>
      <c r="BU275" s="254">
        <f t="shared" si="3163"/>
        <v>1.1111111111111111E-3</v>
      </c>
      <c r="BV275" s="254">
        <f t="shared" si="3163"/>
        <v>1.1111111111111111E-3</v>
      </c>
      <c r="BW275" s="254">
        <f t="shared" si="3163"/>
        <v>6.9444444444444447E-4</v>
      </c>
      <c r="BX275" s="254">
        <f t="shared" si="3163"/>
        <v>1.1111111111111111E-3</v>
      </c>
      <c r="BY275" s="254">
        <f t="shared" si="3163"/>
        <v>9.722222222222223E-4</v>
      </c>
      <c r="BZ275" s="254">
        <f t="shared" si="3163"/>
        <v>1.3888888888888889E-3</v>
      </c>
      <c r="CA275" s="254">
        <f t="shared" si="3163"/>
        <v>1.3888888888888889E-3</v>
      </c>
      <c r="CB275" s="254">
        <f t="shared" si="3163"/>
        <v>2.7777777777777779E-3</v>
      </c>
      <c r="CC275" s="254">
        <f t="shared" si="3163"/>
        <v>9.722222222222223E-4</v>
      </c>
      <c r="CD275" s="254">
        <f t="shared" si="3163"/>
        <v>1.8055555555555553E-3</v>
      </c>
      <c r="CE275" s="254">
        <f t="shared" si="3163"/>
        <v>1.1111111111111111E-3</v>
      </c>
      <c r="CF275" s="254">
        <f t="shared" si="3163"/>
        <v>3.472222222222222E-3</v>
      </c>
      <c r="CG275" s="254">
        <f t="shared" si="3163"/>
        <v>2.0833333333333333E-3</v>
      </c>
      <c r="CH275" s="254">
        <f t="shared" si="3163"/>
        <v>1.3888888888888889E-3</v>
      </c>
      <c r="CI275" s="254">
        <f t="shared" si="3163"/>
        <v>1.3888888888888889E-3</v>
      </c>
      <c r="CJ275" s="254">
        <f t="shared" si="3163"/>
        <v>2.7777777777777779E-3</v>
      </c>
      <c r="CK275" s="254">
        <f t="shared" si="3163"/>
        <v>2.7777777777777779E-3</v>
      </c>
      <c r="CL275" s="254">
        <f t="shared" si="3163"/>
        <v>2.0833333333333333E-3</v>
      </c>
      <c r="CM275" s="254">
        <f t="shared" si="3163"/>
        <v>2.7777777777777775E-3</v>
      </c>
      <c r="CN275" s="254">
        <f t="shared" si="3163"/>
        <v>4.0277777777777777E-3</v>
      </c>
      <c r="CO275" s="254">
        <f t="shared" si="3163"/>
        <v>3.3333333333333335E-3</v>
      </c>
      <c r="CP275" s="254">
        <f t="shared" si="3163"/>
        <v>3.6111111111111114E-3</v>
      </c>
      <c r="CQ275" s="254">
        <f t="shared" si="3163"/>
        <v>4.0277777777777777E-3</v>
      </c>
      <c r="CR275" s="254">
        <f t="shared" si="3163"/>
        <v>3.3333333333333335E-3</v>
      </c>
      <c r="CS275" s="254">
        <f t="shared" si="3163"/>
        <v>3.4722222222222225E-3</v>
      </c>
      <c r="CT275" s="254">
        <f t="shared" si="3163"/>
        <v>3.1944444444444442E-3</v>
      </c>
      <c r="CU275" s="254">
        <f t="shared" si="3163"/>
        <v>4.8611111111130359E-3</v>
      </c>
      <c r="CV275" s="254">
        <f t="shared" si="3163"/>
        <v>4.7222222222222223E-3</v>
      </c>
      <c r="CW275" s="254">
        <f t="shared" si="3163"/>
        <v>4.4444444444444444E-3</v>
      </c>
      <c r="CX275" s="254">
        <f t="shared" si="3163"/>
        <v>5.138888888888889E-3</v>
      </c>
      <c r="CY275" s="254">
        <f t="shared" si="3163"/>
        <v>5.4166666666666669E-3</v>
      </c>
      <c r="CZ275" s="254">
        <f t="shared" si="3163"/>
        <v>4.3055555555555555E-3</v>
      </c>
      <c r="DA275" s="254">
        <f t="shared" si="3163"/>
        <v>5.4166666666666669E-3</v>
      </c>
      <c r="DB275" s="254">
        <f t="shared" si="3163"/>
        <v>4.9999999999999992E-3</v>
      </c>
      <c r="DC275" s="254">
        <f t="shared" si="3163"/>
        <v>6.2500000000000003E-3</v>
      </c>
      <c r="DD275" s="254">
        <f t="shared" si="3163"/>
        <v>5.8333333333333327E-3</v>
      </c>
      <c r="DE275" s="254">
        <f t="shared" si="3163"/>
        <v>7.2222222222222219E-3</v>
      </c>
      <c r="DF275" s="254">
        <f t="shared" si="3163"/>
        <v>8.611111111111111E-3</v>
      </c>
      <c r="DG275" s="254">
        <f t="shared" si="3163"/>
        <v>8.1944444444444434E-3</v>
      </c>
      <c r="DH275" s="254">
        <f t="shared" si="3163"/>
        <v>7.7777777777777767E-3</v>
      </c>
      <c r="DI275" s="254">
        <f t="shared" si="3163"/>
        <v>9.4444444444444463E-3</v>
      </c>
      <c r="DJ275" s="254">
        <f t="shared" si="3163"/>
        <v>9.4444444444444463E-3</v>
      </c>
      <c r="DK275" s="254">
        <f t="shared" si="3163"/>
        <v>8.7499999999999991E-3</v>
      </c>
      <c r="DL275" s="254">
        <f t="shared" si="3163"/>
        <v>1.1388888888888889E-2</v>
      </c>
      <c r="DM275" s="254">
        <f t="shared" si="3163"/>
        <v>1.3749999999999998E-2</v>
      </c>
      <c r="DN275" s="254">
        <f t="shared" si="3163"/>
        <v>1.4027777777777778E-2</v>
      </c>
      <c r="DO275" s="254">
        <f t="shared" si="3163"/>
        <v>2.1111111111111115E-2</v>
      </c>
      <c r="DP275" s="254">
        <f t="shared" ref="DP275" si="3164">IF(DP277&lt;DP272,(DP272-DP277)/5+DP276,(DP277-DP272)/5+DP274)</f>
        <v>2.0972222222222218E-2</v>
      </c>
      <c r="DQ275" s="306">
        <f t="shared" si="2977"/>
        <v>2</v>
      </c>
      <c r="DR275" s="312">
        <v>1.80555555555556E-3</v>
      </c>
      <c r="DS275" s="254">
        <f t="shared" ref="DS275:DX275" si="3165">IF(DS277&lt;DS272,(DS272-DS277)/5+DS276,(DS277-DS272)/5+DS274)</f>
        <v>2.7777777777777775E-3</v>
      </c>
      <c r="DT275" s="254">
        <f t="shared" si="3165"/>
        <v>2.3611111111111107E-3</v>
      </c>
      <c r="DU275" s="254">
        <f t="shared" si="3165"/>
        <v>2.7777777777777775E-3</v>
      </c>
      <c r="DV275" s="254">
        <f t="shared" si="3165"/>
        <v>2.3611111111111107E-3</v>
      </c>
      <c r="DW275" s="254">
        <f t="shared" si="3165"/>
        <v>2.3611111111111107E-3</v>
      </c>
      <c r="DX275" s="254">
        <f t="shared" si="3165"/>
        <v>1.3888888888888889E-3</v>
      </c>
      <c r="DY275" s="254">
        <v>2.7777777777777778E-4</v>
      </c>
      <c r="DZ275" s="254">
        <v>5.5555555555555556E-4</v>
      </c>
      <c r="EA275" s="254">
        <f t="shared" ref="EA275:EK275" si="3166">IF(EA277&lt;EA272,(EA272-EA277)/5+EA276,(EA277-EA272)/5+EA274)</f>
        <v>9.722222222222223E-4</v>
      </c>
      <c r="EB275" s="254">
        <f t="shared" si="3166"/>
        <v>2.638888888888889E-3</v>
      </c>
      <c r="EC275" s="254">
        <f t="shared" si="3166"/>
        <v>2.638888888888889E-3</v>
      </c>
      <c r="ED275" s="254">
        <f t="shared" si="3166"/>
        <v>1.5277777777777776E-3</v>
      </c>
      <c r="EE275" s="254">
        <f t="shared" si="3166"/>
        <v>2.3611111111111107E-3</v>
      </c>
      <c r="EF275" s="254">
        <f t="shared" si="3166"/>
        <v>2.638888888888889E-3</v>
      </c>
      <c r="EG275" s="254">
        <f t="shared" si="3166"/>
        <v>1.5277777777777776E-3</v>
      </c>
      <c r="EH275" s="254">
        <f t="shared" si="3166"/>
        <v>2.2222222222222222E-3</v>
      </c>
      <c r="EI275" s="254">
        <f t="shared" si="3166"/>
        <v>1.5277777777777776E-3</v>
      </c>
      <c r="EJ275" s="254">
        <f t="shared" si="3166"/>
        <v>2.2222222222222222E-3</v>
      </c>
      <c r="EK275" s="254">
        <f t="shared" si="3166"/>
        <v>2.9166666666666668E-3</v>
      </c>
      <c r="EL275" s="254">
        <f t="shared" ref="EL275:FB275" si="3167">IF(EL277&lt;EL272,(EL272-EL277)/5+EL276,(EL277-EL272)/5+EL274)</f>
        <v>2.5000000000000001E-3</v>
      </c>
      <c r="EM275" s="254">
        <f t="shared" si="3167"/>
        <v>1.1111111111111111E-3</v>
      </c>
      <c r="EN275" s="254">
        <f t="shared" si="3167"/>
        <v>2.2222222222222222E-3</v>
      </c>
      <c r="EO275" s="254">
        <f t="shared" si="3167"/>
        <v>2.9166666666666668E-3</v>
      </c>
      <c r="EP275" s="254">
        <f t="shared" si="3167"/>
        <v>2.638888888888889E-3</v>
      </c>
      <c r="EQ275" s="254">
        <f t="shared" si="3167"/>
        <v>2.638888888888889E-3</v>
      </c>
      <c r="ER275" s="254">
        <f t="shared" si="3167"/>
        <v>2.2222222222222222E-3</v>
      </c>
      <c r="ES275" s="254">
        <f t="shared" si="3167"/>
        <v>2.2222222222222222E-3</v>
      </c>
      <c r="ET275" s="254">
        <f t="shared" si="3167"/>
        <v>1.1111111111111111E-3</v>
      </c>
      <c r="EU275" s="254">
        <f t="shared" si="3167"/>
        <v>1.5277777777777776E-3</v>
      </c>
      <c r="EV275" s="254">
        <f t="shared" si="3167"/>
        <v>2.5000000000000001E-3</v>
      </c>
      <c r="EW275" s="254">
        <f t="shared" si="3167"/>
        <v>1.8055555555555553E-3</v>
      </c>
      <c r="EX275" s="254">
        <f t="shared" si="3167"/>
        <v>2.5000000000000001E-3</v>
      </c>
      <c r="EY275" s="254">
        <f t="shared" si="3167"/>
        <v>2.7777777777777779E-3</v>
      </c>
      <c r="EZ275" s="254">
        <f t="shared" si="3167"/>
        <v>6.9444444444444447E-4</v>
      </c>
      <c r="FA275" s="254">
        <f t="shared" si="3167"/>
        <v>2.5000000000000001E-3</v>
      </c>
      <c r="FB275" s="254">
        <f t="shared" si="3167"/>
        <v>1.8055555555555557E-3</v>
      </c>
      <c r="FC275" s="254">
        <f t="shared" ref="FC275:FJ275" si="3168">IF(FC277&lt;FC272,(FC272-FC277)/5+FC276,(FC277-FC272)/5+FC274)</f>
        <v>2.5000000000000001E-3</v>
      </c>
      <c r="FD275" s="254">
        <f t="shared" si="3168"/>
        <v>1.1111111111111111E-3</v>
      </c>
      <c r="FE275" s="254">
        <f t="shared" si="3168"/>
        <v>1.8055555555555557E-3</v>
      </c>
      <c r="FF275" s="254">
        <f t="shared" si="3168"/>
        <v>1.5277777777777776E-3</v>
      </c>
      <c r="FG275" s="254">
        <f t="shared" si="3168"/>
        <v>2.9166666666666668E-3</v>
      </c>
      <c r="FH275" s="254">
        <f t="shared" si="3168"/>
        <v>2.5000000000000001E-3</v>
      </c>
      <c r="FI275" s="254">
        <f t="shared" si="3168"/>
        <v>2.9166666666666668E-3</v>
      </c>
      <c r="FJ275" s="254">
        <f t="shared" si="3168"/>
        <v>2.5000000000000001E-3</v>
      </c>
      <c r="FK275" s="255">
        <f t="shared" ref="FK275" si="3169">IF(FK277&lt;FK272,(FK272-FK277)/5+FK276,(FK277-FK272)/5+FK274)</f>
        <v>1.8055555555555557E-3</v>
      </c>
      <c r="FL275" s="214">
        <f t="shared" si="2978"/>
        <v>2</v>
      </c>
      <c r="FM275" s="238" t="s">
        <v>109</v>
      </c>
      <c r="FN275" s="222">
        <f>IS191</f>
        <v>0.99472222222222217</v>
      </c>
      <c r="FO275" s="216"/>
      <c r="FP275" s="216"/>
      <c r="FQ275" s="216"/>
      <c r="FR275" s="216"/>
      <c r="FS275" s="216"/>
      <c r="FT275" s="216"/>
      <c r="FU275" s="216"/>
      <c r="FV275" s="216"/>
      <c r="FW275" s="216"/>
      <c r="FX275" s="216"/>
      <c r="FY275" s="216"/>
      <c r="FZ275" s="216"/>
      <c r="GA275" s="216"/>
      <c r="GB275" s="216"/>
      <c r="GC275" s="216"/>
      <c r="GD275" s="216"/>
      <c r="GE275" s="216"/>
      <c r="GF275" s="216"/>
      <c r="GG275" s="216"/>
      <c r="GH275" s="216"/>
      <c r="GI275" s="216"/>
      <c r="GJ275" s="216"/>
      <c r="GK275" s="216"/>
      <c r="GL275" s="216"/>
      <c r="GM275" s="216"/>
      <c r="GN275" s="216"/>
      <c r="GO275" s="216"/>
      <c r="GP275" s="216"/>
      <c r="GQ275" s="216"/>
      <c r="GR275" s="216"/>
      <c r="GS275" s="216"/>
      <c r="GT275" s="216"/>
      <c r="GU275" s="216"/>
      <c r="GV275" s="216"/>
      <c r="GW275" s="216"/>
      <c r="GX275" s="216"/>
      <c r="GY275" s="216"/>
      <c r="GZ275" s="216"/>
      <c r="HA275" s="216"/>
      <c r="HB275" s="216"/>
      <c r="HC275" s="216"/>
      <c r="HD275" s="216"/>
      <c r="HE275" s="216"/>
      <c r="HF275" s="216"/>
      <c r="HG275" s="216"/>
      <c r="HH275" s="216"/>
      <c r="HI275" s="216"/>
      <c r="HJ275" s="216"/>
      <c r="HK275" s="216"/>
      <c r="HL275" s="216"/>
      <c r="HM275" s="216"/>
      <c r="HN275" s="216"/>
      <c r="HO275" s="216"/>
      <c r="HP275" s="216"/>
      <c r="HQ275" s="216"/>
      <c r="HR275" s="216"/>
      <c r="HS275" s="216"/>
      <c r="HT275" s="216"/>
      <c r="HU275" s="216"/>
      <c r="HV275" s="216"/>
      <c r="HW275" s="216"/>
      <c r="HX275" s="216"/>
      <c r="HY275" s="216"/>
      <c r="HZ275" s="216"/>
      <c r="IA275" s="216"/>
      <c r="IB275" s="216"/>
      <c r="IC275" s="216"/>
      <c r="ID275" s="216"/>
      <c r="IE275" s="216"/>
      <c r="IF275" s="216"/>
      <c r="IG275" s="216"/>
      <c r="IH275" s="216"/>
      <c r="II275" s="216"/>
      <c r="IJ275" s="216"/>
      <c r="IK275" s="216"/>
      <c r="IL275" s="216"/>
      <c r="IM275" s="216"/>
      <c r="IN275" s="216"/>
      <c r="IO275" s="216"/>
      <c r="IP275" s="216"/>
      <c r="IQ275" s="216"/>
      <c r="IR275" s="216"/>
      <c r="IS275" s="216"/>
      <c r="IT275" s="216"/>
      <c r="IU275" s="216"/>
      <c r="IV275" s="216"/>
      <c r="IW275" s="216"/>
      <c r="IX275" s="216"/>
      <c r="IY275" s="216"/>
      <c r="IZ275" s="216"/>
      <c r="JA275" s="216"/>
      <c r="JB275" s="216"/>
      <c r="JC275" s="216"/>
      <c r="JD275" s="216"/>
      <c r="JE275" s="216"/>
      <c r="JF275" s="216"/>
      <c r="JG275" s="216"/>
      <c r="JH275" s="216"/>
      <c r="JI275" s="216"/>
      <c r="JJ275" s="216"/>
      <c r="JK275" s="216"/>
      <c r="JL275" s="216"/>
      <c r="JM275" s="216"/>
      <c r="JN275" s="216"/>
      <c r="JO275" s="216"/>
      <c r="JP275" s="216"/>
      <c r="JQ275" s="216"/>
      <c r="JR275" s="216"/>
    </row>
    <row r="276" spans="58:278" ht="15.75" thickBot="1">
      <c r="BF276" s="215">
        <v>1</v>
      </c>
      <c r="BG276" s="214">
        <f t="shared" si="2976"/>
        <v>1</v>
      </c>
      <c r="BH276" s="286">
        <f>IF(BH277&lt;BH272,(BH272-BH277)/5+BH277,(BH277-BH272)/5+BH275)</f>
        <v>1.9444444444444446E-3</v>
      </c>
      <c r="BI276" s="283">
        <f>IF(BI277&lt;BI272,(BI272-BI277)/5+BI277,(BI277-BI272)/5+BI275)</f>
        <v>5.5555555555555556E-4</v>
      </c>
      <c r="BJ276" s="283">
        <f t="shared" ref="BJ276:DO276" si="3170">IF(BJ277&lt;BJ272,(BJ272-BJ277)/5+BJ277,(BJ277-BJ272)/5+BJ275)</f>
        <v>1.1111111111111111E-3</v>
      </c>
      <c r="BK276" s="283">
        <f t="shared" si="3170"/>
        <v>1.1111111111111111E-3</v>
      </c>
      <c r="BL276" s="283">
        <f t="shared" si="3170"/>
        <v>1.1111111111111111E-3</v>
      </c>
      <c r="BM276" s="283">
        <f t="shared" si="3170"/>
        <v>1.1111111111111111E-3</v>
      </c>
      <c r="BN276" s="283">
        <f t="shared" si="3170"/>
        <v>1.3888888888888889E-3</v>
      </c>
      <c r="BO276" s="283">
        <f t="shared" si="3170"/>
        <v>1.3888888888888889E-3</v>
      </c>
      <c r="BP276" s="283">
        <f t="shared" si="3170"/>
        <v>2.5000000000000001E-3</v>
      </c>
      <c r="BQ276" s="283">
        <f t="shared" si="3170"/>
        <v>1.3888888888888889E-3</v>
      </c>
      <c r="BR276" s="283">
        <f t="shared" si="3170"/>
        <v>1.25E-3</v>
      </c>
      <c r="BS276" s="283">
        <f t="shared" si="3170"/>
        <v>1.3888888888888889E-3</v>
      </c>
      <c r="BT276" s="283">
        <f t="shared" si="3170"/>
        <v>6.9444444444444447E-4</v>
      </c>
      <c r="BU276" s="283">
        <f t="shared" si="3170"/>
        <v>1.25E-3</v>
      </c>
      <c r="BV276" s="283">
        <f t="shared" si="3170"/>
        <v>1.25E-3</v>
      </c>
      <c r="BW276" s="283">
        <f t="shared" si="3170"/>
        <v>6.9444444444444447E-4</v>
      </c>
      <c r="BX276" s="283">
        <f t="shared" si="3170"/>
        <v>1.25E-3</v>
      </c>
      <c r="BY276" s="283">
        <f t="shared" si="3170"/>
        <v>8.3333333333333339E-4</v>
      </c>
      <c r="BZ276" s="283">
        <f t="shared" si="3170"/>
        <v>1.3888888888888889E-3</v>
      </c>
      <c r="CA276" s="283">
        <f t="shared" si="3170"/>
        <v>1.3888888888888889E-3</v>
      </c>
      <c r="CB276" s="283">
        <f t="shared" si="3170"/>
        <v>2.7777777777777779E-3</v>
      </c>
      <c r="CC276" s="283">
        <f t="shared" si="3170"/>
        <v>8.3333333333333339E-4</v>
      </c>
      <c r="CD276" s="283">
        <f t="shared" si="3170"/>
        <v>1.2499999999999998E-3</v>
      </c>
      <c r="CE276" s="283">
        <f t="shared" si="3170"/>
        <v>1.25E-3</v>
      </c>
      <c r="CF276" s="283">
        <f t="shared" si="3170"/>
        <v>3.472222222222222E-3</v>
      </c>
      <c r="CG276" s="283">
        <f t="shared" si="3170"/>
        <v>2.0833333333333333E-3</v>
      </c>
      <c r="CH276" s="283">
        <f t="shared" si="3170"/>
        <v>1.3888888888888889E-3</v>
      </c>
      <c r="CI276" s="283">
        <f t="shared" si="3170"/>
        <v>1.3888888888888889E-3</v>
      </c>
      <c r="CJ276" s="283">
        <f t="shared" si="3170"/>
        <v>2.7777777777777779E-3</v>
      </c>
      <c r="CK276" s="283">
        <f t="shared" si="3170"/>
        <v>2.7777777777777779E-3</v>
      </c>
      <c r="CL276" s="283">
        <f t="shared" si="3170"/>
        <v>2.0833333333333333E-3</v>
      </c>
      <c r="CM276" s="283">
        <f t="shared" si="3170"/>
        <v>2.0833333333333333E-3</v>
      </c>
      <c r="CN276" s="283">
        <f t="shared" si="3170"/>
        <v>3.7499999999999999E-3</v>
      </c>
      <c r="CO276" s="283">
        <f t="shared" si="3170"/>
        <v>3.0555555555555557E-3</v>
      </c>
      <c r="CP276" s="283">
        <f t="shared" si="3170"/>
        <v>3.1944444444444446E-3</v>
      </c>
      <c r="CQ276" s="283">
        <f t="shared" si="3170"/>
        <v>3.7499999999999999E-3</v>
      </c>
      <c r="CR276" s="283">
        <f t="shared" si="3170"/>
        <v>3.0555555555555557E-3</v>
      </c>
      <c r="CS276" s="283">
        <f t="shared" si="3170"/>
        <v>2.7777777777777779E-3</v>
      </c>
      <c r="CT276" s="283">
        <f t="shared" si="3170"/>
        <v>1.9444444444444444E-3</v>
      </c>
      <c r="CU276" s="283">
        <f t="shared" si="3170"/>
        <v>4.1666666666692331E-3</v>
      </c>
      <c r="CV276" s="283">
        <f t="shared" si="3170"/>
        <v>3.7499999999999999E-3</v>
      </c>
      <c r="CW276" s="283">
        <f t="shared" si="3170"/>
        <v>3.6111111111111109E-3</v>
      </c>
      <c r="CX276" s="283">
        <f t="shared" si="3170"/>
        <v>4.3055555555555555E-3</v>
      </c>
      <c r="CY276" s="283">
        <f t="shared" si="3170"/>
        <v>4.4444444444444444E-3</v>
      </c>
      <c r="CZ276" s="283">
        <f t="shared" si="3170"/>
        <v>3.1944444444444442E-3</v>
      </c>
      <c r="DA276" s="283">
        <f t="shared" si="3170"/>
        <v>4.4444444444444444E-3</v>
      </c>
      <c r="DB276" s="283">
        <f t="shared" si="3170"/>
        <v>3.1944444444444442E-3</v>
      </c>
      <c r="DC276" s="283">
        <f t="shared" si="3170"/>
        <v>4.1666666666666666E-3</v>
      </c>
      <c r="DD276" s="283">
        <f t="shared" si="3170"/>
        <v>4.3055555555555555E-3</v>
      </c>
      <c r="DE276" s="283">
        <f t="shared" si="3170"/>
        <v>5.6944444444444447E-3</v>
      </c>
      <c r="DF276" s="283">
        <f t="shared" si="3170"/>
        <v>6.3888888888888884E-3</v>
      </c>
      <c r="DG276" s="283">
        <f t="shared" si="3170"/>
        <v>5.8333333333333327E-3</v>
      </c>
      <c r="DH276" s="283">
        <f t="shared" si="3170"/>
        <v>5.2777777777777771E-3</v>
      </c>
      <c r="DI276" s="283">
        <f t="shared" si="3170"/>
        <v>6.805555555555556E-3</v>
      </c>
      <c r="DJ276" s="283">
        <f t="shared" si="3170"/>
        <v>6.805555555555556E-3</v>
      </c>
      <c r="DK276" s="283">
        <f t="shared" si="3170"/>
        <v>6.1111111111111106E-3</v>
      </c>
      <c r="DL276" s="283">
        <f t="shared" si="3170"/>
        <v>7.7777777777777776E-3</v>
      </c>
      <c r="DM276" s="283">
        <f t="shared" si="3170"/>
        <v>9.9999999999999985E-3</v>
      </c>
      <c r="DN276" s="283">
        <f t="shared" si="3170"/>
        <v>1.0138888888888888E-2</v>
      </c>
      <c r="DO276" s="283">
        <f t="shared" si="3170"/>
        <v>1.4722222222222223E-2</v>
      </c>
      <c r="DP276" s="283">
        <f t="shared" ref="DP276" si="3171">IF(DP277&lt;DP272,(DP272-DP277)/5+DP277,(DP277-DP272)/5+DP275)</f>
        <v>1.4305555555555554E-2</v>
      </c>
      <c r="DQ276" s="306">
        <f t="shared" si="2977"/>
        <v>1</v>
      </c>
      <c r="DR276" s="313">
        <v>2.6388888888888898E-3</v>
      </c>
      <c r="DS276" s="272">
        <f t="shared" ref="DS276:DX276" si="3172">IF(DS277&lt;DS272,(DS272-DS277)/5+DS277,(DS277-DS272)/5+DS275)</f>
        <v>3.472222222222222E-3</v>
      </c>
      <c r="DT276" s="272">
        <f t="shared" si="3172"/>
        <v>2.9166666666666664E-3</v>
      </c>
      <c r="DU276" s="272">
        <f t="shared" si="3172"/>
        <v>3.472222222222222E-3</v>
      </c>
      <c r="DV276" s="272">
        <f t="shared" si="3172"/>
        <v>2.9166666666666664E-3</v>
      </c>
      <c r="DW276" s="272">
        <f t="shared" si="3172"/>
        <v>2.9166666666666664E-3</v>
      </c>
      <c r="DX276" s="272">
        <f t="shared" si="3172"/>
        <v>1.3888888888888889E-3</v>
      </c>
      <c r="DY276" s="283">
        <v>8.3333333333333339E-4</v>
      </c>
      <c r="DZ276" s="283">
        <v>9.7222222222222209E-4</v>
      </c>
      <c r="EA276" s="272">
        <f t="shared" ref="EA276:EK276" si="3173">IF(EA277&lt;EA272,(EA272-EA277)/5+EA277,(EA277-EA272)/5+EA275)</f>
        <v>8.3333333333333339E-4</v>
      </c>
      <c r="EB276" s="272">
        <f t="shared" si="3173"/>
        <v>3.0555555555555557E-3</v>
      </c>
      <c r="EC276" s="272">
        <f t="shared" si="3173"/>
        <v>3.0555555555555557E-3</v>
      </c>
      <c r="ED276" s="272">
        <f t="shared" si="3173"/>
        <v>1.8055555555555555E-3</v>
      </c>
      <c r="EE276" s="272">
        <f t="shared" si="3173"/>
        <v>2.9166666666666664E-3</v>
      </c>
      <c r="EF276" s="272">
        <f t="shared" si="3173"/>
        <v>3.0555555555555557E-3</v>
      </c>
      <c r="EG276" s="272">
        <f t="shared" si="3173"/>
        <v>1.8055555555555555E-3</v>
      </c>
      <c r="EH276" s="272">
        <f t="shared" si="3173"/>
        <v>2.5000000000000001E-3</v>
      </c>
      <c r="EI276" s="272">
        <f t="shared" si="3173"/>
        <v>1.1111111111111111E-3</v>
      </c>
      <c r="EJ276" s="272">
        <f t="shared" si="3173"/>
        <v>2.5000000000000001E-3</v>
      </c>
      <c r="EK276" s="272">
        <f t="shared" si="3173"/>
        <v>3.1944444444444446E-3</v>
      </c>
      <c r="EL276" s="272">
        <f t="shared" ref="EL276:FB276" si="3174">IF(EL277&lt;EL272,(EL272-EL277)/5+EL277,(EL277-EL272)/5+EL275)</f>
        <v>2.638888888888889E-3</v>
      </c>
      <c r="EM276" s="272">
        <f t="shared" si="3174"/>
        <v>1.25E-3</v>
      </c>
      <c r="EN276" s="272">
        <f t="shared" si="3174"/>
        <v>2.5000000000000001E-3</v>
      </c>
      <c r="EO276" s="272">
        <f t="shared" si="3174"/>
        <v>3.1944444444444446E-3</v>
      </c>
      <c r="EP276" s="272">
        <f t="shared" si="3174"/>
        <v>3.0555555555555557E-3</v>
      </c>
      <c r="EQ276" s="272">
        <f t="shared" si="3174"/>
        <v>3.0555555555555557E-3</v>
      </c>
      <c r="ER276" s="272">
        <f t="shared" si="3174"/>
        <v>2.5000000000000001E-3</v>
      </c>
      <c r="ES276" s="272">
        <f t="shared" si="3174"/>
        <v>2.5000000000000001E-3</v>
      </c>
      <c r="ET276" s="272">
        <f t="shared" si="3174"/>
        <v>1.25E-3</v>
      </c>
      <c r="EU276" s="272">
        <f t="shared" si="3174"/>
        <v>1.8055555555555555E-3</v>
      </c>
      <c r="EV276" s="272">
        <f t="shared" si="3174"/>
        <v>2.638888888888889E-3</v>
      </c>
      <c r="EW276" s="272">
        <f t="shared" si="3174"/>
        <v>1.2499999999999998E-3</v>
      </c>
      <c r="EX276" s="272">
        <f t="shared" si="3174"/>
        <v>2.638888888888889E-3</v>
      </c>
      <c r="EY276" s="272">
        <f t="shared" si="3174"/>
        <v>2.7777777777777779E-3</v>
      </c>
      <c r="EZ276" s="272">
        <f t="shared" si="3174"/>
        <v>6.9444444444444447E-4</v>
      </c>
      <c r="FA276" s="272">
        <f t="shared" si="3174"/>
        <v>2.638888888888889E-3</v>
      </c>
      <c r="FB276" s="272">
        <f t="shared" si="3174"/>
        <v>1.9444444444444446E-3</v>
      </c>
      <c r="FC276" s="272">
        <f t="shared" ref="FC276:FJ276" si="3175">IF(FC277&lt;FC272,(FC272-FC277)/5+FC277,(FC277-FC272)/5+FC275)</f>
        <v>2.638888888888889E-3</v>
      </c>
      <c r="FD276" s="272">
        <f t="shared" si="3175"/>
        <v>1.25E-3</v>
      </c>
      <c r="FE276" s="272">
        <f t="shared" si="3175"/>
        <v>1.9444444444444446E-3</v>
      </c>
      <c r="FF276" s="272">
        <f t="shared" si="3175"/>
        <v>1.8055555555555555E-3</v>
      </c>
      <c r="FG276" s="272">
        <f t="shared" si="3175"/>
        <v>3.1944444444444446E-3</v>
      </c>
      <c r="FH276" s="272">
        <f t="shared" si="3175"/>
        <v>2.638888888888889E-3</v>
      </c>
      <c r="FI276" s="272">
        <f t="shared" si="3175"/>
        <v>3.1944444444444446E-3</v>
      </c>
      <c r="FJ276" s="272">
        <f t="shared" si="3175"/>
        <v>2.638888888888889E-3</v>
      </c>
      <c r="FK276" s="275">
        <f t="shared" ref="FK276" si="3176">IF(FK277&lt;FK272,(FK272-FK277)/5+FK277,(FK277-FK272)/5+FK275)</f>
        <v>1.9444444444444446E-3</v>
      </c>
      <c r="FL276" s="214">
        <f t="shared" si="2978"/>
        <v>1</v>
      </c>
      <c r="FM276" s="238" t="s">
        <v>92</v>
      </c>
      <c r="FN276" s="222">
        <f>IT191</f>
        <v>0.99638888888888877</v>
      </c>
      <c r="FO276" s="216"/>
      <c r="FP276" s="216"/>
      <c r="FQ276" s="216"/>
      <c r="FR276" s="216"/>
      <c r="FS276" s="216"/>
      <c r="FT276" s="216"/>
      <c r="FU276" s="216"/>
      <c r="FV276" s="216"/>
      <c r="FW276" s="216"/>
      <c r="FX276" s="216"/>
      <c r="FY276" s="216"/>
      <c r="FZ276" s="216"/>
      <c r="GA276" s="216"/>
      <c r="GB276" s="216"/>
      <c r="GC276" s="216"/>
      <c r="GD276" s="216"/>
      <c r="GE276" s="216"/>
      <c r="GF276" s="216"/>
      <c r="GG276" s="216"/>
      <c r="GH276" s="216"/>
      <c r="GI276" s="216"/>
      <c r="GJ276" s="216"/>
      <c r="GK276" s="216"/>
      <c r="GL276" s="216"/>
      <c r="GM276" s="216"/>
      <c r="GN276" s="216"/>
      <c r="GO276" s="216"/>
      <c r="GP276" s="216"/>
      <c r="GQ276" s="216"/>
      <c r="GR276" s="216"/>
      <c r="GS276" s="216"/>
      <c r="GT276" s="216"/>
      <c r="GU276" s="216"/>
      <c r="GV276" s="216"/>
      <c r="GW276" s="216"/>
      <c r="GX276" s="216"/>
      <c r="GY276" s="216"/>
      <c r="GZ276" s="216"/>
      <c r="HA276" s="216"/>
      <c r="HB276" s="216"/>
      <c r="HC276" s="216"/>
      <c r="HD276" s="216"/>
      <c r="HE276" s="216"/>
      <c r="HF276" s="216"/>
      <c r="HG276" s="216"/>
      <c r="HH276" s="216"/>
      <c r="HI276" s="216"/>
      <c r="HJ276" s="216"/>
      <c r="HK276" s="216"/>
      <c r="HL276" s="216"/>
      <c r="HM276" s="216"/>
      <c r="HN276" s="216"/>
      <c r="HO276" s="216"/>
      <c r="HP276" s="216"/>
      <c r="HQ276" s="216"/>
      <c r="HR276" s="216"/>
      <c r="HS276" s="216"/>
      <c r="HT276" s="216"/>
      <c r="HU276" s="216"/>
      <c r="HV276" s="216"/>
      <c r="HW276" s="216"/>
      <c r="HX276" s="216"/>
      <c r="HY276" s="216"/>
      <c r="HZ276" s="216"/>
      <c r="IA276" s="216"/>
      <c r="IB276" s="216"/>
      <c r="IC276" s="216"/>
      <c r="ID276" s="216"/>
      <c r="IE276" s="216"/>
      <c r="IF276" s="216"/>
      <c r="IG276" s="216"/>
      <c r="IH276" s="216"/>
      <c r="II276" s="216"/>
      <c r="IJ276" s="216"/>
      <c r="IK276" s="216"/>
      <c r="IL276" s="216"/>
      <c r="IM276" s="216"/>
      <c r="IN276" s="216"/>
      <c r="IO276" s="216"/>
      <c r="IP276" s="216"/>
      <c r="IQ276" s="216"/>
      <c r="IR276" s="216"/>
      <c r="IS276" s="216"/>
      <c r="IT276" s="216"/>
      <c r="IU276" s="216"/>
      <c r="IV276" s="216"/>
      <c r="IW276" s="216"/>
      <c r="IX276" s="216"/>
      <c r="IY276" s="216"/>
      <c r="IZ276" s="216"/>
      <c r="JA276" s="216"/>
      <c r="JB276" s="216"/>
      <c r="JC276" s="216"/>
      <c r="JD276" s="216"/>
      <c r="JE276" s="216"/>
      <c r="JF276" s="216"/>
      <c r="JG276" s="216"/>
      <c r="JH276" s="216"/>
      <c r="JI276" s="216"/>
      <c r="JJ276" s="216"/>
      <c r="JK276" s="216"/>
      <c r="JL276" s="216"/>
      <c r="JM276" s="216"/>
      <c r="JN276" s="216"/>
      <c r="JO276" s="216"/>
      <c r="JP276" s="216"/>
      <c r="JQ276" s="216"/>
      <c r="JR276" s="216"/>
    </row>
    <row r="277" spans="58:278" ht="15.75" thickBot="1">
      <c r="BF277" s="215">
        <v>0</v>
      </c>
      <c r="BG277" s="214">
        <f t="shared" si="2976"/>
        <v>0</v>
      </c>
      <c r="BH277" s="258">
        <v>2.0833333333333333E-3</v>
      </c>
      <c r="BI277" s="259">
        <v>0</v>
      </c>
      <c r="BJ277" s="259">
        <v>6.9444444444444447E-4</v>
      </c>
      <c r="BK277" s="259">
        <v>6.9444444444444447E-4</v>
      </c>
      <c r="BL277" s="259">
        <v>6.9444444444444447E-4</v>
      </c>
      <c r="BM277" s="259">
        <v>6.9444444444444447E-4</v>
      </c>
      <c r="BN277" s="259">
        <v>1.3888888888888889E-3</v>
      </c>
      <c r="BO277" s="259">
        <v>1.3888888888888889E-3</v>
      </c>
      <c r="BP277" s="259">
        <v>2.7777777777777779E-3</v>
      </c>
      <c r="BQ277" s="259">
        <v>1.3888888888888889E-3</v>
      </c>
      <c r="BR277" s="259">
        <v>1.3888888888888889E-3</v>
      </c>
      <c r="BS277" s="259">
        <v>1.3888888888888889E-3</v>
      </c>
      <c r="BT277" s="259">
        <v>6.9444444444444447E-4</v>
      </c>
      <c r="BU277" s="259">
        <v>1.3888888888888889E-3</v>
      </c>
      <c r="BV277" s="259">
        <v>1.3888888888888889E-3</v>
      </c>
      <c r="BW277" s="259">
        <v>6.9444444444444447E-4</v>
      </c>
      <c r="BX277" s="259">
        <v>1.3888888888888889E-3</v>
      </c>
      <c r="BY277" s="259">
        <v>6.9444444444444447E-4</v>
      </c>
      <c r="BZ277" s="259">
        <v>1.3888888888888889E-3</v>
      </c>
      <c r="CA277" s="259">
        <v>1.3888888888888889E-3</v>
      </c>
      <c r="CB277" s="259">
        <v>2.7777777777777779E-3</v>
      </c>
      <c r="CC277" s="259">
        <v>6.9444444444444447E-4</v>
      </c>
      <c r="CD277" s="259">
        <v>6.9444444444444447E-4</v>
      </c>
      <c r="CE277" s="259">
        <v>1.3888888888888889E-3</v>
      </c>
      <c r="CF277" s="259">
        <v>3.472222222222222E-3</v>
      </c>
      <c r="CG277" s="259">
        <v>2.0833333333333333E-3</v>
      </c>
      <c r="CH277" s="259">
        <v>1.3888888888888889E-3</v>
      </c>
      <c r="CI277" s="259">
        <v>1.3888888888888889E-3</v>
      </c>
      <c r="CJ277" s="259">
        <v>2.7777777777777779E-3</v>
      </c>
      <c r="CK277" s="259">
        <v>2.7777777777777779E-3</v>
      </c>
      <c r="CL277" s="259">
        <v>2.0833333333333333E-3</v>
      </c>
      <c r="CM277" s="259">
        <v>1.3888888888888889E-3</v>
      </c>
      <c r="CN277" s="259">
        <v>3.472222222222222E-3</v>
      </c>
      <c r="CO277" s="259">
        <v>2.7777777777777779E-3</v>
      </c>
      <c r="CP277" s="259">
        <v>2.7777777777777779E-3</v>
      </c>
      <c r="CQ277" s="259">
        <v>3.472222222222222E-3</v>
      </c>
      <c r="CR277" s="259">
        <v>2.7777777777777779E-3</v>
      </c>
      <c r="CS277" s="259">
        <v>2.0833333333333333E-3</v>
      </c>
      <c r="CT277" s="259">
        <v>6.9444444444444447E-4</v>
      </c>
      <c r="CU277" s="259">
        <v>3.47222222222543E-3</v>
      </c>
      <c r="CV277" s="259">
        <v>2.7777777777777779E-3</v>
      </c>
      <c r="CW277" s="259">
        <v>2.7777777777777779E-3</v>
      </c>
      <c r="CX277" s="259">
        <v>3.472222222222222E-3</v>
      </c>
      <c r="CY277" s="259">
        <v>3.472222222222222E-3</v>
      </c>
      <c r="CZ277" s="259">
        <v>2.0833333333333333E-3</v>
      </c>
      <c r="DA277" s="259">
        <v>3.472222222222222E-3</v>
      </c>
      <c r="DB277" s="259">
        <v>1.3888888888888889E-3</v>
      </c>
      <c r="DC277" s="259">
        <v>2.0833333333333333E-3</v>
      </c>
      <c r="DD277" s="259">
        <v>2.7777777777777779E-3</v>
      </c>
      <c r="DE277" s="259">
        <v>4.1666666666666666E-3</v>
      </c>
      <c r="DF277" s="259">
        <v>4.1666666666666666E-3</v>
      </c>
      <c r="DG277" s="259">
        <v>3.472222222222222E-3</v>
      </c>
      <c r="DH277" s="259">
        <v>2.7777777777777779E-3</v>
      </c>
      <c r="DI277" s="259">
        <v>4.1666666666666666E-3</v>
      </c>
      <c r="DJ277" s="259">
        <v>4.1666666666666666E-3</v>
      </c>
      <c r="DK277" s="259">
        <v>3.472222222222222E-3</v>
      </c>
      <c r="DL277" s="259">
        <v>4.1666666666666666E-3</v>
      </c>
      <c r="DM277" s="259">
        <v>6.2499999999999995E-3</v>
      </c>
      <c r="DN277" s="259">
        <v>6.2499999999999995E-3</v>
      </c>
      <c r="DO277" s="259">
        <v>8.3333333333333332E-3</v>
      </c>
      <c r="DP277" s="300">
        <v>7.6388888888888886E-3</v>
      </c>
      <c r="DQ277" s="306">
        <f t="shared" si="2977"/>
        <v>0</v>
      </c>
      <c r="DR277" s="295">
        <v>3.472222222222222E-3</v>
      </c>
      <c r="DS277" s="259">
        <v>4.1666666666666666E-3</v>
      </c>
      <c r="DT277" s="259">
        <v>3.472222222222222E-3</v>
      </c>
      <c r="DU277" s="259">
        <v>4.1666666666666666E-3</v>
      </c>
      <c r="DV277" s="259">
        <v>3.472222222222222E-3</v>
      </c>
      <c r="DW277" s="259">
        <v>3.472222222222222E-3</v>
      </c>
      <c r="DX277" s="259">
        <v>1.3888888888888889E-3</v>
      </c>
      <c r="DY277" s="259">
        <v>1.3888888888888889E-3</v>
      </c>
      <c r="DZ277" s="259">
        <v>1.3888888888888889E-3</v>
      </c>
      <c r="EA277" s="259">
        <v>6.9444444444444447E-4</v>
      </c>
      <c r="EB277" s="290">
        <v>3.472222222222222E-3</v>
      </c>
      <c r="EC277" s="259">
        <v>3.472222222222222E-3</v>
      </c>
      <c r="ED277" s="259">
        <v>2.0833333333333333E-3</v>
      </c>
      <c r="EE277" s="259">
        <v>3.472222222222222E-3</v>
      </c>
      <c r="EF277" s="259">
        <v>3.472222222222222E-3</v>
      </c>
      <c r="EG277" s="259">
        <v>2.0833333333333333E-3</v>
      </c>
      <c r="EH277" s="259">
        <v>2.7777777777777779E-3</v>
      </c>
      <c r="EI277" s="259">
        <v>6.9444444444444447E-4</v>
      </c>
      <c r="EJ277" s="259">
        <v>2.7777777777777779E-3</v>
      </c>
      <c r="EK277" s="259">
        <v>3.472222222222222E-3</v>
      </c>
      <c r="EL277" s="259">
        <v>2.7777777777777779E-3</v>
      </c>
      <c r="EM277" s="259">
        <v>1.3888888888888889E-3</v>
      </c>
      <c r="EN277" s="259">
        <v>2.7777777777777779E-3</v>
      </c>
      <c r="EO277" s="259">
        <v>3.472222222222222E-3</v>
      </c>
      <c r="EP277" s="259">
        <v>3.472222222222222E-3</v>
      </c>
      <c r="EQ277" s="259">
        <v>3.472222222222222E-3</v>
      </c>
      <c r="ER277" s="259">
        <v>2.7777777777777779E-3</v>
      </c>
      <c r="ES277" s="259">
        <v>2.7777777777777779E-3</v>
      </c>
      <c r="ET277" s="259">
        <v>1.3888888888888889E-3</v>
      </c>
      <c r="EU277" s="259">
        <v>2.0833333333333333E-3</v>
      </c>
      <c r="EV277" s="259">
        <v>2.7777777777777779E-3</v>
      </c>
      <c r="EW277" s="259">
        <v>6.9444444444444447E-4</v>
      </c>
      <c r="EX277" s="259">
        <v>2.7777777777777779E-3</v>
      </c>
      <c r="EY277" s="259">
        <v>2.7777777777777779E-3</v>
      </c>
      <c r="EZ277" s="259">
        <v>6.9444444444444447E-4</v>
      </c>
      <c r="FA277" s="259">
        <v>2.7777777777777779E-3</v>
      </c>
      <c r="FB277" s="259">
        <v>2.0833333333333333E-3</v>
      </c>
      <c r="FC277" s="259">
        <v>2.7777777777777779E-3</v>
      </c>
      <c r="FD277" s="259">
        <v>1.3888888888888889E-3</v>
      </c>
      <c r="FE277" s="259">
        <v>2.0833333333333333E-3</v>
      </c>
      <c r="FF277" s="259">
        <v>2.0833333333333333E-3</v>
      </c>
      <c r="FG277" s="259">
        <v>3.472222222222222E-3</v>
      </c>
      <c r="FH277" s="259">
        <v>2.7777777777777779E-3</v>
      </c>
      <c r="FI277" s="259">
        <v>3.472222222222222E-3</v>
      </c>
      <c r="FJ277" s="259">
        <v>2.7777777777777779E-3</v>
      </c>
      <c r="FK277" s="273">
        <v>2.0833333333333333E-3</v>
      </c>
      <c r="FL277" s="214">
        <f t="shared" si="2978"/>
        <v>0</v>
      </c>
      <c r="FM277" s="238" t="s">
        <v>90</v>
      </c>
      <c r="FN277" s="222">
        <f>IU191</f>
        <v>0.99638888888888877</v>
      </c>
      <c r="FO277" s="216"/>
      <c r="FP277" s="216"/>
      <c r="FQ277" s="216"/>
      <c r="FR277" s="216"/>
      <c r="FS277" s="216"/>
      <c r="FT277" s="216"/>
      <c r="FU277" s="216"/>
      <c r="FV277" s="216"/>
      <c r="FW277" s="216"/>
      <c r="FX277" s="216"/>
      <c r="FY277" s="216"/>
      <c r="FZ277" s="216"/>
      <c r="GA277" s="216"/>
      <c r="GB277" s="216"/>
      <c r="GC277" s="216"/>
      <c r="GD277" s="216"/>
      <c r="GE277" s="216"/>
      <c r="GF277" s="216"/>
      <c r="GG277" s="216"/>
      <c r="GH277" s="216"/>
      <c r="GI277" s="216"/>
      <c r="GJ277" s="216"/>
      <c r="GK277" s="216"/>
      <c r="GL277" s="216"/>
      <c r="GM277" s="216"/>
      <c r="GN277" s="216"/>
      <c r="GO277" s="216"/>
      <c r="GP277" s="216"/>
      <c r="GQ277" s="216"/>
      <c r="GR277" s="216"/>
      <c r="GS277" s="216"/>
      <c r="GT277" s="216"/>
      <c r="GU277" s="216"/>
      <c r="GV277" s="216"/>
      <c r="GW277" s="216"/>
      <c r="GX277" s="216"/>
      <c r="GY277" s="216"/>
      <c r="GZ277" s="216"/>
      <c r="HA277" s="216"/>
      <c r="HB277" s="216"/>
      <c r="HC277" s="216"/>
      <c r="HD277" s="216"/>
      <c r="HE277" s="216"/>
      <c r="HF277" s="216"/>
      <c r="HG277" s="216"/>
      <c r="HH277" s="216"/>
      <c r="HI277" s="216"/>
      <c r="HJ277" s="216"/>
      <c r="HK277" s="216"/>
      <c r="HL277" s="216"/>
      <c r="HM277" s="216"/>
      <c r="HN277" s="216"/>
      <c r="HO277" s="216"/>
      <c r="HP277" s="216"/>
      <c r="HQ277" s="216"/>
      <c r="HR277" s="216"/>
      <c r="HS277" s="216"/>
      <c r="HT277" s="216"/>
      <c r="HU277" s="216"/>
      <c r="HV277" s="216"/>
      <c r="HW277" s="216"/>
      <c r="HX277" s="216"/>
      <c r="HY277" s="216"/>
      <c r="HZ277" s="216"/>
      <c r="IA277" s="216"/>
      <c r="IB277" s="216"/>
      <c r="IC277" s="216"/>
      <c r="ID277" s="216"/>
      <c r="IE277" s="216"/>
      <c r="IF277" s="216"/>
      <c r="IG277" s="216"/>
      <c r="IH277" s="216"/>
      <c r="II277" s="216"/>
      <c r="IJ277" s="216"/>
      <c r="IK277" s="216"/>
      <c r="IL277" s="216"/>
      <c r="IM277" s="216"/>
      <c r="IN277" s="216"/>
      <c r="IO277" s="216"/>
      <c r="IP277" s="216"/>
      <c r="IQ277" s="216"/>
      <c r="IR277" s="216"/>
      <c r="IS277" s="216"/>
      <c r="IT277" s="216"/>
      <c r="IU277" s="216"/>
      <c r="IV277" s="216"/>
      <c r="IW277" s="216"/>
      <c r="IX277" s="216"/>
      <c r="IY277" s="216"/>
      <c r="IZ277" s="216"/>
      <c r="JA277" s="216"/>
      <c r="JB277" s="216"/>
      <c r="JC277" s="216"/>
      <c r="JD277" s="216"/>
      <c r="JE277" s="216"/>
      <c r="JF277" s="216"/>
      <c r="JG277" s="216"/>
      <c r="JH277" s="216"/>
      <c r="JI277" s="216"/>
      <c r="JJ277" s="216"/>
      <c r="JK277" s="216"/>
      <c r="JL277" s="216"/>
      <c r="JM277" s="216"/>
      <c r="JN277" s="216"/>
      <c r="JO277" s="216"/>
      <c r="JP277" s="216"/>
      <c r="JQ277" s="216"/>
      <c r="JR277" s="216"/>
    </row>
    <row r="278" spans="58:278">
      <c r="BF278" s="215">
        <v>-1</v>
      </c>
      <c r="BG278" s="214">
        <f t="shared" si="2976"/>
        <v>-1</v>
      </c>
      <c r="BH278" s="269">
        <f t="shared" ref="BH278:BI278" si="3177">IF(BH282&lt;BH277,(BH277-BH282)/5+BH279,(BH282-BH277)/5+BH277)</f>
        <v>1.9444444444444446E-3</v>
      </c>
      <c r="BI278" s="270">
        <f t="shared" si="3177"/>
        <v>5.5555555555555556E-4</v>
      </c>
      <c r="BJ278" s="270">
        <f t="shared" ref="BJ278:BW278" si="3178">IF(BJ282&lt;BJ277,(BJ277-BJ282)/5+BJ279,(BJ282-BJ277)/5+BJ277)</f>
        <v>6.9444444444444447E-4</v>
      </c>
      <c r="BK278" s="270">
        <f t="shared" si="3178"/>
        <v>5.5555555555555556E-4</v>
      </c>
      <c r="BL278" s="270">
        <f t="shared" si="3178"/>
        <v>6.9444444444444447E-4</v>
      </c>
      <c r="BM278" s="270">
        <f t="shared" si="3178"/>
        <v>5.5555555555555556E-4</v>
      </c>
      <c r="BN278" s="270">
        <f t="shared" si="3178"/>
        <v>1.3888888888888889E-3</v>
      </c>
      <c r="BO278" s="270">
        <f t="shared" si="3178"/>
        <v>1.25E-3</v>
      </c>
      <c r="BP278" s="270">
        <f t="shared" si="3178"/>
        <v>2.5000000000000001E-3</v>
      </c>
      <c r="BQ278" s="270">
        <f t="shared" si="3178"/>
        <v>1.25E-3</v>
      </c>
      <c r="BR278" s="270">
        <f t="shared" si="3178"/>
        <v>1.25E-3</v>
      </c>
      <c r="BS278" s="270">
        <f t="shared" si="3178"/>
        <v>1.25E-3</v>
      </c>
      <c r="BT278" s="270">
        <f t="shared" si="3178"/>
        <v>6.9444444444444447E-4</v>
      </c>
      <c r="BU278" s="270">
        <f t="shared" si="3178"/>
        <v>1.25E-3</v>
      </c>
      <c r="BV278" s="270">
        <f t="shared" si="3178"/>
        <v>1.25E-3</v>
      </c>
      <c r="BW278" s="270">
        <f t="shared" si="3178"/>
        <v>6.9444444444444447E-4</v>
      </c>
      <c r="BX278" s="270">
        <f t="shared" ref="BX278:CM278" si="3179">IF(BX282&lt;BX277,(BX277-BX282)/5+BX279,(BX282-BX277)/5+BX277)</f>
        <v>1.25E-3</v>
      </c>
      <c r="BY278" s="270">
        <f t="shared" si="3179"/>
        <v>6.9444444444444447E-4</v>
      </c>
      <c r="BZ278" s="270">
        <f t="shared" si="3179"/>
        <v>1.25E-3</v>
      </c>
      <c r="CA278" s="270">
        <f t="shared" si="3179"/>
        <v>1.25E-3</v>
      </c>
      <c r="CB278" s="270">
        <f t="shared" si="3179"/>
        <v>2.5000000000000001E-3</v>
      </c>
      <c r="CC278" s="270">
        <f t="shared" si="3179"/>
        <v>6.9444444444444447E-4</v>
      </c>
      <c r="CD278" s="270">
        <f t="shared" si="3179"/>
        <v>6.9444444444444447E-4</v>
      </c>
      <c r="CE278" s="270">
        <f t="shared" si="3179"/>
        <v>1.1111111111111111E-3</v>
      </c>
      <c r="CF278" s="270">
        <f t="shared" si="3179"/>
        <v>3.1944444444444446E-3</v>
      </c>
      <c r="CG278" s="270">
        <f t="shared" si="3179"/>
        <v>1.9444444444444446E-3</v>
      </c>
      <c r="CH278" s="270">
        <f t="shared" si="3179"/>
        <v>1.1111111111111111E-3</v>
      </c>
      <c r="CI278" s="270">
        <f t="shared" si="3179"/>
        <v>1.25E-3</v>
      </c>
      <c r="CJ278" s="270">
        <f t="shared" si="3179"/>
        <v>2.5000000000000001E-3</v>
      </c>
      <c r="CK278" s="270">
        <f t="shared" si="3179"/>
        <v>2.3611111111111111E-3</v>
      </c>
      <c r="CL278" s="270">
        <f t="shared" si="3179"/>
        <v>1.8055555555555555E-3</v>
      </c>
      <c r="CM278" s="270">
        <f t="shared" si="3179"/>
        <v>1.3888888888888889E-3</v>
      </c>
      <c r="CN278" s="270">
        <f t="shared" ref="CN278:CO278" si="3180">IF(CN282&lt;CN277,(CN277-CN282)/5+CN279,(CN282-CN277)/5+CN277)</f>
        <v>3.0555555555555557E-3</v>
      </c>
      <c r="CO278" s="270">
        <f t="shared" si="3180"/>
        <v>2.2222222222222222E-3</v>
      </c>
      <c r="CP278" s="288">
        <v>2.0833333333333298E-3</v>
      </c>
      <c r="CQ278" s="270">
        <f t="shared" ref="CQ278" si="3181">IF(CQ282&lt;CQ277,(CQ277-CQ282)/5+CQ279,(CQ282-CQ277)/5+CQ277)</f>
        <v>2.7777777777777775E-3</v>
      </c>
      <c r="CR278" s="288">
        <v>1.9444444444478601E-3</v>
      </c>
      <c r="CS278" s="288">
        <v>1.38888888888889E-3</v>
      </c>
      <c r="CT278" s="288">
        <v>4.1666666666666669E-4</v>
      </c>
      <c r="CU278" s="288">
        <v>2.49999999999573E-3</v>
      </c>
      <c r="CV278" s="288">
        <v>1.8055555555555557E-3</v>
      </c>
      <c r="CW278" s="288">
        <v>1.5277777777777779E-3</v>
      </c>
      <c r="CX278" s="288">
        <v>2.36111111110882E-3</v>
      </c>
      <c r="CY278" s="288">
        <v>2.2222222222222222E-3</v>
      </c>
      <c r="CZ278" s="288">
        <v>9.7222222222222209E-4</v>
      </c>
      <c r="DA278" s="288">
        <v>2.08333333333344E-3</v>
      </c>
      <c r="DB278" s="288">
        <v>6.9444444444444447E-4</v>
      </c>
      <c r="DC278" s="288">
        <v>1.1111111111111111E-3</v>
      </c>
      <c r="DD278" s="288">
        <v>1.1111111111111111E-3</v>
      </c>
      <c r="DE278" s="288">
        <v>2.3611111111111111E-3</v>
      </c>
      <c r="DF278" s="288">
        <v>1.9444444444444442E-3</v>
      </c>
      <c r="DG278" s="288">
        <v>9.7222222222222209E-4</v>
      </c>
      <c r="DH278" s="288">
        <v>2.7777777777777778E-4</v>
      </c>
      <c r="DI278" s="288">
        <v>1.3888888888888889E-3</v>
      </c>
      <c r="DJ278" s="288">
        <v>1.3888888888888889E-3</v>
      </c>
      <c r="DK278" s="288">
        <v>6.9444444444444447E-4</v>
      </c>
      <c r="DL278" s="288">
        <v>8.3333333333333339E-4</v>
      </c>
      <c r="DM278" s="288">
        <v>2.3611111111111111E-3</v>
      </c>
      <c r="DN278" s="288">
        <v>2.0833333333333333E-3</v>
      </c>
      <c r="DO278" s="288">
        <v>1.8055555555555557E-3</v>
      </c>
      <c r="DP278" s="308">
        <v>9.7222222222222209E-4</v>
      </c>
      <c r="DQ278" s="306">
        <f t="shared" si="2977"/>
        <v>-1</v>
      </c>
      <c r="DR278" s="270">
        <f t="shared" ref="DR278:DS278" si="3182">IF(DR282&lt;DR277,(DR277-DR282)/5+DR279,(DR282-DR277)/5+DR277)</f>
        <v>4.0277777777777777E-3</v>
      </c>
      <c r="DS278" s="270">
        <f t="shared" si="3182"/>
        <v>4.4444444444444444E-3</v>
      </c>
      <c r="DT278" s="270">
        <f t="shared" ref="DT278:EC278" si="3183">IF(DT282&lt;DT277,(DT277-DT282)/5+DT279,(DT282-DT277)/5+DT277)</f>
        <v>3.8888888888888888E-3</v>
      </c>
      <c r="DU278" s="270">
        <f t="shared" si="3183"/>
        <v>4.4444444444444444E-3</v>
      </c>
      <c r="DV278" s="270">
        <f t="shared" si="3183"/>
        <v>3.8888888888888888E-3</v>
      </c>
      <c r="DW278" s="270">
        <f t="shared" si="3183"/>
        <v>3.8888888888888888E-3</v>
      </c>
      <c r="DX278" s="270">
        <f t="shared" si="3183"/>
        <v>2.2222222222222222E-3</v>
      </c>
      <c r="DY278" s="270">
        <f t="shared" si="3183"/>
        <v>1.6666666666666668E-3</v>
      </c>
      <c r="DZ278" s="270">
        <f t="shared" si="3183"/>
        <v>1.5277777777777779E-3</v>
      </c>
      <c r="EA278" s="270">
        <f t="shared" si="3183"/>
        <v>1.5277777777777776E-3</v>
      </c>
      <c r="EB278" s="270">
        <f t="shared" si="3183"/>
        <v>3.6111111111111109E-3</v>
      </c>
      <c r="EC278" s="270">
        <f t="shared" si="3183"/>
        <v>3.6111111111111109E-3</v>
      </c>
      <c r="ED278" s="270">
        <f t="shared" ref="ED278:ER278" si="3184">IF(ED282&lt;ED277,(ED277-ED282)/5+ED279,(ED282-ED277)/5+ED277)</f>
        <v>2.2222222222222222E-3</v>
      </c>
      <c r="EE278" s="270">
        <f t="shared" si="3184"/>
        <v>3.6111111111111109E-3</v>
      </c>
      <c r="EF278" s="270">
        <f t="shared" si="3184"/>
        <v>3.472222222222222E-3</v>
      </c>
      <c r="EG278" s="270">
        <f t="shared" si="3184"/>
        <v>2.2222222222222222E-3</v>
      </c>
      <c r="EH278" s="270">
        <f t="shared" si="3184"/>
        <v>2.7777777777777779E-3</v>
      </c>
      <c r="EI278" s="270">
        <f t="shared" si="3184"/>
        <v>1.3888888888888887E-3</v>
      </c>
      <c r="EJ278" s="270">
        <f t="shared" si="3184"/>
        <v>2.9166666666666668E-3</v>
      </c>
      <c r="EK278" s="270">
        <f t="shared" si="3184"/>
        <v>3.472222222222222E-3</v>
      </c>
      <c r="EL278" s="270">
        <f t="shared" si="3184"/>
        <v>3.0555555555555557E-3</v>
      </c>
      <c r="EM278" s="270">
        <f t="shared" si="3184"/>
        <v>1.5277777777777779E-3</v>
      </c>
      <c r="EN278" s="270">
        <f t="shared" si="3184"/>
        <v>3.1944444444444446E-3</v>
      </c>
      <c r="EO278" s="270">
        <f t="shared" si="3184"/>
        <v>3.472222222222222E-3</v>
      </c>
      <c r="EP278" s="270">
        <f t="shared" si="3184"/>
        <v>3.472222222222222E-3</v>
      </c>
      <c r="EQ278" s="270">
        <f t="shared" si="3184"/>
        <v>3.472222222222222E-3</v>
      </c>
      <c r="ER278" s="270">
        <f t="shared" si="3184"/>
        <v>2.9166666666666668E-3</v>
      </c>
      <c r="ES278" s="270">
        <f t="shared" ref="ES278:FE278" si="3185">IF(ES282&lt;ES277,(ES277-ES282)/5+ES279,(ES282-ES277)/5+ES277)</f>
        <v>2.7777777777777779E-3</v>
      </c>
      <c r="ET278" s="270">
        <f t="shared" si="3185"/>
        <v>1.3888888888888889E-3</v>
      </c>
      <c r="EU278" s="270">
        <f t="shared" si="3185"/>
        <v>1.9444444444444446E-3</v>
      </c>
      <c r="EV278" s="270">
        <f t="shared" si="3185"/>
        <v>2.7777777777777779E-3</v>
      </c>
      <c r="EW278" s="270">
        <f t="shared" si="3185"/>
        <v>1.2499999999999998E-3</v>
      </c>
      <c r="EX278" s="270">
        <f t="shared" si="3185"/>
        <v>2.638888888888889E-3</v>
      </c>
      <c r="EY278" s="270">
        <f t="shared" si="3185"/>
        <v>2.7777777777777779E-3</v>
      </c>
      <c r="EZ278" s="270">
        <f t="shared" si="3185"/>
        <v>8.3333333333333339E-4</v>
      </c>
      <c r="FA278" s="270">
        <f t="shared" si="3185"/>
        <v>2.7777777777777779E-3</v>
      </c>
      <c r="FB278" s="270">
        <f t="shared" si="3185"/>
        <v>1.9444444444444446E-3</v>
      </c>
      <c r="FC278" s="270">
        <f t="shared" si="3185"/>
        <v>2.638888888888889E-3</v>
      </c>
      <c r="FD278" s="270">
        <f t="shared" si="3185"/>
        <v>1.25E-3</v>
      </c>
      <c r="FE278" s="270">
        <f t="shared" si="3185"/>
        <v>1.9444444444444446E-3</v>
      </c>
      <c r="FF278" s="270">
        <f t="shared" ref="FF278:FJ278" si="3186">IF(FF282&lt;FF277,(FF277-FF282)/5+FF279,(FF282-FF277)/5+FF277)</f>
        <v>1.9444444444444446E-3</v>
      </c>
      <c r="FG278" s="270">
        <f t="shared" si="3186"/>
        <v>3.3333333333333335E-3</v>
      </c>
      <c r="FH278" s="270">
        <f t="shared" si="3186"/>
        <v>2.638888888888889E-3</v>
      </c>
      <c r="FI278" s="270">
        <f t="shared" si="3186"/>
        <v>3.1944444444444446E-3</v>
      </c>
      <c r="FJ278" s="270">
        <f t="shared" si="3186"/>
        <v>2.5000000000000001E-3</v>
      </c>
      <c r="FK278" s="274">
        <f t="shared" ref="FK278" si="3187">IF(FK282&lt;FK277,(FK277-FK282)/5+FK279,(FK282-FK277)/5+FK277)</f>
        <v>2.0833333333333333E-3</v>
      </c>
      <c r="FL278" s="214">
        <f t="shared" si="2978"/>
        <v>-1</v>
      </c>
      <c r="FM278" s="238" t="s">
        <v>76</v>
      </c>
      <c r="FN278" s="222">
        <f>IV191</f>
        <v>0.99708333333333332</v>
      </c>
      <c r="FO278" s="216"/>
      <c r="FP278" s="216"/>
      <c r="FQ278" s="216"/>
      <c r="FR278" s="216"/>
      <c r="FS278" s="216"/>
      <c r="FT278" s="216"/>
      <c r="FU278" s="216"/>
      <c r="FV278" s="216"/>
      <c r="FW278" s="216"/>
      <c r="FX278" s="216"/>
      <c r="FY278" s="216"/>
      <c r="FZ278" s="216"/>
      <c r="GA278" s="216"/>
      <c r="GB278" s="216"/>
      <c r="GC278" s="216"/>
      <c r="GD278" s="216"/>
      <c r="GE278" s="216"/>
      <c r="GF278" s="216"/>
      <c r="GG278" s="216"/>
      <c r="GH278" s="216"/>
      <c r="GI278" s="216"/>
      <c r="GJ278" s="216"/>
      <c r="GK278" s="216"/>
      <c r="GL278" s="216"/>
      <c r="GM278" s="216"/>
      <c r="GN278" s="216"/>
      <c r="GO278" s="216"/>
      <c r="GP278" s="216"/>
      <c r="GQ278" s="216"/>
      <c r="GR278" s="216"/>
      <c r="GS278" s="216"/>
      <c r="GT278" s="216"/>
      <c r="GU278" s="216"/>
      <c r="GV278" s="216"/>
      <c r="GW278" s="216"/>
      <c r="GX278" s="216"/>
      <c r="GY278" s="216"/>
      <c r="GZ278" s="216"/>
      <c r="HA278" s="216"/>
      <c r="HB278" s="216"/>
      <c r="HC278" s="216"/>
      <c r="HD278" s="216"/>
      <c r="HE278" s="216"/>
      <c r="HF278" s="216"/>
      <c r="HG278" s="216"/>
      <c r="HH278" s="216"/>
      <c r="HI278" s="216"/>
      <c r="HJ278" s="216"/>
      <c r="HK278" s="216"/>
      <c r="HL278" s="216"/>
      <c r="HM278" s="216"/>
      <c r="HN278" s="216"/>
      <c r="HO278" s="216"/>
      <c r="HP278" s="216"/>
      <c r="HQ278" s="216"/>
      <c r="HR278" s="216"/>
      <c r="HS278" s="216"/>
      <c r="HT278" s="216"/>
      <c r="HU278" s="216"/>
      <c r="HV278" s="216"/>
      <c r="HW278" s="216"/>
      <c r="HX278" s="216"/>
      <c r="HY278" s="216"/>
      <c r="HZ278" s="216"/>
      <c r="IA278" s="216"/>
      <c r="IB278" s="216"/>
      <c r="IC278" s="216"/>
      <c r="ID278" s="216"/>
      <c r="IE278" s="216"/>
      <c r="IF278" s="216"/>
      <c r="IG278" s="216"/>
      <c r="IH278" s="216"/>
      <c r="II278" s="216"/>
      <c r="IJ278" s="216"/>
      <c r="IK278" s="216"/>
      <c r="IL278" s="216"/>
      <c r="IM278" s="216"/>
      <c r="IN278" s="216"/>
      <c r="IO278" s="216"/>
      <c r="IP278" s="216"/>
      <c r="IQ278" s="216"/>
      <c r="IR278" s="216"/>
      <c r="IS278" s="216"/>
      <c r="IT278" s="216"/>
      <c r="IU278" s="216"/>
      <c r="IV278" s="216"/>
      <c r="IW278" s="216"/>
      <c r="IX278" s="216"/>
      <c r="IY278" s="216"/>
      <c r="IZ278" s="216"/>
      <c r="JA278" s="216"/>
      <c r="JB278" s="216"/>
      <c r="JC278" s="216"/>
      <c r="JD278" s="216"/>
      <c r="JE278" s="216"/>
      <c r="JF278" s="216"/>
      <c r="JG278" s="216"/>
      <c r="JH278" s="216"/>
      <c r="JI278" s="216"/>
      <c r="JJ278" s="216"/>
      <c r="JK278" s="216"/>
      <c r="JL278" s="216"/>
      <c r="JM278" s="216"/>
      <c r="JN278" s="216"/>
      <c r="JO278" s="216"/>
      <c r="JP278" s="216"/>
      <c r="JQ278" s="216"/>
      <c r="JR278" s="216"/>
    </row>
    <row r="279" spans="58:278">
      <c r="BF279" s="215">
        <v>-2</v>
      </c>
      <c r="BG279" s="214">
        <f t="shared" si="2976"/>
        <v>-2</v>
      </c>
      <c r="BH279" s="257">
        <f t="shared" ref="BH279:BI279" si="3188">IF(BH282&lt;BH277,(BH277-BH282)/5+BH280,(BH282-BH277)/5+BH278)</f>
        <v>1.8055555555555557E-3</v>
      </c>
      <c r="BI279" s="254">
        <f t="shared" si="3188"/>
        <v>1.1111111111111111E-3</v>
      </c>
      <c r="BJ279" s="254">
        <f t="shared" ref="BJ279:BW279" si="3189">IF(BJ282&lt;BJ277,(BJ277-BJ282)/5+BJ280,(BJ282-BJ277)/5+BJ278)</f>
        <v>6.9444444444444447E-4</v>
      </c>
      <c r="BK279" s="254">
        <f t="shared" si="3189"/>
        <v>4.1666666666666664E-4</v>
      </c>
      <c r="BL279" s="254">
        <f t="shared" si="3189"/>
        <v>6.9444444444444447E-4</v>
      </c>
      <c r="BM279" s="254">
        <f t="shared" si="3189"/>
        <v>4.1666666666666664E-4</v>
      </c>
      <c r="BN279" s="254">
        <f t="shared" si="3189"/>
        <v>1.3888888888888889E-3</v>
      </c>
      <c r="BO279" s="254">
        <f t="shared" si="3189"/>
        <v>1.1111111111111111E-3</v>
      </c>
      <c r="BP279" s="254">
        <f t="shared" si="3189"/>
        <v>2.2222222222222222E-3</v>
      </c>
      <c r="BQ279" s="254">
        <f t="shared" si="3189"/>
        <v>1.1111111111111111E-3</v>
      </c>
      <c r="BR279" s="254">
        <f t="shared" si="3189"/>
        <v>1.1111111111111111E-3</v>
      </c>
      <c r="BS279" s="254">
        <f t="shared" si="3189"/>
        <v>1.1111111111111111E-3</v>
      </c>
      <c r="BT279" s="254">
        <f t="shared" si="3189"/>
        <v>6.9444444444444447E-4</v>
      </c>
      <c r="BU279" s="254">
        <f t="shared" si="3189"/>
        <v>1.1111111111111111E-3</v>
      </c>
      <c r="BV279" s="254">
        <f t="shared" si="3189"/>
        <v>1.1111111111111111E-3</v>
      </c>
      <c r="BW279" s="254">
        <f t="shared" si="3189"/>
        <v>6.9444444444444447E-4</v>
      </c>
      <c r="BX279" s="254">
        <f t="shared" ref="BX279:CM279" si="3190">IF(BX282&lt;BX277,(BX277-BX282)/5+BX280,(BX282-BX277)/5+BX278)</f>
        <v>1.1111111111111111E-3</v>
      </c>
      <c r="BY279" s="254">
        <f t="shared" si="3190"/>
        <v>6.9444444444444447E-4</v>
      </c>
      <c r="BZ279" s="254">
        <f t="shared" si="3190"/>
        <v>1.1111111111111111E-3</v>
      </c>
      <c r="CA279" s="254">
        <f t="shared" si="3190"/>
        <v>1.1111111111111111E-3</v>
      </c>
      <c r="CB279" s="254">
        <f t="shared" si="3190"/>
        <v>2.2222222222222222E-3</v>
      </c>
      <c r="CC279" s="254">
        <f t="shared" si="3190"/>
        <v>6.9444444444444447E-4</v>
      </c>
      <c r="CD279" s="254">
        <f t="shared" si="3190"/>
        <v>6.9444444444444447E-4</v>
      </c>
      <c r="CE279" s="254">
        <f t="shared" si="3190"/>
        <v>8.3333333333333328E-4</v>
      </c>
      <c r="CF279" s="254">
        <f t="shared" si="3190"/>
        <v>2.9166666666666668E-3</v>
      </c>
      <c r="CG279" s="254">
        <f t="shared" si="3190"/>
        <v>1.8055555555555557E-3</v>
      </c>
      <c r="CH279" s="254">
        <f t="shared" si="3190"/>
        <v>8.3333333333333328E-4</v>
      </c>
      <c r="CI279" s="254">
        <f t="shared" si="3190"/>
        <v>1.1111111111111111E-3</v>
      </c>
      <c r="CJ279" s="254">
        <f t="shared" si="3190"/>
        <v>2.2222222222222222E-3</v>
      </c>
      <c r="CK279" s="254">
        <f t="shared" si="3190"/>
        <v>1.9444444444444444E-3</v>
      </c>
      <c r="CL279" s="254">
        <f t="shared" si="3190"/>
        <v>1.5277777777777776E-3</v>
      </c>
      <c r="CM279" s="254">
        <f t="shared" si="3190"/>
        <v>1.3888888888888889E-3</v>
      </c>
      <c r="CN279" s="254">
        <f t="shared" ref="CN279:CO279" si="3191">IF(CN282&lt;CN277,(CN277-CN282)/5+CN280,(CN282-CN277)/5+CN278)</f>
        <v>2.638888888888889E-3</v>
      </c>
      <c r="CO279" s="254">
        <f t="shared" si="3191"/>
        <v>1.6666666666666666E-3</v>
      </c>
      <c r="CP279" s="254">
        <v>1.38888888888889E-3</v>
      </c>
      <c r="CQ279" s="254">
        <f t="shared" ref="CQ279" si="3192">IF(CQ282&lt;CQ277,(CQ277-CQ282)/5+CQ280,(CQ282-CQ277)/5+CQ278)</f>
        <v>2.0833333333333329E-3</v>
      </c>
      <c r="CR279" s="254">
        <v>1.1111111111108401E-3</v>
      </c>
      <c r="CS279" s="254">
        <v>6.9444444444444447E-4</v>
      </c>
      <c r="CT279" s="254">
        <v>1.3888888888888889E-4</v>
      </c>
      <c r="CU279" s="254">
        <v>1.5277777777775699E-3</v>
      </c>
      <c r="CV279" s="254">
        <v>8.3333333333333339E-4</v>
      </c>
      <c r="CW279" s="254">
        <v>2.7777777777777778E-4</v>
      </c>
      <c r="CX279" s="254">
        <v>1.2499999999998599E-3</v>
      </c>
      <c r="CY279" s="254">
        <v>9.7222222222222209E-4</v>
      </c>
      <c r="CZ279" s="254">
        <v>0.99986111111111098</v>
      </c>
      <c r="DA279" s="254">
        <v>6.9444444444444447E-4</v>
      </c>
      <c r="DB279" s="254">
        <v>0</v>
      </c>
      <c r="DC279" s="254">
        <v>1.3888888888888889E-4</v>
      </c>
      <c r="DD279" s="254">
        <v>0.99944444444444447</v>
      </c>
      <c r="DE279" s="254">
        <v>5.5555555555555556E-4</v>
      </c>
      <c r="DF279" s="254">
        <v>0.99972222222222196</v>
      </c>
      <c r="DG279" s="254">
        <v>0.99847222222222198</v>
      </c>
      <c r="DH279" s="254">
        <v>0.99777777777777799</v>
      </c>
      <c r="DI279" s="254">
        <v>0.99861111111111101</v>
      </c>
      <c r="DJ279" s="254">
        <v>0.99861111111111101</v>
      </c>
      <c r="DK279" s="254">
        <v>0.99791666666666667</v>
      </c>
      <c r="DL279" s="254">
        <v>0.99750000000000005</v>
      </c>
      <c r="DM279" s="254">
        <v>0.99847222222222198</v>
      </c>
      <c r="DN279" s="254">
        <v>0.99791666666666667</v>
      </c>
      <c r="DO279" s="254">
        <v>0.99527777777777804</v>
      </c>
      <c r="DP279" s="309">
        <v>0.994305555555555</v>
      </c>
      <c r="DQ279" s="306">
        <f t="shared" si="2977"/>
        <v>-2</v>
      </c>
      <c r="DR279" s="254">
        <f t="shared" ref="DR279:DS279" si="3193">IF(DR282&lt;DR277,(DR277-DR282)/5+DR280,(DR282-DR277)/5+DR278)</f>
        <v>4.5833333333333334E-3</v>
      </c>
      <c r="DS279" s="254">
        <f t="shared" si="3193"/>
        <v>4.7222222222222223E-3</v>
      </c>
      <c r="DT279" s="254">
        <f t="shared" ref="DT279:EC279" si="3194">IF(DT282&lt;DT277,(DT277-DT282)/5+DT280,(DT282-DT277)/5+DT278)</f>
        <v>4.3055555555555555E-3</v>
      </c>
      <c r="DU279" s="254">
        <f t="shared" si="3194"/>
        <v>4.7222222222222223E-3</v>
      </c>
      <c r="DV279" s="254">
        <f t="shared" si="3194"/>
        <v>4.3055555555555555E-3</v>
      </c>
      <c r="DW279" s="254">
        <f t="shared" si="3194"/>
        <v>4.3055555555555555E-3</v>
      </c>
      <c r="DX279" s="254">
        <f t="shared" si="3194"/>
        <v>3.0555555555555553E-3</v>
      </c>
      <c r="DY279" s="254">
        <f t="shared" si="3194"/>
        <v>1.9444444444444446E-3</v>
      </c>
      <c r="DZ279" s="254">
        <f t="shared" si="3194"/>
        <v>1.6666666666666668E-3</v>
      </c>
      <c r="EA279" s="254">
        <f t="shared" si="3194"/>
        <v>2.3611111111111107E-3</v>
      </c>
      <c r="EB279" s="254">
        <f t="shared" si="3194"/>
        <v>3.7499999999999999E-3</v>
      </c>
      <c r="EC279" s="254">
        <f t="shared" si="3194"/>
        <v>3.7499999999999999E-3</v>
      </c>
      <c r="ED279" s="254">
        <f t="shared" ref="ED279:ER279" si="3195">IF(ED282&lt;ED277,(ED277-ED282)/5+ED280,(ED282-ED277)/5+ED278)</f>
        <v>2.3611111111111111E-3</v>
      </c>
      <c r="EE279" s="254">
        <f t="shared" si="3195"/>
        <v>3.7499999999999999E-3</v>
      </c>
      <c r="EF279" s="254">
        <f t="shared" si="3195"/>
        <v>3.472222222222222E-3</v>
      </c>
      <c r="EG279" s="254">
        <f t="shared" si="3195"/>
        <v>2.3611111111111111E-3</v>
      </c>
      <c r="EH279" s="254">
        <f t="shared" si="3195"/>
        <v>2.7777777777777779E-3</v>
      </c>
      <c r="EI279" s="254">
        <f t="shared" si="3195"/>
        <v>2.0833333333333329E-3</v>
      </c>
      <c r="EJ279" s="254">
        <f t="shared" si="3195"/>
        <v>3.0555555555555557E-3</v>
      </c>
      <c r="EK279" s="254">
        <f t="shared" si="3195"/>
        <v>3.472222222222222E-3</v>
      </c>
      <c r="EL279" s="254">
        <f t="shared" si="3195"/>
        <v>3.3333333333333335E-3</v>
      </c>
      <c r="EM279" s="254">
        <f t="shared" si="3195"/>
        <v>1.6666666666666668E-3</v>
      </c>
      <c r="EN279" s="254">
        <f t="shared" si="3195"/>
        <v>3.6111111111111114E-3</v>
      </c>
      <c r="EO279" s="254">
        <f t="shared" si="3195"/>
        <v>3.472222222222222E-3</v>
      </c>
      <c r="EP279" s="254">
        <f t="shared" si="3195"/>
        <v>3.472222222222222E-3</v>
      </c>
      <c r="EQ279" s="254">
        <f t="shared" si="3195"/>
        <v>3.472222222222222E-3</v>
      </c>
      <c r="ER279" s="254">
        <f t="shared" si="3195"/>
        <v>3.0555555555555557E-3</v>
      </c>
      <c r="ES279" s="254">
        <f t="shared" ref="ES279:FE279" si="3196">IF(ES282&lt;ES277,(ES277-ES282)/5+ES280,(ES282-ES277)/5+ES278)</f>
        <v>2.7777777777777779E-3</v>
      </c>
      <c r="ET279" s="254">
        <f t="shared" si="3196"/>
        <v>1.3888888888888889E-3</v>
      </c>
      <c r="EU279" s="254">
        <f t="shared" si="3196"/>
        <v>1.8055555555555557E-3</v>
      </c>
      <c r="EV279" s="254">
        <f t="shared" si="3196"/>
        <v>2.7777777777777779E-3</v>
      </c>
      <c r="EW279" s="254">
        <f t="shared" si="3196"/>
        <v>1.8055555555555553E-3</v>
      </c>
      <c r="EX279" s="254">
        <f t="shared" si="3196"/>
        <v>2.5000000000000001E-3</v>
      </c>
      <c r="EY279" s="254">
        <f t="shared" si="3196"/>
        <v>2.7777777777777779E-3</v>
      </c>
      <c r="EZ279" s="254">
        <f t="shared" si="3196"/>
        <v>9.722222222222223E-4</v>
      </c>
      <c r="FA279" s="254">
        <f t="shared" si="3196"/>
        <v>2.7777777777777779E-3</v>
      </c>
      <c r="FB279" s="254">
        <f t="shared" si="3196"/>
        <v>1.8055555555555557E-3</v>
      </c>
      <c r="FC279" s="254">
        <f t="shared" si="3196"/>
        <v>2.5000000000000001E-3</v>
      </c>
      <c r="FD279" s="254">
        <f t="shared" si="3196"/>
        <v>1.1111111111111111E-3</v>
      </c>
      <c r="FE279" s="254">
        <f t="shared" si="3196"/>
        <v>1.8055555555555557E-3</v>
      </c>
      <c r="FF279" s="254">
        <f t="shared" ref="FF279:FJ279" si="3197">IF(FF282&lt;FF277,(FF277-FF282)/5+FF280,(FF282-FF277)/5+FF278)</f>
        <v>1.8055555555555557E-3</v>
      </c>
      <c r="FG279" s="254">
        <f t="shared" si="3197"/>
        <v>3.1944444444444446E-3</v>
      </c>
      <c r="FH279" s="254">
        <f t="shared" si="3197"/>
        <v>2.5000000000000001E-3</v>
      </c>
      <c r="FI279" s="254">
        <f t="shared" si="3197"/>
        <v>2.9166666666666668E-3</v>
      </c>
      <c r="FJ279" s="254">
        <f t="shared" si="3197"/>
        <v>2.2222222222222222E-3</v>
      </c>
      <c r="FK279" s="255">
        <f t="shared" ref="FK279" si="3198">IF(FK282&lt;FK277,(FK277-FK282)/5+FK280,(FK282-FK277)/5+FK278)</f>
        <v>2.0833333333333333E-3</v>
      </c>
      <c r="FL279" s="214">
        <f t="shared" si="2978"/>
        <v>-2</v>
      </c>
      <c r="FM279" s="238" t="s">
        <v>91</v>
      </c>
      <c r="FN279" s="222">
        <f>IW191</f>
        <v>0.99708333333333332</v>
      </c>
      <c r="FO279" s="216"/>
      <c r="FP279" s="216"/>
      <c r="FQ279" s="216"/>
      <c r="FR279" s="216"/>
      <c r="FS279" s="216"/>
      <c r="FT279" s="216"/>
      <c r="FU279" s="216"/>
      <c r="FV279" s="216"/>
      <c r="FW279" s="216"/>
      <c r="FX279" s="216"/>
      <c r="FY279" s="216"/>
      <c r="FZ279" s="216"/>
      <c r="GA279" s="216"/>
      <c r="GB279" s="216"/>
      <c r="GC279" s="216"/>
      <c r="GD279" s="216"/>
      <c r="GE279" s="216"/>
      <c r="GF279" s="216"/>
      <c r="GG279" s="216"/>
      <c r="GH279" s="216"/>
      <c r="GI279" s="216"/>
      <c r="GJ279" s="216"/>
      <c r="GK279" s="216"/>
      <c r="GL279" s="216"/>
      <c r="GM279" s="216"/>
      <c r="GN279" s="216"/>
      <c r="GO279" s="216"/>
      <c r="GP279" s="216"/>
      <c r="GQ279" s="216"/>
      <c r="GR279" s="216"/>
      <c r="GS279" s="216"/>
      <c r="GT279" s="216"/>
      <c r="GU279" s="216"/>
      <c r="GV279" s="216"/>
      <c r="GW279" s="216"/>
      <c r="GX279" s="216"/>
      <c r="GY279" s="216"/>
      <c r="GZ279" s="216"/>
      <c r="HA279" s="216"/>
      <c r="HB279" s="216"/>
      <c r="HC279" s="216"/>
      <c r="HD279" s="216"/>
      <c r="HE279" s="216"/>
      <c r="HF279" s="216"/>
      <c r="HG279" s="216"/>
      <c r="HH279" s="216"/>
      <c r="HI279" s="216"/>
      <c r="HJ279" s="216"/>
      <c r="HK279" s="216"/>
      <c r="HL279" s="216"/>
      <c r="HM279" s="216"/>
      <c r="HN279" s="216"/>
      <c r="HO279" s="216"/>
      <c r="HP279" s="216"/>
      <c r="HQ279" s="216"/>
      <c r="HR279" s="216"/>
      <c r="HS279" s="216"/>
      <c r="HT279" s="216"/>
      <c r="HU279" s="216"/>
      <c r="HV279" s="216"/>
      <c r="HW279" s="216"/>
      <c r="HX279" s="216"/>
      <c r="HY279" s="216"/>
      <c r="HZ279" s="216"/>
      <c r="IA279" s="216"/>
      <c r="IB279" s="216"/>
      <c r="IC279" s="216"/>
      <c r="ID279" s="216"/>
      <c r="IE279" s="216"/>
      <c r="IF279" s="216"/>
      <c r="IG279" s="216"/>
      <c r="IH279" s="216"/>
      <c r="II279" s="216"/>
      <c r="IJ279" s="216"/>
      <c r="IK279" s="216"/>
      <c r="IL279" s="216"/>
      <c r="IM279" s="216"/>
      <c r="IN279" s="216"/>
      <c r="IO279" s="216"/>
      <c r="IP279" s="216"/>
      <c r="IQ279" s="216"/>
      <c r="IR279" s="216"/>
      <c r="IS279" s="216"/>
      <c r="IT279" s="216"/>
      <c r="IU279" s="216"/>
      <c r="IV279" s="216"/>
      <c r="IW279" s="216"/>
      <c r="IX279" s="216"/>
      <c r="IY279" s="216"/>
      <c r="IZ279" s="216"/>
      <c r="JA279" s="216"/>
      <c r="JB279" s="216"/>
      <c r="JC279" s="216"/>
      <c r="JD279" s="216"/>
      <c r="JE279" s="216"/>
      <c r="JF279" s="216"/>
      <c r="JG279" s="216"/>
      <c r="JH279" s="216"/>
      <c r="JI279" s="216"/>
      <c r="JJ279" s="216"/>
      <c r="JK279" s="216"/>
      <c r="JL279" s="216"/>
      <c r="JM279" s="216"/>
      <c r="JN279" s="216"/>
      <c r="JO279" s="216"/>
      <c r="JP279" s="216"/>
      <c r="JQ279" s="216"/>
      <c r="JR279" s="216"/>
    </row>
    <row r="280" spans="58:278">
      <c r="BF280" s="215">
        <v>-3</v>
      </c>
      <c r="BG280" s="214">
        <f t="shared" si="2976"/>
        <v>-3</v>
      </c>
      <c r="BH280" s="257">
        <f t="shared" ref="BH280:BI280" si="3199">IF(BH282&lt;BH277,(BH277-BH282)/5+BH281,(BH282-BH277)/5+BH279)</f>
        <v>1.6666666666666668E-3</v>
      </c>
      <c r="BI280" s="254">
        <f t="shared" si="3199"/>
        <v>1.6666666666666666E-3</v>
      </c>
      <c r="BJ280" s="254">
        <f t="shared" ref="BJ280:BW280" si="3200">IF(BJ282&lt;BJ277,(BJ277-BJ282)/5+BJ281,(BJ282-BJ277)/5+BJ279)</f>
        <v>6.9444444444444447E-4</v>
      </c>
      <c r="BK280" s="254">
        <f t="shared" si="3200"/>
        <v>2.7777777777777778E-4</v>
      </c>
      <c r="BL280" s="254">
        <f t="shared" si="3200"/>
        <v>6.9444444444444447E-4</v>
      </c>
      <c r="BM280" s="254">
        <f t="shared" si="3200"/>
        <v>2.7777777777777778E-4</v>
      </c>
      <c r="BN280" s="254">
        <f t="shared" si="3200"/>
        <v>1.3888888888888889E-3</v>
      </c>
      <c r="BO280" s="254">
        <f t="shared" si="3200"/>
        <v>9.722222222222223E-4</v>
      </c>
      <c r="BP280" s="254">
        <f t="shared" si="3200"/>
        <v>1.9444444444444446E-3</v>
      </c>
      <c r="BQ280" s="254">
        <f t="shared" si="3200"/>
        <v>9.722222222222223E-4</v>
      </c>
      <c r="BR280" s="254">
        <f t="shared" si="3200"/>
        <v>9.722222222222223E-4</v>
      </c>
      <c r="BS280" s="254">
        <f t="shared" si="3200"/>
        <v>9.722222222222223E-4</v>
      </c>
      <c r="BT280" s="254">
        <f t="shared" si="3200"/>
        <v>6.9444444444444447E-4</v>
      </c>
      <c r="BU280" s="254">
        <f t="shared" si="3200"/>
        <v>9.722222222222223E-4</v>
      </c>
      <c r="BV280" s="254">
        <f t="shared" si="3200"/>
        <v>9.722222222222223E-4</v>
      </c>
      <c r="BW280" s="254">
        <f t="shared" si="3200"/>
        <v>6.9444444444444447E-4</v>
      </c>
      <c r="BX280" s="254">
        <f t="shared" ref="BX280:CM280" si="3201">IF(BX282&lt;BX277,(BX277-BX282)/5+BX281,(BX282-BX277)/5+BX279)</f>
        <v>9.722222222222223E-4</v>
      </c>
      <c r="BY280" s="254">
        <f t="shared" si="3201"/>
        <v>6.9444444444444447E-4</v>
      </c>
      <c r="BZ280" s="254">
        <f t="shared" si="3201"/>
        <v>9.722222222222223E-4</v>
      </c>
      <c r="CA280" s="254">
        <f t="shared" si="3201"/>
        <v>9.722222222222223E-4</v>
      </c>
      <c r="CB280" s="254">
        <f t="shared" si="3201"/>
        <v>1.9444444444444446E-3</v>
      </c>
      <c r="CC280" s="254">
        <f t="shared" si="3201"/>
        <v>6.9444444444444447E-4</v>
      </c>
      <c r="CD280" s="254">
        <f t="shared" si="3201"/>
        <v>6.9444444444444447E-4</v>
      </c>
      <c r="CE280" s="254">
        <f t="shared" si="3201"/>
        <v>5.5555555555555556E-4</v>
      </c>
      <c r="CF280" s="254">
        <f t="shared" si="3201"/>
        <v>2.638888888888889E-3</v>
      </c>
      <c r="CG280" s="254">
        <f t="shared" si="3201"/>
        <v>1.6666666666666668E-3</v>
      </c>
      <c r="CH280" s="254">
        <f t="shared" si="3201"/>
        <v>5.5555555555555556E-4</v>
      </c>
      <c r="CI280" s="254">
        <f t="shared" si="3201"/>
        <v>9.722222222222223E-4</v>
      </c>
      <c r="CJ280" s="254">
        <f t="shared" si="3201"/>
        <v>1.9444444444444446E-3</v>
      </c>
      <c r="CK280" s="254">
        <f t="shared" si="3201"/>
        <v>1.5277777777777776E-3</v>
      </c>
      <c r="CL280" s="254">
        <f t="shared" si="3201"/>
        <v>1.2499999999999998E-3</v>
      </c>
      <c r="CM280" s="254">
        <f t="shared" si="3201"/>
        <v>1.3888888888888889E-3</v>
      </c>
      <c r="CN280" s="254">
        <f t="shared" ref="CN280:CO280" si="3202">IF(CN282&lt;CN277,(CN277-CN282)/5+CN281,(CN282-CN277)/5+CN279)</f>
        <v>2.2222222222222222E-3</v>
      </c>
      <c r="CO280" s="254">
        <f t="shared" si="3202"/>
        <v>1.1111111111111111E-3</v>
      </c>
      <c r="CP280" s="254">
        <v>6.9444444444444447E-4</v>
      </c>
      <c r="CQ280" s="254">
        <f t="shared" ref="CQ280" si="3203">IF(CQ282&lt;CQ277,(CQ277-CQ282)/5+CQ281,(CQ282-CQ277)/5+CQ279)</f>
        <v>1.3888888888888887E-3</v>
      </c>
      <c r="CR280" s="254">
        <v>2.7777777777777778E-4</v>
      </c>
      <c r="CS280" s="254">
        <v>0</v>
      </c>
      <c r="CT280" s="254">
        <v>0.99986111111111109</v>
      </c>
      <c r="CU280" s="254">
        <v>5.5555555555555556E-4</v>
      </c>
      <c r="CV280" s="254">
        <v>0.99986111111111109</v>
      </c>
      <c r="CW280" s="254">
        <v>0.99902777777777774</v>
      </c>
      <c r="CX280" s="254">
        <v>1.3888888888888889E-4</v>
      </c>
      <c r="CY280" s="254">
        <v>0.99972222222222218</v>
      </c>
      <c r="CZ280" s="254">
        <v>0.99874999999999992</v>
      </c>
      <c r="DA280" s="254">
        <v>0.99930555555555556</v>
      </c>
      <c r="DB280" s="254">
        <v>0.99930555555555556</v>
      </c>
      <c r="DC280" s="254">
        <v>0.99916666666666665</v>
      </c>
      <c r="DD280" s="254">
        <v>0.99777777777777776</v>
      </c>
      <c r="DE280" s="254">
        <v>0.99874999999999992</v>
      </c>
      <c r="DF280" s="254">
        <v>0.99750000000000005</v>
      </c>
      <c r="DG280" s="254">
        <v>0.99597222222222215</v>
      </c>
      <c r="DH280" s="254">
        <v>0.99527777777777782</v>
      </c>
      <c r="DI280" s="254">
        <v>0.99583333333333324</v>
      </c>
      <c r="DJ280" s="254">
        <v>0.99583333333333324</v>
      </c>
      <c r="DK280" s="254">
        <v>0.99513888888888891</v>
      </c>
      <c r="DL280" s="254">
        <v>0.99416666666666664</v>
      </c>
      <c r="DM280" s="254">
        <v>0.99458333333333337</v>
      </c>
      <c r="DN280" s="254">
        <v>0.99375000000000002</v>
      </c>
      <c r="DO280" s="254">
        <v>0.98875000000000002</v>
      </c>
      <c r="DP280" s="309">
        <v>0.98763888888888884</v>
      </c>
      <c r="DQ280" s="306">
        <f t="shared" si="2977"/>
        <v>-3</v>
      </c>
      <c r="DR280" s="254">
        <f t="shared" ref="DR280:DS280" si="3204">IF(DR282&lt;DR277,(DR277-DR282)/5+DR281,(DR282-DR277)/5+DR279)</f>
        <v>5.138888888888889E-3</v>
      </c>
      <c r="DS280" s="254">
        <f t="shared" si="3204"/>
        <v>5.0000000000000001E-3</v>
      </c>
      <c r="DT280" s="254">
        <f t="shared" ref="DT280:EC280" si="3205">IF(DT282&lt;DT277,(DT277-DT282)/5+DT281,(DT282-DT277)/5+DT279)</f>
        <v>4.7222222222222223E-3</v>
      </c>
      <c r="DU280" s="254">
        <f t="shared" si="3205"/>
        <v>5.0000000000000001E-3</v>
      </c>
      <c r="DV280" s="254">
        <f t="shared" si="3205"/>
        <v>4.7222222222222223E-3</v>
      </c>
      <c r="DW280" s="254">
        <f t="shared" si="3205"/>
        <v>4.7222222222222223E-3</v>
      </c>
      <c r="DX280" s="254">
        <f t="shared" si="3205"/>
        <v>3.8888888888888888E-3</v>
      </c>
      <c r="DY280" s="254">
        <f t="shared" si="3205"/>
        <v>2.2222222222222222E-3</v>
      </c>
      <c r="DZ280" s="254">
        <f t="shared" si="3205"/>
        <v>1.8055555555555557E-3</v>
      </c>
      <c r="EA280" s="254">
        <f t="shared" si="3205"/>
        <v>3.1944444444444442E-3</v>
      </c>
      <c r="EB280" s="254">
        <f t="shared" si="3205"/>
        <v>3.8888888888888888E-3</v>
      </c>
      <c r="EC280" s="254">
        <f t="shared" si="3205"/>
        <v>3.8888888888888888E-3</v>
      </c>
      <c r="ED280" s="254">
        <f t="shared" ref="ED280:ER280" si="3206">IF(ED282&lt;ED277,(ED277-ED282)/5+ED281,(ED282-ED277)/5+ED279)</f>
        <v>2.5000000000000001E-3</v>
      </c>
      <c r="EE280" s="254">
        <f t="shared" si="3206"/>
        <v>3.8888888888888888E-3</v>
      </c>
      <c r="EF280" s="254">
        <f t="shared" si="3206"/>
        <v>3.472222222222222E-3</v>
      </c>
      <c r="EG280" s="254">
        <f t="shared" si="3206"/>
        <v>2.5000000000000001E-3</v>
      </c>
      <c r="EH280" s="254">
        <f t="shared" si="3206"/>
        <v>2.7777777777777779E-3</v>
      </c>
      <c r="EI280" s="254">
        <f t="shared" si="3206"/>
        <v>2.7777777777777775E-3</v>
      </c>
      <c r="EJ280" s="254">
        <f t="shared" si="3206"/>
        <v>3.1944444444444446E-3</v>
      </c>
      <c r="EK280" s="254">
        <f t="shared" si="3206"/>
        <v>3.472222222222222E-3</v>
      </c>
      <c r="EL280" s="254">
        <f t="shared" si="3206"/>
        <v>3.6111111111111114E-3</v>
      </c>
      <c r="EM280" s="254">
        <f t="shared" si="3206"/>
        <v>1.8055555555555557E-3</v>
      </c>
      <c r="EN280" s="254">
        <f t="shared" si="3206"/>
        <v>4.0277777777777777E-3</v>
      </c>
      <c r="EO280" s="254">
        <f t="shared" si="3206"/>
        <v>3.472222222222222E-3</v>
      </c>
      <c r="EP280" s="254">
        <f t="shared" si="3206"/>
        <v>3.472222222222222E-3</v>
      </c>
      <c r="EQ280" s="254">
        <f t="shared" si="3206"/>
        <v>3.472222222222222E-3</v>
      </c>
      <c r="ER280" s="254">
        <f t="shared" si="3206"/>
        <v>3.1944444444444446E-3</v>
      </c>
      <c r="ES280" s="254">
        <f t="shared" ref="ES280:FE280" si="3207">IF(ES282&lt;ES277,(ES277-ES282)/5+ES281,(ES282-ES277)/5+ES279)</f>
        <v>2.7777777777777779E-3</v>
      </c>
      <c r="ET280" s="254">
        <f t="shared" si="3207"/>
        <v>1.3888888888888889E-3</v>
      </c>
      <c r="EU280" s="254">
        <f t="shared" si="3207"/>
        <v>1.6666666666666668E-3</v>
      </c>
      <c r="EV280" s="254">
        <f t="shared" si="3207"/>
        <v>2.7777777777777779E-3</v>
      </c>
      <c r="EW280" s="254">
        <f t="shared" si="3207"/>
        <v>2.3611111111111107E-3</v>
      </c>
      <c r="EX280" s="254">
        <f t="shared" si="3207"/>
        <v>2.3611111111111111E-3</v>
      </c>
      <c r="EY280" s="254">
        <f t="shared" si="3207"/>
        <v>2.7777777777777779E-3</v>
      </c>
      <c r="EZ280" s="254">
        <f t="shared" si="3207"/>
        <v>1.1111111111111111E-3</v>
      </c>
      <c r="FA280" s="254">
        <f t="shared" si="3207"/>
        <v>2.7777777777777779E-3</v>
      </c>
      <c r="FB280" s="254">
        <f t="shared" si="3207"/>
        <v>1.6666666666666668E-3</v>
      </c>
      <c r="FC280" s="254">
        <f t="shared" si="3207"/>
        <v>2.3611111111111111E-3</v>
      </c>
      <c r="FD280" s="254">
        <f t="shared" si="3207"/>
        <v>9.722222222222223E-4</v>
      </c>
      <c r="FE280" s="254">
        <f t="shared" si="3207"/>
        <v>1.6666666666666668E-3</v>
      </c>
      <c r="FF280" s="254">
        <f t="shared" ref="FF280:FJ280" si="3208">IF(FF282&lt;FF277,(FF277-FF282)/5+FF281,(FF282-FF277)/5+FF279)</f>
        <v>1.6666666666666668E-3</v>
      </c>
      <c r="FG280" s="254">
        <f t="shared" si="3208"/>
        <v>3.0555555555555557E-3</v>
      </c>
      <c r="FH280" s="254">
        <f t="shared" si="3208"/>
        <v>2.3611111111111111E-3</v>
      </c>
      <c r="FI280" s="254">
        <f t="shared" si="3208"/>
        <v>2.638888888888889E-3</v>
      </c>
      <c r="FJ280" s="254">
        <f t="shared" si="3208"/>
        <v>1.9444444444444446E-3</v>
      </c>
      <c r="FK280" s="255">
        <f t="shared" ref="FK280" si="3209">IF(FK282&lt;FK277,(FK277-FK282)/5+FK281,(FK282-FK277)/5+FK279)</f>
        <v>2.0833333333333333E-3</v>
      </c>
      <c r="FL280" s="214">
        <f t="shared" si="2978"/>
        <v>-3</v>
      </c>
      <c r="FM280" s="238" t="s">
        <v>85</v>
      </c>
      <c r="FN280" s="222">
        <f>IX191</f>
        <v>0.99847222222222232</v>
      </c>
      <c r="FO280" s="215"/>
      <c r="FP280" s="215"/>
      <c r="FQ280" s="215"/>
      <c r="FR280" s="215"/>
      <c r="FS280" s="215"/>
      <c r="FT280" s="215"/>
      <c r="FU280" s="215"/>
      <c r="FV280" s="215"/>
      <c r="FW280" s="215"/>
      <c r="FX280" s="215"/>
      <c r="FY280" s="215"/>
      <c r="FZ280" s="215"/>
      <c r="GA280" s="215"/>
      <c r="GB280" s="216"/>
      <c r="GC280" s="216"/>
      <c r="GD280" s="216"/>
      <c r="GE280" s="216"/>
      <c r="GF280" s="216"/>
      <c r="GG280" s="216"/>
      <c r="GH280" s="216"/>
      <c r="GI280" s="216"/>
      <c r="GJ280" s="216"/>
      <c r="GK280" s="216"/>
      <c r="GL280" s="216"/>
      <c r="GM280" s="216"/>
      <c r="GN280" s="216"/>
      <c r="GO280" s="216"/>
      <c r="GP280" s="216"/>
      <c r="GQ280" s="216"/>
      <c r="GR280" s="216"/>
      <c r="GS280" s="216"/>
      <c r="GT280" s="216"/>
      <c r="GU280" s="216"/>
      <c r="GV280" s="216"/>
      <c r="GW280" s="216"/>
      <c r="GX280" s="216"/>
      <c r="GY280" s="216"/>
      <c r="GZ280" s="216"/>
      <c r="HA280" s="216"/>
      <c r="HB280" s="216"/>
      <c r="HC280" s="216"/>
      <c r="HD280" s="216"/>
      <c r="HE280" s="216"/>
      <c r="HF280" s="216"/>
      <c r="HG280" s="216"/>
      <c r="HH280" s="216"/>
      <c r="HI280" s="216"/>
      <c r="HJ280" s="216"/>
      <c r="HK280" s="216"/>
      <c r="HL280" s="216"/>
      <c r="HM280" s="216"/>
      <c r="HN280" s="216"/>
      <c r="HO280" s="216"/>
      <c r="HP280" s="216"/>
      <c r="HQ280" s="216"/>
      <c r="HR280" s="216"/>
      <c r="HS280" s="216"/>
      <c r="HT280" s="216"/>
      <c r="HU280" s="216"/>
      <c r="HV280" s="216"/>
      <c r="HW280" s="216"/>
      <c r="HX280" s="216"/>
      <c r="HY280" s="216"/>
      <c r="HZ280" s="216"/>
      <c r="IA280" s="216"/>
      <c r="IB280" s="216"/>
      <c r="IC280" s="216"/>
      <c r="ID280" s="216"/>
      <c r="IE280" s="216"/>
      <c r="IF280" s="216"/>
      <c r="IG280" s="216"/>
      <c r="IH280" s="216"/>
      <c r="II280" s="216"/>
      <c r="IJ280" s="216"/>
      <c r="IK280" s="216"/>
      <c r="IL280" s="216"/>
      <c r="IM280" s="216"/>
      <c r="IN280" s="216"/>
      <c r="IO280" s="216"/>
      <c r="IP280" s="216"/>
      <c r="IQ280" s="216"/>
      <c r="IR280" s="216"/>
      <c r="IS280" s="216"/>
      <c r="IT280" s="216"/>
      <c r="IU280" s="216"/>
      <c r="IV280" s="216"/>
      <c r="IW280" s="216"/>
      <c r="IX280" s="216"/>
      <c r="IY280" s="216"/>
      <c r="IZ280" s="216"/>
      <c r="JA280" s="216"/>
      <c r="JB280" s="216"/>
      <c r="JC280" s="216"/>
      <c r="JD280" s="216"/>
      <c r="JE280" s="216"/>
      <c r="JF280" s="216"/>
      <c r="JG280" s="216"/>
      <c r="JH280" s="216"/>
      <c r="JI280" s="216"/>
      <c r="JJ280" s="216"/>
      <c r="JK280" s="216"/>
      <c r="JL280" s="216"/>
      <c r="JM280" s="216"/>
      <c r="JN280" s="216"/>
      <c r="JO280" s="216"/>
      <c r="JP280" s="216"/>
      <c r="JQ280" s="216"/>
      <c r="JR280" s="216"/>
    </row>
    <row r="281" spans="58:278" ht="15.75" thickBot="1">
      <c r="BF281" s="215">
        <v>-4</v>
      </c>
      <c r="BG281" s="214">
        <f t="shared" si="2976"/>
        <v>-4</v>
      </c>
      <c r="BH281" s="286">
        <f>IF(BH282&lt;BH277,(BH277-BH282)/5+BH282,(BH282-BH277)/5+BH280)</f>
        <v>1.5277777777777779E-3</v>
      </c>
      <c r="BI281" s="283">
        <f>IF(BI282&lt;BI277,(BI277-BI282)/5+BI282,(BI282-BI277)/5+BI280)</f>
        <v>2.2222222222222222E-3</v>
      </c>
      <c r="BJ281" s="283">
        <f t="shared" ref="BJ281:BW281" si="3210">IF(BJ282&lt;BJ277,(BJ277-BJ282)/5+BJ282,(BJ282-BJ277)/5+BJ280)</f>
        <v>6.9444444444444447E-4</v>
      </c>
      <c r="BK281" s="283">
        <f t="shared" si="3210"/>
        <v>1.3888888888888889E-4</v>
      </c>
      <c r="BL281" s="283">
        <f t="shared" si="3210"/>
        <v>6.9444444444444447E-4</v>
      </c>
      <c r="BM281" s="283">
        <f t="shared" si="3210"/>
        <v>1.3888888888888889E-4</v>
      </c>
      <c r="BN281" s="283">
        <f t="shared" si="3210"/>
        <v>1.3888888888888889E-3</v>
      </c>
      <c r="BO281" s="283">
        <f t="shared" si="3210"/>
        <v>8.3333333333333339E-4</v>
      </c>
      <c r="BP281" s="283">
        <f t="shared" si="3210"/>
        <v>1.6666666666666668E-3</v>
      </c>
      <c r="BQ281" s="283">
        <f t="shared" si="3210"/>
        <v>8.3333333333333339E-4</v>
      </c>
      <c r="BR281" s="283">
        <f t="shared" si="3210"/>
        <v>8.3333333333333339E-4</v>
      </c>
      <c r="BS281" s="283">
        <f t="shared" si="3210"/>
        <v>8.3333333333333339E-4</v>
      </c>
      <c r="BT281" s="283">
        <f t="shared" si="3210"/>
        <v>6.9444444444444447E-4</v>
      </c>
      <c r="BU281" s="283">
        <f t="shared" si="3210"/>
        <v>8.3333333333333339E-4</v>
      </c>
      <c r="BV281" s="283">
        <f t="shared" si="3210"/>
        <v>8.3333333333333339E-4</v>
      </c>
      <c r="BW281" s="283">
        <f t="shared" si="3210"/>
        <v>6.9444444444444447E-4</v>
      </c>
      <c r="BX281" s="283">
        <f t="shared" ref="BX281" si="3211">IF(BX282&lt;BX277,(BX277-BX282)/5+BX282,(BX282-BX277)/5+BX280)</f>
        <v>8.3333333333333339E-4</v>
      </c>
      <c r="BY281" s="283">
        <f t="shared" ref="BY281" si="3212">IF(BY282&lt;BY277,(BY277-BY282)/5+BY282,(BY282-BY277)/5+BY280)</f>
        <v>6.9444444444444447E-4</v>
      </c>
      <c r="BZ281" s="283">
        <f t="shared" ref="BZ281" si="3213">IF(BZ282&lt;BZ277,(BZ277-BZ282)/5+BZ282,(BZ282-BZ277)/5+BZ280)</f>
        <v>8.3333333333333339E-4</v>
      </c>
      <c r="CA281" s="283">
        <f t="shared" ref="CA281" si="3214">IF(CA282&lt;CA277,(CA277-CA282)/5+CA282,(CA282-CA277)/5+CA280)</f>
        <v>8.3333333333333339E-4</v>
      </c>
      <c r="CB281" s="283">
        <f t="shared" ref="CB281" si="3215">IF(CB282&lt;CB277,(CB277-CB282)/5+CB282,(CB282-CB277)/5+CB280)</f>
        <v>1.6666666666666668E-3</v>
      </c>
      <c r="CC281" s="283">
        <f t="shared" ref="CC281" si="3216">IF(CC282&lt;CC277,(CC277-CC282)/5+CC282,(CC282-CC277)/5+CC280)</f>
        <v>6.9444444444444447E-4</v>
      </c>
      <c r="CD281" s="283">
        <f t="shared" ref="CD281" si="3217">IF(CD282&lt;CD277,(CD277-CD282)/5+CD282,(CD282-CD277)/5+CD280)</f>
        <v>6.9444444444444447E-4</v>
      </c>
      <c r="CE281" s="283">
        <f t="shared" ref="CE281" si="3218">IF(CE282&lt;CE277,(CE277-CE282)/5+CE282,(CE282-CE277)/5+CE280)</f>
        <v>2.7777777777777778E-4</v>
      </c>
      <c r="CF281" s="283">
        <f t="shared" ref="CF281" si="3219">IF(CF282&lt;CF277,(CF277-CF282)/5+CF282,(CF282-CF277)/5+CF280)</f>
        <v>2.3611111111111111E-3</v>
      </c>
      <c r="CG281" s="283">
        <f t="shared" ref="CG281" si="3220">IF(CG282&lt;CG277,(CG277-CG282)/5+CG282,(CG282-CG277)/5+CG280)</f>
        <v>1.5277777777777779E-3</v>
      </c>
      <c r="CH281" s="283">
        <f t="shared" ref="CH281" si="3221">IF(CH282&lt;CH277,(CH277-CH282)/5+CH282,(CH282-CH277)/5+CH280)</f>
        <v>2.7777777777777778E-4</v>
      </c>
      <c r="CI281" s="283">
        <f t="shared" ref="CI281" si="3222">IF(CI282&lt;CI277,(CI277-CI282)/5+CI282,(CI282-CI277)/5+CI280)</f>
        <v>8.3333333333333339E-4</v>
      </c>
      <c r="CJ281" s="283">
        <f t="shared" ref="CJ281" si="3223">IF(CJ282&lt;CJ277,(CJ277-CJ282)/5+CJ282,(CJ282-CJ277)/5+CJ280)</f>
        <v>1.6666666666666668E-3</v>
      </c>
      <c r="CK281" s="283">
        <f t="shared" ref="CK281" si="3224">IF(CK282&lt;CK277,(CK277-CK282)/5+CK282,(CK282-CK277)/5+CK280)</f>
        <v>1.1111111111111111E-3</v>
      </c>
      <c r="CL281" s="283">
        <f t="shared" ref="CL281" si="3225">IF(CL282&lt;CL277,(CL277-CL282)/5+CL282,(CL282-CL277)/5+CL280)</f>
        <v>9.7222222222222219E-4</v>
      </c>
      <c r="CM281" s="283">
        <f t="shared" ref="CM281" si="3226">IF(CM282&lt;CM277,(CM277-CM282)/5+CM282,(CM282-CM277)/5+CM280)</f>
        <v>1.3888888888888889E-3</v>
      </c>
      <c r="CN281" s="283">
        <f t="shared" ref="CN281" si="3227">IF(CN282&lt;CN277,(CN277-CN282)/5+CN282,(CN282-CN277)/5+CN280)</f>
        <v>1.8055555555555555E-3</v>
      </c>
      <c r="CO281" s="283">
        <f t="shared" ref="CO281" si="3228">IF(CO282&lt;CO277,(CO277-CO282)/5+CO282,(CO282-CO277)/5+CO280)</f>
        <v>5.5555555555555556E-4</v>
      </c>
      <c r="CP281" s="283">
        <v>0</v>
      </c>
      <c r="CQ281" s="283">
        <f t="shared" ref="CQ281" si="3229">IF(CQ282&lt;CQ277,(CQ277-CQ282)/5+CQ282,(CQ282-CQ277)/5+CQ280)</f>
        <v>6.9444444444444436E-4</v>
      </c>
      <c r="CR281" s="283">
        <v>0.99944444444444447</v>
      </c>
      <c r="CS281" s="283">
        <v>0.99930555555555556</v>
      </c>
      <c r="CT281" s="283">
        <v>0.99958333333333327</v>
      </c>
      <c r="CU281" s="283">
        <v>0.99958333333333327</v>
      </c>
      <c r="CV281" s="283">
        <v>0.99888888888888883</v>
      </c>
      <c r="CW281" s="283">
        <v>0.99777777777777776</v>
      </c>
      <c r="CX281" s="283">
        <v>0.99902777777777774</v>
      </c>
      <c r="CY281" s="283">
        <v>0.99847222222222232</v>
      </c>
      <c r="CZ281" s="283">
        <v>0.99763888888888896</v>
      </c>
      <c r="DA281" s="283">
        <v>0.99791666666666667</v>
      </c>
      <c r="DB281" s="283">
        <v>0.99861111111111101</v>
      </c>
      <c r="DC281" s="283">
        <v>0.9981944444444445</v>
      </c>
      <c r="DD281" s="283">
        <v>0.99611111111111106</v>
      </c>
      <c r="DE281" s="283">
        <v>0.99694444444444441</v>
      </c>
      <c r="DF281" s="283">
        <v>0.99527777777777782</v>
      </c>
      <c r="DG281" s="283">
        <v>0.9934722222222222</v>
      </c>
      <c r="DH281" s="283">
        <v>0.99277777777777787</v>
      </c>
      <c r="DI281" s="283">
        <v>0.99305555555555547</v>
      </c>
      <c r="DJ281" s="283">
        <v>0.99305555555555547</v>
      </c>
      <c r="DK281" s="283">
        <v>0.99236111111111114</v>
      </c>
      <c r="DL281" s="283">
        <v>0.99083333333333334</v>
      </c>
      <c r="DM281" s="283">
        <v>0.99069444444444443</v>
      </c>
      <c r="DN281" s="283">
        <v>0.98958333333333337</v>
      </c>
      <c r="DO281" s="283">
        <v>0.98222222222222222</v>
      </c>
      <c r="DP281" s="310">
        <v>0.98097222222222225</v>
      </c>
      <c r="DQ281" s="306">
        <f t="shared" si="2977"/>
        <v>-4</v>
      </c>
      <c r="DR281" s="272">
        <f t="shared" ref="DR281:DS281" si="3230">IF(DR282&lt;DR277,(DR277-DR282)/5+DR282,(DR282-DR277)/5+DR280)</f>
        <v>5.6944444444444447E-3</v>
      </c>
      <c r="DS281" s="272">
        <f t="shared" si="3230"/>
        <v>5.2777777777777779E-3</v>
      </c>
      <c r="DT281" s="272">
        <f t="shared" ref="DT281:EC281" si="3231">IF(DT282&lt;DT277,(DT277-DT282)/5+DT282,(DT282-DT277)/5+DT280)</f>
        <v>5.138888888888889E-3</v>
      </c>
      <c r="DU281" s="272">
        <f t="shared" si="3231"/>
        <v>5.2777777777777779E-3</v>
      </c>
      <c r="DV281" s="272">
        <f t="shared" si="3231"/>
        <v>5.138888888888889E-3</v>
      </c>
      <c r="DW281" s="272">
        <f t="shared" si="3231"/>
        <v>5.138888888888889E-3</v>
      </c>
      <c r="DX281" s="272">
        <f t="shared" si="3231"/>
        <v>4.7222222222222223E-3</v>
      </c>
      <c r="DY281" s="272">
        <f t="shared" si="3231"/>
        <v>2.5000000000000001E-3</v>
      </c>
      <c r="DZ281" s="272">
        <f t="shared" si="3231"/>
        <v>1.9444444444444446E-3</v>
      </c>
      <c r="EA281" s="272">
        <f t="shared" si="3231"/>
        <v>4.0277777777777777E-3</v>
      </c>
      <c r="EB281" s="272">
        <f t="shared" si="3231"/>
        <v>4.0277777777777777E-3</v>
      </c>
      <c r="EC281" s="272">
        <f t="shared" si="3231"/>
        <v>4.0277777777777777E-3</v>
      </c>
      <c r="ED281" s="272">
        <f t="shared" ref="ED281:ER281" si="3232">IF(ED282&lt;ED277,(ED277-ED282)/5+ED282,(ED282-ED277)/5+ED280)</f>
        <v>2.638888888888889E-3</v>
      </c>
      <c r="EE281" s="272">
        <f t="shared" si="3232"/>
        <v>4.0277777777777777E-3</v>
      </c>
      <c r="EF281" s="272">
        <f t="shared" si="3232"/>
        <v>3.472222222222222E-3</v>
      </c>
      <c r="EG281" s="272">
        <f t="shared" si="3232"/>
        <v>2.638888888888889E-3</v>
      </c>
      <c r="EH281" s="272">
        <f t="shared" si="3232"/>
        <v>2.7777777777777779E-3</v>
      </c>
      <c r="EI281" s="272">
        <f t="shared" si="3232"/>
        <v>3.472222222222222E-3</v>
      </c>
      <c r="EJ281" s="272">
        <f t="shared" si="3232"/>
        <v>3.3333333333333335E-3</v>
      </c>
      <c r="EK281" s="272">
        <f t="shared" si="3232"/>
        <v>3.472222222222222E-3</v>
      </c>
      <c r="EL281" s="272">
        <f t="shared" si="3232"/>
        <v>3.8888888888888892E-3</v>
      </c>
      <c r="EM281" s="272">
        <f t="shared" si="3232"/>
        <v>1.9444444444444446E-3</v>
      </c>
      <c r="EN281" s="272">
        <f t="shared" si="3232"/>
        <v>4.4444444444444444E-3</v>
      </c>
      <c r="EO281" s="272">
        <f t="shared" si="3232"/>
        <v>3.472222222222222E-3</v>
      </c>
      <c r="EP281" s="272">
        <f t="shared" si="3232"/>
        <v>3.472222222222222E-3</v>
      </c>
      <c r="EQ281" s="272">
        <f t="shared" si="3232"/>
        <v>3.472222222222222E-3</v>
      </c>
      <c r="ER281" s="272">
        <f t="shared" si="3232"/>
        <v>3.3333333333333335E-3</v>
      </c>
      <c r="ES281" s="272">
        <f t="shared" ref="ES281:FE281" si="3233">IF(ES282&lt;ES277,(ES277-ES282)/5+ES282,(ES282-ES277)/5+ES280)</f>
        <v>2.7777777777777779E-3</v>
      </c>
      <c r="ET281" s="272">
        <f t="shared" si="3233"/>
        <v>1.3888888888888889E-3</v>
      </c>
      <c r="EU281" s="272">
        <f t="shared" si="3233"/>
        <v>1.5277777777777779E-3</v>
      </c>
      <c r="EV281" s="272">
        <f t="shared" si="3233"/>
        <v>2.7777777777777779E-3</v>
      </c>
      <c r="EW281" s="272">
        <f t="shared" si="3233"/>
        <v>2.9166666666666664E-3</v>
      </c>
      <c r="EX281" s="272">
        <f t="shared" si="3233"/>
        <v>2.2222222222222222E-3</v>
      </c>
      <c r="EY281" s="272">
        <f t="shared" si="3233"/>
        <v>2.7777777777777779E-3</v>
      </c>
      <c r="EZ281" s="272">
        <f t="shared" si="3233"/>
        <v>1.25E-3</v>
      </c>
      <c r="FA281" s="272">
        <f t="shared" si="3233"/>
        <v>2.7777777777777779E-3</v>
      </c>
      <c r="FB281" s="272">
        <f t="shared" si="3233"/>
        <v>1.5277777777777779E-3</v>
      </c>
      <c r="FC281" s="272">
        <f t="shared" si="3233"/>
        <v>2.2222222222222222E-3</v>
      </c>
      <c r="FD281" s="272">
        <f t="shared" si="3233"/>
        <v>8.3333333333333339E-4</v>
      </c>
      <c r="FE281" s="272">
        <f t="shared" si="3233"/>
        <v>1.5277777777777779E-3</v>
      </c>
      <c r="FF281" s="272">
        <f t="shared" ref="FF281:FJ281" si="3234">IF(FF282&lt;FF277,(FF277-FF282)/5+FF282,(FF282-FF277)/5+FF280)</f>
        <v>1.5277777777777779E-3</v>
      </c>
      <c r="FG281" s="272">
        <f t="shared" si="3234"/>
        <v>2.9166666666666668E-3</v>
      </c>
      <c r="FH281" s="272">
        <f t="shared" si="3234"/>
        <v>2.2222222222222222E-3</v>
      </c>
      <c r="FI281" s="272">
        <f t="shared" si="3234"/>
        <v>2.3611111111111111E-3</v>
      </c>
      <c r="FJ281" s="272">
        <f t="shared" si="3234"/>
        <v>1.6666666666666668E-3</v>
      </c>
      <c r="FK281" s="275">
        <f t="shared" ref="FK281" si="3235">IF(FK282&lt;FK277,(FK277-FK282)/5+FK282,(FK282-FK277)/5+FK280)</f>
        <v>2.0833333333333333E-3</v>
      </c>
      <c r="FL281" s="214">
        <f t="shared" si="2978"/>
        <v>-4</v>
      </c>
      <c r="FM281" s="238" t="s">
        <v>84</v>
      </c>
      <c r="FN281" s="222">
        <f>IY191</f>
        <v>0.99916666666666665</v>
      </c>
      <c r="FO281" s="225"/>
      <c r="FP281" s="225"/>
      <c r="FQ281" s="225"/>
      <c r="FR281" s="225"/>
      <c r="FS281" s="225"/>
      <c r="FT281" s="225"/>
      <c r="FU281" s="225"/>
      <c r="FV281" s="225"/>
      <c r="FW281" s="225"/>
      <c r="FX281" s="225"/>
      <c r="FY281" s="225"/>
      <c r="FZ281" s="225"/>
      <c r="GA281" s="225"/>
      <c r="GB281" s="216"/>
      <c r="GC281" s="216"/>
      <c r="GD281" s="216"/>
      <c r="GE281" s="216"/>
      <c r="GF281" s="216"/>
      <c r="GG281" s="216"/>
      <c r="GH281" s="216"/>
      <c r="GI281" s="216"/>
      <c r="GJ281" s="216"/>
      <c r="GK281" s="216"/>
      <c r="GL281" s="216"/>
      <c r="GM281" s="216"/>
      <c r="GN281" s="216"/>
      <c r="GO281" s="216"/>
      <c r="GP281" s="216"/>
      <c r="GQ281" s="216"/>
      <c r="GR281" s="216"/>
      <c r="GS281" s="216"/>
      <c r="GT281" s="216"/>
      <c r="GU281" s="216"/>
      <c r="GV281" s="216"/>
      <c r="GW281" s="216"/>
      <c r="GX281" s="216"/>
      <c r="GY281" s="216"/>
      <c r="GZ281" s="216"/>
      <c r="HA281" s="216"/>
      <c r="HB281" s="216"/>
      <c r="HC281" s="216"/>
      <c r="HD281" s="216"/>
      <c r="HE281" s="216"/>
      <c r="HF281" s="216"/>
      <c r="HG281" s="216"/>
      <c r="HH281" s="216"/>
      <c r="HI281" s="216"/>
      <c r="HJ281" s="216"/>
      <c r="HK281" s="216"/>
      <c r="HL281" s="216"/>
      <c r="HM281" s="216"/>
      <c r="HN281" s="216"/>
      <c r="HO281" s="216"/>
      <c r="HP281" s="216"/>
      <c r="HQ281" s="216"/>
      <c r="HR281" s="216"/>
      <c r="HS281" s="216"/>
      <c r="HT281" s="216"/>
      <c r="HU281" s="216"/>
      <c r="HV281" s="216"/>
      <c r="HW281" s="216"/>
      <c r="HX281" s="216"/>
      <c r="HY281" s="216"/>
      <c r="HZ281" s="216"/>
      <c r="IA281" s="216"/>
      <c r="IB281" s="216"/>
      <c r="IC281" s="216"/>
      <c r="ID281" s="216"/>
      <c r="IE281" s="216"/>
      <c r="IF281" s="216"/>
      <c r="IG281" s="216"/>
      <c r="IH281" s="216"/>
      <c r="II281" s="216"/>
      <c r="IJ281" s="216"/>
      <c r="IK281" s="216"/>
      <c r="IL281" s="216"/>
      <c r="IM281" s="216"/>
      <c r="IN281" s="216"/>
      <c r="IO281" s="216"/>
      <c r="IP281" s="216"/>
      <c r="IQ281" s="216"/>
      <c r="IR281" s="216"/>
      <c r="IS281" s="216"/>
      <c r="IT281" s="216"/>
      <c r="IU281" s="216"/>
      <c r="IV281" s="216"/>
      <c r="IW281" s="216"/>
      <c r="IX281" s="216"/>
      <c r="IY281" s="216"/>
      <c r="IZ281" s="216"/>
      <c r="JA281" s="216"/>
      <c r="JB281" s="216"/>
      <c r="JC281" s="216"/>
      <c r="JD281" s="216"/>
      <c r="JE281" s="216"/>
      <c r="JF281" s="216"/>
      <c r="JG281" s="216"/>
      <c r="JH281" s="216"/>
      <c r="JI281" s="216"/>
      <c r="JJ281" s="216"/>
      <c r="JK281" s="216"/>
      <c r="JL281" s="216"/>
      <c r="JM281" s="216"/>
      <c r="JN281" s="216"/>
      <c r="JO281" s="216"/>
      <c r="JP281" s="216"/>
      <c r="JQ281" s="216"/>
      <c r="JR281" s="216"/>
    </row>
    <row r="282" spans="58:278" ht="15.75" thickBot="1">
      <c r="BF282" s="215">
        <v>-5</v>
      </c>
      <c r="BG282" s="214">
        <f t="shared" si="2976"/>
        <v>-5</v>
      </c>
      <c r="BH282" s="258">
        <v>1.3888888888888889E-3</v>
      </c>
      <c r="BI282" s="259">
        <v>2.7777777777777779E-3</v>
      </c>
      <c r="BJ282" s="259">
        <v>6.9444444444444447E-4</v>
      </c>
      <c r="BK282" s="259">
        <v>0</v>
      </c>
      <c r="BL282" s="259">
        <v>6.9444444444444447E-4</v>
      </c>
      <c r="BM282" s="259">
        <v>0</v>
      </c>
      <c r="BN282" s="259">
        <v>1.3888888888888889E-3</v>
      </c>
      <c r="BO282" s="259">
        <v>6.9444444444444447E-4</v>
      </c>
      <c r="BP282" s="259">
        <v>1.3888888888888889E-3</v>
      </c>
      <c r="BQ282" s="259">
        <v>6.9444444444444447E-4</v>
      </c>
      <c r="BR282" s="259">
        <v>6.9444444444444447E-4</v>
      </c>
      <c r="BS282" s="259">
        <v>6.9444444444444447E-4</v>
      </c>
      <c r="BT282" s="259">
        <v>6.9444444444444447E-4</v>
      </c>
      <c r="BU282" s="259">
        <v>6.9444444444444447E-4</v>
      </c>
      <c r="BV282" s="259">
        <v>6.9444444444444447E-4</v>
      </c>
      <c r="BW282" s="259">
        <v>6.9444444444444447E-4</v>
      </c>
      <c r="BX282" s="259">
        <v>6.9444444444444447E-4</v>
      </c>
      <c r="BY282" s="259">
        <v>6.9444444444444447E-4</v>
      </c>
      <c r="BZ282" s="259">
        <v>6.9444444444444447E-4</v>
      </c>
      <c r="CA282" s="259">
        <v>6.9444444444444447E-4</v>
      </c>
      <c r="CB282" s="259">
        <v>1.3888888888888889E-3</v>
      </c>
      <c r="CC282" s="259">
        <v>6.9444444444444447E-4</v>
      </c>
      <c r="CD282" s="259">
        <v>6.9444444444444447E-4</v>
      </c>
      <c r="CE282" s="259">
        <v>0</v>
      </c>
      <c r="CF282" s="259">
        <v>2.0833333333333333E-3</v>
      </c>
      <c r="CG282" s="259">
        <v>1.3888888888888889E-3</v>
      </c>
      <c r="CH282" s="259">
        <v>0</v>
      </c>
      <c r="CI282" s="259">
        <v>6.9444444444444447E-4</v>
      </c>
      <c r="CJ282" s="259">
        <v>1.3888888888888889E-3</v>
      </c>
      <c r="CK282" s="259">
        <v>6.9444444444444447E-4</v>
      </c>
      <c r="CL282" s="259">
        <v>6.9444444444444447E-4</v>
      </c>
      <c r="CM282" s="259">
        <v>1.3888888888888889E-3</v>
      </c>
      <c r="CN282" s="259">
        <v>1.3888888888888889E-3</v>
      </c>
      <c r="CO282" s="259">
        <v>0</v>
      </c>
      <c r="CP282" s="259">
        <v>0.99930555555555556</v>
      </c>
      <c r="CQ282" s="259">
        <v>0</v>
      </c>
      <c r="CR282" s="259">
        <v>0.99861111111111101</v>
      </c>
      <c r="CS282" s="259">
        <v>0.99861111111111101</v>
      </c>
      <c r="CT282" s="259">
        <v>0.99930555555555556</v>
      </c>
      <c r="CU282" s="259">
        <v>0.99861111111111101</v>
      </c>
      <c r="CV282" s="259">
        <v>0.99791666666666667</v>
      </c>
      <c r="CW282" s="259">
        <v>0.99652777777777779</v>
      </c>
      <c r="CX282" s="259">
        <v>0.99791666666666667</v>
      </c>
      <c r="CY282" s="259">
        <v>0.99722222222222223</v>
      </c>
      <c r="CZ282" s="259">
        <v>0.99652777777777779</v>
      </c>
      <c r="DA282" s="259">
        <v>0.99652777777777779</v>
      </c>
      <c r="DB282" s="259">
        <v>0.99791666666666667</v>
      </c>
      <c r="DC282" s="259">
        <v>0.99722222222222223</v>
      </c>
      <c r="DD282" s="259">
        <v>0.99444444444444446</v>
      </c>
      <c r="DE282" s="259">
        <v>0.99513888888888891</v>
      </c>
      <c r="DF282" s="259">
        <v>0.99305555555555547</v>
      </c>
      <c r="DG282" s="259">
        <v>0.99097222222222225</v>
      </c>
      <c r="DH282" s="259">
        <v>0.9902777777777777</v>
      </c>
      <c r="DI282" s="259">
        <v>0.9902777777777777</v>
      </c>
      <c r="DJ282" s="259">
        <v>0.9902777777777777</v>
      </c>
      <c r="DK282" s="259">
        <v>0.98958333333333337</v>
      </c>
      <c r="DL282" s="259">
        <v>0.98749999999999993</v>
      </c>
      <c r="DM282" s="259">
        <v>0.9868055555555556</v>
      </c>
      <c r="DN282" s="259">
        <v>0.98541666666666661</v>
      </c>
      <c r="DO282" s="259">
        <v>0.97569444444444453</v>
      </c>
      <c r="DP282" s="300">
        <v>0.97430555555555554</v>
      </c>
      <c r="DQ282" s="306">
        <f t="shared" si="2977"/>
        <v>-5</v>
      </c>
      <c r="DR282" s="295">
        <v>6.2499999999999995E-3</v>
      </c>
      <c r="DS282" s="259">
        <v>5.5555555555555558E-3</v>
      </c>
      <c r="DT282" s="259">
        <v>5.5555555555555558E-3</v>
      </c>
      <c r="DU282" s="259">
        <v>5.5555555555555558E-3</v>
      </c>
      <c r="DV282" s="259">
        <v>5.5555555555555558E-3</v>
      </c>
      <c r="DW282" s="259">
        <v>5.5555555555555558E-3</v>
      </c>
      <c r="DX282" s="259">
        <v>5.5555555555555558E-3</v>
      </c>
      <c r="DY282" s="259">
        <v>2.7777777777777779E-3</v>
      </c>
      <c r="DZ282" s="259">
        <v>2.0833333333333333E-3</v>
      </c>
      <c r="EA282" s="259">
        <v>4.8611111111111112E-3</v>
      </c>
      <c r="EB282" s="290">
        <v>4.1666666666666666E-3</v>
      </c>
      <c r="EC282" s="259">
        <v>4.1666666666666666E-3</v>
      </c>
      <c r="ED282" s="259">
        <v>2.7777777777777779E-3</v>
      </c>
      <c r="EE282" s="259">
        <v>4.1666666666666666E-3</v>
      </c>
      <c r="EF282" s="259">
        <v>3.472222222222222E-3</v>
      </c>
      <c r="EG282" s="259">
        <v>2.7777777777777779E-3</v>
      </c>
      <c r="EH282" s="259">
        <v>2.7777777777777779E-3</v>
      </c>
      <c r="EI282" s="259">
        <v>4.1666666666666666E-3</v>
      </c>
      <c r="EJ282" s="259">
        <v>3.472222222222222E-3</v>
      </c>
      <c r="EK282" s="259">
        <v>3.472222222222222E-3</v>
      </c>
      <c r="EL282" s="259">
        <v>4.1666666666666666E-3</v>
      </c>
      <c r="EM282" s="259">
        <v>2.0833333333333333E-3</v>
      </c>
      <c r="EN282" s="259">
        <v>4.8611111111111112E-3</v>
      </c>
      <c r="EO282" s="259">
        <v>3.472222222222222E-3</v>
      </c>
      <c r="EP282" s="259">
        <v>3.472222222222222E-3</v>
      </c>
      <c r="EQ282" s="259">
        <v>3.472222222222222E-3</v>
      </c>
      <c r="ER282" s="259">
        <v>3.472222222222222E-3</v>
      </c>
      <c r="ES282" s="259">
        <v>2.7777777777777779E-3</v>
      </c>
      <c r="ET282" s="259">
        <v>1.3888888888888889E-3</v>
      </c>
      <c r="EU282" s="259">
        <v>1.3888888888888889E-3</v>
      </c>
      <c r="EV282" s="259">
        <v>2.7777777777777779E-3</v>
      </c>
      <c r="EW282" s="259">
        <v>3.472222222222222E-3</v>
      </c>
      <c r="EX282" s="259">
        <v>2.0833333333333333E-3</v>
      </c>
      <c r="EY282" s="259">
        <v>2.7777777777777779E-3</v>
      </c>
      <c r="EZ282" s="259">
        <v>1.3888888888888889E-3</v>
      </c>
      <c r="FA282" s="259">
        <v>2.7777777777777779E-3</v>
      </c>
      <c r="FB282" s="259">
        <v>1.3888888888888889E-3</v>
      </c>
      <c r="FC282" s="259">
        <v>2.0833333333333333E-3</v>
      </c>
      <c r="FD282" s="259">
        <v>6.9444444444444447E-4</v>
      </c>
      <c r="FE282" s="259">
        <v>1.3888888888888889E-3</v>
      </c>
      <c r="FF282" s="259">
        <v>1.3888888888888889E-3</v>
      </c>
      <c r="FG282" s="259">
        <v>2.7777777777777779E-3</v>
      </c>
      <c r="FH282" s="259">
        <v>2.0833333333333333E-3</v>
      </c>
      <c r="FI282" s="259">
        <v>2.0833333333333333E-3</v>
      </c>
      <c r="FJ282" s="259">
        <v>1.3888888888888889E-3</v>
      </c>
      <c r="FK282" s="273">
        <v>2.0833333333333333E-3</v>
      </c>
      <c r="FL282" s="214">
        <f t="shared" si="2978"/>
        <v>-5</v>
      </c>
      <c r="FM282" s="238" t="s">
        <v>114</v>
      </c>
      <c r="FN282" s="222">
        <f>IZ191</f>
        <v>5.5555555555555556E-4</v>
      </c>
      <c r="FO282" s="221"/>
      <c r="FP282" s="221"/>
      <c r="FQ282" s="221"/>
      <c r="FR282" s="221"/>
      <c r="FS282" s="221"/>
      <c r="FT282" s="221"/>
      <c r="FU282" s="221"/>
      <c r="FV282" s="221"/>
      <c r="FW282" s="221"/>
      <c r="FX282" s="221"/>
      <c r="FY282" s="221"/>
      <c r="FZ282" s="221"/>
      <c r="GA282" s="221"/>
      <c r="GB282" s="216"/>
      <c r="GC282" s="216"/>
      <c r="GD282" s="216"/>
      <c r="GE282" s="216"/>
      <c r="GF282" s="216"/>
      <c r="GG282" s="216"/>
      <c r="GH282" s="216"/>
      <c r="GI282" s="216"/>
      <c r="GJ282" s="216"/>
      <c r="GK282" s="216"/>
      <c r="GL282" s="216"/>
      <c r="GM282" s="216"/>
      <c r="GN282" s="216"/>
      <c r="GO282" s="216"/>
      <c r="GP282" s="216"/>
      <c r="GQ282" s="216"/>
      <c r="GR282" s="216"/>
      <c r="GS282" s="216"/>
      <c r="GT282" s="216"/>
      <c r="GU282" s="216"/>
      <c r="GV282" s="216"/>
      <c r="GW282" s="216"/>
      <c r="GX282" s="216"/>
      <c r="GY282" s="216"/>
      <c r="GZ282" s="216"/>
      <c r="HA282" s="216"/>
      <c r="HB282" s="216"/>
      <c r="HC282" s="216"/>
      <c r="HD282" s="216"/>
      <c r="HE282" s="216"/>
      <c r="HF282" s="216"/>
      <c r="HG282" s="216"/>
      <c r="HH282" s="216"/>
      <c r="HI282" s="216"/>
      <c r="HJ282" s="216"/>
      <c r="HK282" s="216"/>
      <c r="HL282" s="216"/>
      <c r="HM282" s="216"/>
      <c r="HN282" s="216"/>
      <c r="HO282" s="216"/>
      <c r="HP282" s="216"/>
      <c r="HQ282" s="216"/>
      <c r="HR282" s="216"/>
      <c r="HS282" s="216"/>
      <c r="HT282" s="216"/>
      <c r="HU282" s="216"/>
      <c r="HV282" s="216"/>
      <c r="HW282" s="216"/>
      <c r="HX282" s="216"/>
      <c r="HY282" s="216"/>
      <c r="HZ282" s="216"/>
      <c r="IA282" s="216"/>
      <c r="IB282" s="216"/>
      <c r="IC282" s="216"/>
      <c r="ID282" s="216"/>
      <c r="IE282" s="216"/>
      <c r="IF282" s="216"/>
      <c r="IG282" s="216"/>
      <c r="IH282" s="216"/>
      <c r="II282" s="216"/>
      <c r="IJ282" s="216"/>
      <c r="IK282" s="216"/>
      <c r="IL282" s="216"/>
      <c r="IM282" s="216"/>
      <c r="IN282" s="216"/>
      <c r="IO282" s="216"/>
      <c r="IP282" s="216"/>
      <c r="IQ282" s="216"/>
      <c r="IR282" s="216"/>
      <c r="IS282" s="216"/>
      <c r="IT282" s="216"/>
      <c r="IU282" s="216"/>
      <c r="IV282" s="216"/>
      <c r="IW282" s="216"/>
      <c r="IX282" s="216"/>
      <c r="IY282" s="216"/>
      <c r="IZ282" s="216"/>
      <c r="JA282" s="216"/>
      <c r="JB282" s="216"/>
      <c r="JC282" s="216"/>
      <c r="JD282" s="216"/>
      <c r="JE282" s="216"/>
      <c r="JF282" s="216"/>
      <c r="JG282" s="216"/>
      <c r="JH282" s="216"/>
      <c r="JI282" s="216"/>
      <c r="JJ282" s="216"/>
      <c r="JK282" s="216"/>
      <c r="JL282" s="216"/>
      <c r="JM282" s="216"/>
      <c r="JN282" s="216"/>
      <c r="JO282" s="216"/>
      <c r="JP282" s="216"/>
      <c r="JQ282" s="216"/>
      <c r="JR282" s="216"/>
    </row>
    <row r="283" spans="58:278">
      <c r="BF283" s="215">
        <v>-6</v>
      </c>
      <c r="BG283" s="214">
        <f t="shared" si="2976"/>
        <v>-6</v>
      </c>
      <c r="BH283" s="269">
        <f t="shared" ref="BH283:BI283" si="3236">IF(BH287&lt;BH282,(BH282-BH287)/5+BH284,(BH287-BH282)/5+BH282)</f>
        <v>1.3888888888888889E-3</v>
      </c>
      <c r="BI283" s="270">
        <f t="shared" si="3236"/>
        <v>2.3611111111111111E-3</v>
      </c>
      <c r="BJ283" s="270">
        <f t="shared" ref="BJ283:BX283" si="3237">IF(BJ287&lt;BJ282,(BJ282-BJ287)/5+BJ284,(BJ287-BJ282)/5+BJ282)</f>
        <v>6.9444444444444447E-4</v>
      </c>
      <c r="BK283" s="270">
        <f t="shared" si="3237"/>
        <v>2.7777777777777778E-4</v>
      </c>
      <c r="BL283" s="270">
        <f t="shared" si="3237"/>
        <v>6.9444444444444447E-4</v>
      </c>
      <c r="BM283" s="270">
        <f t="shared" si="3237"/>
        <v>1.3888888888888889E-4</v>
      </c>
      <c r="BN283" s="270">
        <f t="shared" si="3237"/>
        <v>1.3888888888888889E-3</v>
      </c>
      <c r="BO283" s="270">
        <f t="shared" si="3237"/>
        <v>6.9444444444444447E-4</v>
      </c>
      <c r="BP283" s="270">
        <f t="shared" si="3237"/>
        <v>1.5277777777777779E-3</v>
      </c>
      <c r="BQ283" s="270">
        <f t="shared" si="3237"/>
        <v>8.3333333333333339E-4</v>
      </c>
      <c r="BR283" s="270">
        <f t="shared" si="3237"/>
        <v>6.9444444444444447E-4</v>
      </c>
      <c r="BS283" s="270">
        <f t="shared" si="3237"/>
        <v>8.3333333333333339E-4</v>
      </c>
      <c r="BT283" s="270">
        <f t="shared" si="3237"/>
        <v>8.3333333333333339E-4</v>
      </c>
      <c r="BU283" s="270">
        <f t="shared" si="3237"/>
        <v>8.3333333333333339E-4</v>
      </c>
      <c r="BV283" s="270">
        <f t="shared" si="3237"/>
        <v>8.3333333333333339E-4</v>
      </c>
      <c r="BW283" s="270">
        <f t="shared" si="3237"/>
        <v>8.3333333333333339E-4</v>
      </c>
      <c r="BX283" s="270">
        <f t="shared" si="3237"/>
        <v>6.9444444444444447E-4</v>
      </c>
      <c r="BY283" s="270">
        <f t="shared" ref="BY283:CL283" si="3238">IF(BY287&lt;BY282,(BY282-BY287)/5+BY284,(BY287-BY282)/5+BY282)</f>
        <v>6.9444444444444447E-4</v>
      </c>
      <c r="BZ283" s="270">
        <f t="shared" si="3238"/>
        <v>6.9444444444444447E-4</v>
      </c>
      <c r="CA283" s="270">
        <f t="shared" si="3238"/>
        <v>6.9444444444444447E-4</v>
      </c>
      <c r="CB283" s="270">
        <f t="shared" si="3238"/>
        <v>1.5277777777777779E-3</v>
      </c>
      <c r="CC283" s="270">
        <f t="shared" si="3238"/>
        <v>6.9444444444444447E-4</v>
      </c>
      <c r="CD283" s="270">
        <f t="shared" si="3238"/>
        <v>5.5555555555555556E-4</v>
      </c>
      <c r="CE283" s="270">
        <f t="shared" si="3238"/>
        <v>1.3888888888888889E-4</v>
      </c>
      <c r="CF283" s="270">
        <f t="shared" si="3238"/>
        <v>2.0833333333333333E-3</v>
      </c>
      <c r="CG283" s="270">
        <f t="shared" si="3238"/>
        <v>1.3888888888888889E-3</v>
      </c>
      <c r="CH283" s="270">
        <f t="shared" si="3238"/>
        <v>0</v>
      </c>
      <c r="CI283" s="270">
        <f t="shared" si="3238"/>
        <v>5.5555555555555556E-4</v>
      </c>
      <c r="CJ283" s="270">
        <f t="shared" si="3238"/>
        <v>1.3888888888888889E-3</v>
      </c>
      <c r="CK283" s="270">
        <f t="shared" si="3238"/>
        <v>5.5555555555555556E-4</v>
      </c>
      <c r="CL283" s="270">
        <f t="shared" si="3238"/>
        <v>5.5555555555555556E-4</v>
      </c>
      <c r="CM283" s="288">
        <v>5.5555555555555556E-4</v>
      </c>
      <c r="CN283" s="288">
        <v>9.7222222221882105E-4</v>
      </c>
      <c r="CO283" s="288">
        <v>0.99972222222222196</v>
      </c>
      <c r="CP283" s="270">
        <f t="shared" ref="CP283" si="3239">IF(CP287&lt;CP282,(CP282-CP287)/5+CP284,(CP287-CP282)/5+CP282)</f>
        <v>0.99888888888888872</v>
      </c>
      <c r="CQ283" s="288">
        <v>0.99972222222222196</v>
      </c>
      <c r="CR283" s="270">
        <f t="shared" ref="CR283:DO283" si="3240">IF(CR287&lt;CR282,(CR282-CR287)/5+CR284,(CR287-CR282)/5+CR282)</f>
        <v>0.99819444444444427</v>
      </c>
      <c r="CS283" s="270">
        <f t="shared" si="3240"/>
        <v>0.99805555555555536</v>
      </c>
      <c r="CT283" s="270">
        <f t="shared" si="3240"/>
        <v>0.99819444444444427</v>
      </c>
      <c r="CU283" s="270">
        <f t="shared" si="3240"/>
        <v>0.99791666666666667</v>
      </c>
      <c r="CV283" s="270">
        <f t="shared" si="3240"/>
        <v>0.99694444444444452</v>
      </c>
      <c r="CW283" s="270">
        <f t="shared" si="3240"/>
        <v>0.99555555555555575</v>
      </c>
      <c r="CX283" s="270">
        <f t="shared" si="3240"/>
        <v>0.99680555555555539</v>
      </c>
      <c r="CY283" s="270">
        <f t="shared" si="3240"/>
        <v>0.99638888888888888</v>
      </c>
      <c r="CZ283" s="270">
        <f t="shared" si="3240"/>
        <v>0.99555555555555575</v>
      </c>
      <c r="DA283" s="270">
        <f t="shared" si="3240"/>
        <v>0.99555555555555575</v>
      </c>
      <c r="DB283" s="270">
        <f t="shared" si="3240"/>
        <v>0.99625000000000019</v>
      </c>
      <c r="DC283" s="270">
        <f t="shared" si="3240"/>
        <v>0.99500000000000011</v>
      </c>
      <c r="DD283" s="270">
        <f t="shared" si="3240"/>
        <v>0.99277777777777798</v>
      </c>
      <c r="DE283" s="270">
        <f t="shared" si="3240"/>
        <v>0.99333333333333318</v>
      </c>
      <c r="DF283" s="270">
        <f t="shared" si="3240"/>
        <v>0.99097222222222214</v>
      </c>
      <c r="DG283" s="270">
        <f t="shared" si="3240"/>
        <v>0.98861111111111122</v>
      </c>
      <c r="DH283" s="270">
        <f t="shared" si="3240"/>
        <v>0.98763888888888873</v>
      </c>
      <c r="DI283" s="270">
        <f t="shared" si="3240"/>
        <v>0.98736111111111124</v>
      </c>
      <c r="DJ283" s="270">
        <f t="shared" si="3240"/>
        <v>0.98749999999999993</v>
      </c>
      <c r="DK283" s="270">
        <f t="shared" si="3240"/>
        <v>0.98666666666666669</v>
      </c>
      <c r="DL283" s="270">
        <f t="shared" si="3240"/>
        <v>0.98430555555555532</v>
      </c>
      <c r="DM283" s="270">
        <f t="shared" si="3240"/>
        <v>0.98291666666666677</v>
      </c>
      <c r="DN283" s="270">
        <f t="shared" si="3240"/>
        <v>0.98138888888888876</v>
      </c>
      <c r="DO283" s="270">
        <f t="shared" si="3240"/>
        <v>0.9688888888888888</v>
      </c>
      <c r="DP283" s="270">
        <f t="shared" ref="DP283" si="3241">IF(DP287&lt;DP282,(DP282-DP287)/5+DP284,(DP287-DP282)/5+DP282)</f>
        <v>0.96736111111111101</v>
      </c>
      <c r="DQ283" s="306">
        <f t="shared" si="2977"/>
        <v>-6</v>
      </c>
      <c r="DR283" s="270">
        <f t="shared" ref="DR283:DS283" si="3242">IF(DR287&lt;DR282,(DR282-DR287)/5+DR284,(DR287-DR282)/5+DR282)</f>
        <v>7.083333333333333E-3</v>
      </c>
      <c r="DS283" s="270">
        <f t="shared" si="3242"/>
        <v>6.2500000000000003E-3</v>
      </c>
      <c r="DT283" s="270">
        <f t="shared" ref="DT283:EE283" si="3243">IF(DT287&lt;DT282,(DT282-DT287)/5+DT284,(DT287-DT282)/5+DT282)</f>
        <v>6.2500000000000003E-3</v>
      </c>
      <c r="DU283" s="270">
        <f t="shared" si="3243"/>
        <v>6.2500000000000003E-3</v>
      </c>
      <c r="DV283" s="270">
        <f t="shared" si="3243"/>
        <v>6.1111111111111114E-3</v>
      </c>
      <c r="DW283" s="270">
        <f t="shared" si="3243"/>
        <v>5.9722222222222225E-3</v>
      </c>
      <c r="DX283" s="270">
        <f t="shared" si="3243"/>
        <v>5.4166666666666669E-3</v>
      </c>
      <c r="DY283" s="270">
        <f t="shared" si="3243"/>
        <v>3.472222222222222E-3</v>
      </c>
      <c r="DZ283" s="270">
        <f t="shared" si="3243"/>
        <v>2.5000000000000001E-3</v>
      </c>
      <c r="EA283" s="270">
        <f t="shared" si="3243"/>
        <v>4.5833333333333334E-3</v>
      </c>
      <c r="EB283" s="270">
        <f t="shared" si="3243"/>
        <v>4.0277777777777777E-3</v>
      </c>
      <c r="EC283" s="270">
        <f t="shared" si="3243"/>
        <v>4.4444444444444444E-3</v>
      </c>
      <c r="ED283" s="270">
        <f t="shared" si="3243"/>
        <v>3.1944444444444446E-3</v>
      </c>
      <c r="EE283" s="270">
        <f t="shared" si="3243"/>
        <v>4.4444444444444444E-3</v>
      </c>
      <c r="EF283" s="270">
        <f t="shared" ref="EF283:EY283" si="3244">IF(EF287&lt;EF282,(EF282-EF287)/5+EF284,(EF287-EF282)/5+EF282)</f>
        <v>3.7499999999999999E-3</v>
      </c>
      <c r="EG283" s="270">
        <f t="shared" si="3244"/>
        <v>3.0555555555555557E-3</v>
      </c>
      <c r="EH283" s="270">
        <f t="shared" si="3244"/>
        <v>3.1944444444444446E-3</v>
      </c>
      <c r="EI283" s="270">
        <f t="shared" si="3244"/>
        <v>3.8888888888888892E-3</v>
      </c>
      <c r="EJ283" s="270">
        <f t="shared" si="3244"/>
        <v>3.8888888888888888E-3</v>
      </c>
      <c r="EK283" s="270">
        <f t="shared" si="3244"/>
        <v>3.7499999999999999E-3</v>
      </c>
      <c r="EL283" s="270">
        <f t="shared" si="3244"/>
        <v>4.3055555555555555E-3</v>
      </c>
      <c r="EM283" s="270">
        <f t="shared" si="3244"/>
        <v>2.3611111111111111E-3</v>
      </c>
      <c r="EN283" s="270">
        <f t="shared" si="3244"/>
        <v>4.7222222222222223E-3</v>
      </c>
      <c r="EO283" s="270">
        <f t="shared" si="3244"/>
        <v>3.6111111111111109E-3</v>
      </c>
      <c r="EP283" s="270">
        <f t="shared" si="3244"/>
        <v>3.6111111111111109E-3</v>
      </c>
      <c r="EQ283" s="270">
        <f t="shared" si="3244"/>
        <v>3.6111111111111109E-3</v>
      </c>
      <c r="ER283" s="270">
        <f t="shared" si="3244"/>
        <v>1.0027777777777778</v>
      </c>
      <c r="ES283" s="270">
        <f t="shared" si="3244"/>
        <v>2.9166666666666668E-3</v>
      </c>
      <c r="ET283" s="270">
        <f t="shared" si="3244"/>
        <v>1.5277777777777779E-3</v>
      </c>
      <c r="EU283" s="270">
        <f t="shared" si="3244"/>
        <v>1.5277777777777779E-3</v>
      </c>
      <c r="EV283" s="270">
        <f t="shared" si="3244"/>
        <v>2.9166666666666668E-3</v>
      </c>
      <c r="EW283" s="270">
        <f t="shared" si="3244"/>
        <v>3.0555555555555557E-3</v>
      </c>
      <c r="EX283" s="270">
        <f t="shared" si="3244"/>
        <v>2.2222222222222222E-3</v>
      </c>
      <c r="EY283" s="270">
        <f t="shared" si="3244"/>
        <v>2.9166666666666668E-3</v>
      </c>
      <c r="EZ283" s="270">
        <f t="shared" ref="EZ283:FJ283" si="3245">IF(EZ287&lt;EZ282,(EZ282-EZ287)/5+EZ284,(EZ287-EZ282)/5+EZ282)</f>
        <v>1.3888888888888889E-3</v>
      </c>
      <c r="FA283" s="270">
        <f t="shared" si="3245"/>
        <v>2.7777777777777779E-3</v>
      </c>
      <c r="FB283" s="270">
        <f t="shared" si="3245"/>
        <v>1.5277777777777779E-3</v>
      </c>
      <c r="FC283" s="270">
        <f t="shared" si="3245"/>
        <v>2.0833333333333333E-3</v>
      </c>
      <c r="FD283" s="270">
        <f t="shared" si="3245"/>
        <v>8.3333333333333339E-4</v>
      </c>
      <c r="FE283" s="270">
        <f t="shared" si="3245"/>
        <v>1.5277777777777779E-3</v>
      </c>
      <c r="FF283" s="270">
        <f t="shared" si="3245"/>
        <v>1.5277777777777779E-3</v>
      </c>
      <c r="FG283" s="270">
        <f t="shared" si="3245"/>
        <v>3.0555555555555557E-3</v>
      </c>
      <c r="FH283" s="270">
        <f t="shared" si="3245"/>
        <v>2.3611111111111111E-3</v>
      </c>
      <c r="FI283" s="270">
        <f t="shared" si="3245"/>
        <v>1.6666666666666666E-3</v>
      </c>
      <c r="FJ283" s="270">
        <f t="shared" si="3245"/>
        <v>1.6666666666666668E-3</v>
      </c>
      <c r="FK283" s="274">
        <f t="shared" ref="FK283" si="3246">IF(FK287&lt;FK282,(FK282-FK287)/5+FK284,(FK287-FK282)/5+FK282)</f>
        <v>2.0833333333333333E-3</v>
      </c>
      <c r="FL283" s="214">
        <f t="shared" si="2978"/>
        <v>-6</v>
      </c>
      <c r="FM283" s="238" t="s">
        <v>115</v>
      </c>
      <c r="FN283" s="222">
        <f>JA191</f>
        <v>0</v>
      </c>
      <c r="FO283" s="216"/>
      <c r="FP283" s="216"/>
      <c r="FQ283" s="216"/>
      <c r="FR283" s="216"/>
      <c r="FS283" s="216"/>
      <c r="FT283" s="216"/>
      <c r="FU283" s="216"/>
      <c r="FV283" s="216"/>
      <c r="FW283" s="216"/>
      <c r="FX283" s="216"/>
      <c r="FY283" s="216"/>
      <c r="FZ283" s="216"/>
      <c r="GA283" s="216"/>
      <c r="GB283" s="216"/>
      <c r="GC283" s="216"/>
      <c r="GD283" s="216"/>
      <c r="GE283" s="216"/>
      <c r="GF283" s="216"/>
      <c r="GG283" s="216"/>
      <c r="GH283" s="216"/>
      <c r="GI283" s="216"/>
      <c r="GJ283" s="216"/>
      <c r="GK283" s="216"/>
      <c r="GL283" s="216"/>
      <c r="GM283" s="216"/>
      <c r="GN283" s="216"/>
      <c r="GO283" s="216"/>
      <c r="GP283" s="216"/>
      <c r="GQ283" s="216"/>
      <c r="GR283" s="216"/>
      <c r="GS283" s="216"/>
      <c r="GT283" s="216"/>
      <c r="GU283" s="216"/>
      <c r="GV283" s="216"/>
      <c r="GW283" s="216"/>
      <c r="GX283" s="216"/>
      <c r="GY283" s="216"/>
      <c r="GZ283" s="216"/>
      <c r="HA283" s="216"/>
      <c r="HB283" s="216"/>
      <c r="HC283" s="216"/>
      <c r="HD283" s="216"/>
      <c r="HE283" s="216"/>
      <c r="HF283" s="216"/>
      <c r="HG283" s="216"/>
      <c r="HH283" s="216"/>
      <c r="HI283" s="216"/>
      <c r="HJ283" s="216"/>
      <c r="HK283" s="216"/>
      <c r="HL283" s="216"/>
      <c r="HM283" s="216"/>
      <c r="HN283" s="216"/>
      <c r="HO283" s="216"/>
      <c r="HP283" s="216"/>
      <c r="HQ283" s="216"/>
      <c r="HR283" s="216"/>
      <c r="HS283" s="216"/>
      <c r="HT283" s="216"/>
      <c r="HU283" s="216"/>
      <c r="HV283" s="216"/>
      <c r="HW283" s="216"/>
      <c r="HX283" s="216"/>
      <c r="HY283" s="216"/>
      <c r="HZ283" s="216"/>
      <c r="IA283" s="216"/>
      <c r="IB283" s="216"/>
      <c r="IC283" s="216"/>
      <c r="ID283" s="216"/>
      <c r="IE283" s="216"/>
      <c r="IF283" s="216"/>
      <c r="IG283" s="216"/>
      <c r="IH283" s="216"/>
      <c r="II283" s="216"/>
      <c r="IJ283" s="216"/>
      <c r="IK283" s="216"/>
      <c r="IL283" s="216"/>
      <c r="IM283" s="216"/>
      <c r="IN283" s="216"/>
      <c r="IO283" s="216"/>
      <c r="IP283" s="216"/>
      <c r="IQ283" s="216"/>
      <c r="IR283" s="216"/>
      <c r="IS283" s="216"/>
      <c r="IT283" s="216"/>
      <c r="IU283" s="216"/>
      <c r="IV283" s="216"/>
      <c r="IW283" s="216"/>
      <c r="IX283" s="216"/>
      <c r="IY283" s="216"/>
      <c r="IZ283" s="216"/>
      <c r="JA283" s="216"/>
      <c r="JB283" s="216"/>
      <c r="JC283" s="216"/>
      <c r="JD283" s="216"/>
      <c r="JE283" s="216"/>
      <c r="JF283" s="216"/>
      <c r="JG283" s="216"/>
      <c r="JH283" s="216"/>
      <c r="JI283" s="216"/>
      <c r="JJ283" s="216"/>
      <c r="JK283" s="216"/>
      <c r="JL283" s="216"/>
      <c r="JM283" s="216"/>
      <c r="JN283" s="216"/>
      <c r="JO283" s="216"/>
      <c r="JP283" s="216"/>
      <c r="JQ283" s="216"/>
      <c r="JR283" s="216"/>
    </row>
    <row r="284" spans="58:278">
      <c r="BF284" s="215">
        <v>-7</v>
      </c>
      <c r="BG284" s="214">
        <f t="shared" si="2976"/>
        <v>-7</v>
      </c>
      <c r="BH284" s="257">
        <f t="shared" ref="BH284:BI284" si="3247">IF(BH287&lt;BH282,(BH282-BH287)/5+BH285,(BH287-BH282)/5+BH283)</f>
        <v>1.3888888888888889E-3</v>
      </c>
      <c r="BI284" s="254">
        <f t="shared" si="3247"/>
        <v>1.9444444444444444E-3</v>
      </c>
      <c r="BJ284" s="254">
        <f t="shared" ref="BJ284:BX284" si="3248">IF(BJ287&lt;BJ282,(BJ282-BJ287)/5+BJ285,(BJ287-BJ282)/5+BJ283)</f>
        <v>6.9444444444444447E-4</v>
      </c>
      <c r="BK284" s="254">
        <f t="shared" si="3248"/>
        <v>5.5555555555555556E-4</v>
      </c>
      <c r="BL284" s="254">
        <f t="shared" si="3248"/>
        <v>6.9444444444444447E-4</v>
      </c>
      <c r="BM284" s="254">
        <f t="shared" si="3248"/>
        <v>2.7777777777777778E-4</v>
      </c>
      <c r="BN284" s="254">
        <f t="shared" si="3248"/>
        <v>1.3888888888888889E-3</v>
      </c>
      <c r="BO284" s="254">
        <f t="shared" si="3248"/>
        <v>6.9444444444444447E-4</v>
      </c>
      <c r="BP284" s="254">
        <f t="shared" si="3248"/>
        <v>1.6666666666666668E-3</v>
      </c>
      <c r="BQ284" s="254">
        <f t="shared" si="3248"/>
        <v>9.722222222222223E-4</v>
      </c>
      <c r="BR284" s="254">
        <f t="shared" si="3248"/>
        <v>6.9444444444444447E-4</v>
      </c>
      <c r="BS284" s="254">
        <f t="shared" si="3248"/>
        <v>9.722222222222223E-4</v>
      </c>
      <c r="BT284" s="254">
        <f t="shared" si="3248"/>
        <v>9.722222222222223E-4</v>
      </c>
      <c r="BU284" s="254">
        <f t="shared" si="3248"/>
        <v>9.722222222222223E-4</v>
      </c>
      <c r="BV284" s="254">
        <f t="shared" si="3248"/>
        <v>9.722222222222223E-4</v>
      </c>
      <c r="BW284" s="254">
        <f t="shared" si="3248"/>
        <v>9.722222222222223E-4</v>
      </c>
      <c r="BX284" s="254">
        <f t="shared" si="3248"/>
        <v>6.9444444444444447E-4</v>
      </c>
      <c r="BY284" s="254">
        <f t="shared" ref="BY284:CL284" si="3249">IF(BY287&lt;BY282,(BY282-BY287)/5+BY285,(BY287-BY282)/5+BY283)</f>
        <v>6.9444444444444447E-4</v>
      </c>
      <c r="BZ284" s="254">
        <f t="shared" si="3249"/>
        <v>6.9444444444444447E-4</v>
      </c>
      <c r="CA284" s="254">
        <f t="shared" si="3249"/>
        <v>6.9444444444444447E-4</v>
      </c>
      <c r="CB284" s="254">
        <f t="shared" si="3249"/>
        <v>1.6666666666666668E-3</v>
      </c>
      <c r="CC284" s="254">
        <f t="shared" si="3249"/>
        <v>6.9444444444444447E-4</v>
      </c>
      <c r="CD284" s="254">
        <f t="shared" si="3249"/>
        <v>4.1666666666666664E-4</v>
      </c>
      <c r="CE284" s="254">
        <f t="shared" si="3249"/>
        <v>2.7777777777777778E-4</v>
      </c>
      <c r="CF284" s="254">
        <f t="shared" si="3249"/>
        <v>2.0833333333333333E-3</v>
      </c>
      <c r="CG284" s="254">
        <f t="shared" si="3249"/>
        <v>1.3888888888888889E-3</v>
      </c>
      <c r="CH284" s="254">
        <f t="shared" si="3249"/>
        <v>0</v>
      </c>
      <c r="CI284" s="254">
        <f t="shared" si="3249"/>
        <v>4.1666666666666664E-4</v>
      </c>
      <c r="CJ284" s="254">
        <f t="shared" si="3249"/>
        <v>1.3888888888888889E-3</v>
      </c>
      <c r="CK284" s="254">
        <f t="shared" si="3249"/>
        <v>4.1666666666666664E-4</v>
      </c>
      <c r="CL284" s="254">
        <f t="shared" si="3249"/>
        <v>4.1666666666666664E-4</v>
      </c>
      <c r="CM284" s="254">
        <v>0.99972222222222218</v>
      </c>
      <c r="CN284" s="254">
        <v>5.5555555555586401E-4</v>
      </c>
      <c r="CO284" s="254">
        <v>0.99944444444444402</v>
      </c>
      <c r="CP284" s="254">
        <f t="shared" ref="CP284" si="3250">IF(CP287&lt;CP282,(CP282-CP287)/5+CP285,(CP287-CP282)/5+CP283)</f>
        <v>0.99847222222222209</v>
      </c>
      <c r="CQ284" s="254">
        <v>0.99944444444444402</v>
      </c>
      <c r="CR284" s="254">
        <f t="shared" ref="CR284:DO284" si="3251">IF(CR287&lt;CR282,(CR282-CR287)/5+CR285,(CR287-CR282)/5+CR283)</f>
        <v>0.99777777777777765</v>
      </c>
      <c r="CS284" s="254">
        <f t="shared" si="3251"/>
        <v>0.99749999999999983</v>
      </c>
      <c r="CT284" s="254">
        <f t="shared" si="3251"/>
        <v>0.99708333333333321</v>
      </c>
      <c r="CU284" s="254">
        <f t="shared" si="3251"/>
        <v>0.99722222222222223</v>
      </c>
      <c r="CV284" s="254">
        <f t="shared" si="3251"/>
        <v>0.99597222222222226</v>
      </c>
      <c r="CW284" s="254">
        <f t="shared" si="3251"/>
        <v>0.99458333333333349</v>
      </c>
      <c r="CX284" s="254">
        <f t="shared" si="3251"/>
        <v>0.99569444444444433</v>
      </c>
      <c r="CY284" s="254">
        <f t="shared" si="3251"/>
        <v>0.99555555555555553</v>
      </c>
      <c r="CZ284" s="254">
        <f t="shared" si="3251"/>
        <v>0.99458333333333349</v>
      </c>
      <c r="DA284" s="254">
        <f t="shared" si="3251"/>
        <v>0.99458333333333349</v>
      </c>
      <c r="DB284" s="254">
        <f t="shared" si="3251"/>
        <v>0.99458333333333349</v>
      </c>
      <c r="DC284" s="254">
        <f t="shared" si="3251"/>
        <v>0.99277777777777787</v>
      </c>
      <c r="DD284" s="254">
        <f t="shared" si="3251"/>
        <v>0.99111111111111128</v>
      </c>
      <c r="DE284" s="254">
        <f t="shared" si="3251"/>
        <v>0.99152777777777767</v>
      </c>
      <c r="DF284" s="254">
        <f t="shared" si="3251"/>
        <v>0.98888888888888882</v>
      </c>
      <c r="DG284" s="254">
        <f t="shared" si="3251"/>
        <v>0.98625000000000007</v>
      </c>
      <c r="DH284" s="254">
        <f t="shared" si="3251"/>
        <v>0.98499999999999988</v>
      </c>
      <c r="DI284" s="254">
        <f t="shared" si="3251"/>
        <v>0.98444444444444457</v>
      </c>
      <c r="DJ284" s="254">
        <f t="shared" si="3251"/>
        <v>0.98472222222222217</v>
      </c>
      <c r="DK284" s="254">
        <f t="shared" si="3251"/>
        <v>0.98375000000000001</v>
      </c>
      <c r="DL284" s="254">
        <f t="shared" si="3251"/>
        <v>0.98111111111111093</v>
      </c>
      <c r="DM284" s="254">
        <f t="shared" si="3251"/>
        <v>0.97902777777777783</v>
      </c>
      <c r="DN284" s="254">
        <f t="shared" si="3251"/>
        <v>0.97736111111111101</v>
      </c>
      <c r="DO284" s="254">
        <f t="shared" si="3251"/>
        <v>0.96208333333333329</v>
      </c>
      <c r="DP284" s="254">
        <f t="shared" ref="DP284" si="3252">IF(DP287&lt;DP282,(DP282-DP287)/5+DP285,(DP287-DP282)/5+DP283)</f>
        <v>0.96041666666666659</v>
      </c>
      <c r="DQ284" s="306">
        <f t="shared" si="2977"/>
        <v>-7</v>
      </c>
      <c r="DR284" s="254">
        <f t="shared" ref="DR284:DS284" si="3253">IF(DR287&lt;DR282,(DR282-DR287)/5+DR285,(DR287-DR282)/5+DR283)</f>
        <v>7.9166666666666656E-3</v>
      </c>
      <c r="DS284" s="254">
        <f t="shared" si="3253"/>
        <v>6.9444444444444449E-3</v>
      </c>
      <c r="DT284" s="254">
        <f t="shared" ref="DT284:EE284" si="3254">IF(DT287&lt;DT282,(DT282-DT287)/5+DT285,(DT287-DT282)/5+DT283)</f>
        <v>6.9444444444444449E-3</v>
      </c>
      <c r="DU284" s="254">
        <f t="shared" si="3254"/>
        <v>6.9444444444444449E-3</v>
      </c>
      <c r="DV284" s="254">
        <f t="shared" si="3254"/>
        <v>6.6666666666666671E-3</v>
      </c>
      <c r="DW284" s="254">
        <f t="shared" si="3254"/>
        <v>6.3888888888888893E-3</v>
      </c>
      <c r="DX284" s="254">
        <f t="shared" si="3254"/>
        <v>5.2777777777777779E-3</v>
      </c>
      <c r="DY284" s="254">
        <f t="shared" si="3254"/>
        <v>4.1666666666666666E-3</v>
      </c>
      <c r="DZ284" s="254">
        <f t="shared" si="3254"/>
        <v>2.9166666666666668E-3</v>
      </c>
      <c r="EA284" s="254">
        <f t="shared" si="3254"/>
        <v>4.3055555555555555E-3</v>
      </c>
      <c r="EB284" s="254">
        <f t="shared" si="3254"/>
        <v>3.8888888888888888E-3</v>
      </c>
      <c r="EC284" s="254">
        <f t="shared" si="3254"/>
        <v>4.7222222222222223E-3</v>
      </c>
      <c r="ED284" s="254">
        <f t="shared" si="3254"/>
        <v>3.6111111111111114E-3</v>
      </c>
      <c r="EE284" s="254">
        <f t="shared" si="3254"/>
        <v>4.7222222222222223E-3</v>
      </c>
      <c r="EF284" s="254">
        <f t="shared" ref="EF284:EY284" si="3255">IF(EF287&lt;EF282,(EF282-EF287)/5+EF285,(EF287-EF282)/5+EF283)</f>
        <v>4.0277777777777777E-3</v>
      </c>
      <c r="EG284" s="254">
        <f t="shared" si="3255"/>
        <v>3.3333333333333335E-3</v>
      </c>
      <c r="EH284" s="254">
        <f t="shared" si="3255"/>
        <v>3.6111111111111114E-3</v>
      </c>
      <c r="EI284" s="254">
        <f t="shared" si="3255"/>
        <v>3.6111111111111114E-3</v>
      </c>
      <c r="EJ284" s="254">
        <f t="shared" si="3255"/>
        <v>4.3055555555555555E-3</v>
      </c>
      <c r="EK284" s="254">
        <f t="shared" si="3255"/>
        <v>4.0277777777777777E-3</v>
      </c>
      <c r="EL284" s="254">
        <f t="shared" si="3255"/>
        <v>4.4444444444444444E-3</v>
      </c>
      <c r="EM284" s="254">
        <f t="shared" si="3255"/>
        <v>2.638888888888889E-3</v>
      </c>
      <c r="EN284" s="254">
        <f t="shared" si="3255"/>
        <v>4.5833333333333334E-3</v>
      </c>
      <c r="EO284" s="254">
        <f t="shared" si="3255"/>
        <v>3.7499999999999999E-3</v>
      </c>
      <c r="EP284" s="254">
        <f t="shared" si="3255"/>
        <v>3.7499999999999999E-3</v>
      </c>
      <c r="EQ284" s="254">
        <f t="shared" si="3255"/>
        <v>3.7499999999999999E-3</v>
      </c>
      <c r="ER284" s="254">
        <f t="shared" si="3255"/>
        <v>2.0020833333333332</v>
      </c>
      <c r="ES284" s="254">
        <f t="shared" si="3255"/>
        <v>3.0555555555555557E-3</v>
      </c>
      <c r="ET284" s="254">
        <f t="shared" si="3255"/>
        <v>1.6666666666666668E-3</v>
      </c>
      <c r="EU284" s="254">
        <f t="shared" si="3255"/>
        <v>1.6666666666666668E-3</v>
      </c>
      <c r="EV284" s="254">
        <f t="shared" si="3255"/>
        <v>3.0555555555555557E-3</v>
      </c>
      <c r="EW284" s="254">
        <f t="shared" si="3255"/>
        <v>2.638888888888889E-3</v>
      </c>
      <c r="EX284" s="254">
        <f t="shared" si="3255"/>
        <v>2.3611111111111111E-3</v>
      </c>
      <c r="EY284" s="254">
        <f t="shared" si="3255"/>
        <v>3.0555555555555557E-3</v>
      </c>
      <c r="EZ284" s="254">
        <f t="shared" ref="EZ284:FJ284" si="3256">IF(EZ287&lt;EZ282,(EZ282-EZ287)/5+EZ285,(EZ287-EZ282)/5+EZ283)</f>
        <v>1.3888888888888889E-3</v>
      </c>
      <c r="FA284" s="254">
        <f t="shared" si="3256"/>
        <v>2.7777777777777779E-3</v>
      </c>
      <c r="FB284" s="254">
        <f t="shared" si="3256"/>
        <v>1.6666666666666668E-3</v>
      </c>
      <c r="FC284" s="254">
        <f t="shared" si="3256"/>
        <v>2.0833333333333333E-3</v>
      </c>
      <c r="FD284" s="254">
        <f t="shared" si="3256"/>
        <v>9.722222222222223E-4</v>
      </c>
      <c r="FE284" s="254">
        <f t="shared" si="3256"/>
        <v>1.6666666666666668E-3</v>
      </c>
      <c r="FF284" s="254">
        <f t="shared" si="3256"/>
        <v>1.6666666666666668E-3</v>
      </c>
      <c r="FG284" s="254">
        <f t="shared" si="3256"/>
        <v>3.3333333333333335E-3</v>
      </c>
      <c r="FH284" s="254">
        <f t="shared" si="3256"/>
        <v>2.638888888888889E-3</v>
      </c>
      <c r="FI284" s="254">
        <f t="shared" si="3256"/>
        <v>1.2499999999999998E-3</v>
      </c>
      <c r="FJ284" s="254">
        <f t="shared" si="3256"/>
        <v>1.9444444444444446E-3</v>
      </c>
      <c r="FK284" s="255">
        <f t="shared" ref="FK284" si="3257">IF(FK287&lt;FK282,(FK282-FK287)/5+FK285,(FK287-FK282)/5+FK283)</f>
        <v>2.0833333333333333E-3</v>
      </c>
      <c r="FL284" s="214">
        <f t="shared" si="2978"/>
        <v>-7</v>
      </c>
      <c r="FM284" s="238" t="s">
        <v>83</v>
      </c>
      <c r="FN284" s="222">
        <f>JB191</f>
        <v>4.1666666666666664E-4</v>
      </c>
      <c r="FO284" s="216"/>
      <c r="FP284" s="216"/>
      <c r="FQ284" s="216"/>
      <c r="FR284" s="216"/>
      <c r="FS284" s="216"/>
      <c r="FT284" s="216"/>
      <c r="FU284" s="216"/>
      <c r="FV284" s="216"/>
      <c r="FW284" s="216"/>
      <c r="FX284" s="216"/>
      <c r="FY284" s="216"/>
      <c r="FZ284" s="216"/>
      <c r="GA284" s="216"/>
      <c r="GB284" s="216"/>
      <c r="GC284" s="216"/>
      <c r="GD284" s="216"/>
      <c r="GE284" s="216"/>
      <c r="GF284" s="216"/>
      <c r="GG284" s="216"/>
      <c r="GH284" s="216"/>
      <c r="GI284" s="216"/>
      <c r="GJ284" s="216"/>
      <c r="GK284" s="216"/>
      <c r="GL284" s="216"/>
      <c r="GM284" s="216"/>
      <c r="GN284" s="216"/>
      <c r="GO284" s="216"/>
      <c r="GP284" s="216"/>
      <c r="GQ284" s="216"/>
      <c r="GR284" s="216"/>
      <c r="GS284" s="216"/>
      <c r="GT284" s="216"/>
      <c r="GU284" s="216"/>
      <c r="GV284" s="216"/>
      <c r="GW284" s="216"/>
      <c r="GX284" s="216"/>
      <c r="GY284" s="216"/>
      <c r="GZ284" s="216"/>
      <c r="HA284" s="216"/>
      <c r="HB284" s="216"/>
      <c r="HC284" s="216"/>
      <c r="HD284" s="216"/>
      <c r="HE284" s="216"/>
      <c r="HF284" s="216"/>
      <c r="HG284" s="216"/>
      <c r="HH284" s="216"/>
      <c r="HI284" s="216"/>
      <c r="HJ284" s="216"/>
      <c r="HK284" s="216"/>
      <c r="HL284" s="216"/>
      <c r="HM284" s="216"/>
      <c r="HN284" s="216"/>
      <c r="HO284" s="216"/>
      <c r="HP284" s="216"/>
      <c r="HQ284" s="216"/>
      <c r="HR284" s="216"/>
      <c r="HS284" s="216"/>
      <c r="HT284" s="216"/>
      <c r="HU284" s="216"/>
      <c r="HV284" s="216"/>
      <c r="HW284" s="216"/>
      <c r="HX284" s="216"/>
      <c r="HY284" s="216"/>
      <c r="HZ284" s="216"/>
      <c r="IA284" s="216"/>
      <c r="IB284" s="216"/>
      <c r="IC284" s="216"/>
      <c r="ID284" s="216"/>
      <c r="IE284" s="216"/>
      <c r="IF284" s="216"/>
      <c r="IG284" s="216"/>
      <c r="IH284" s="216"/>
      <c r="II284" s="216"/>
      <c r="IJ284" s="216"/>
      <c r="IK284" s="216"/>
      <c r="IL284" s="216"/>
      <c r="IM284" s="216"/>
      <c r="IN284" s="216"/>
      <c r="IO284" s="216"/>
      <c r="IP284" s="216"/>
      <c r="IQ284" s="216"/>
      <c r="IR284" s="216"/>
      <c r="IS284" s="216"/>
      <c r="IT284" s="216"/>
      <c r="IU284" s="216"/>
      <c r="IV284" s="216"/>
      <c r="IW284" s="216"/>
      <c r="IX284" s="216"/>
      <c r="IY284" s="216"/>
      <c r="IZ284" s="216"/>
      <c r="JA284" s="216"/>
      <c r="JB284" s="216"/>
      <c r="JC284" s="216"/>
      <c r="JD284" s="216"/>
      <c r="JE284" s="216"/>
      <c r="JF284" s="216"/>
      <c r="JG284" s="216"/>
      <c r="JH284" s="216"/>
      <c r="JI284" s="216"/>
      <c r="JJ284" s="216"/>
      <c r="JK284" s="216"/>
      <c r="JL284" s="216"/>
      <c r="JM284" s="216"/>
      <c r="JN284" s="216"/>
      <c r="JO284" s="216"/>
      <c r="JP284" s="216"/>
      <c r="JQ284" s="216"/>
      <c r="JR284" s="216"/>
    </row>
    <row r="285" spans="58:278">
      <c r="BF285" s="215">
        <v>-8</v>
      </c>
      <c r="BG285" s="214">
        <f t="shared" si="2976"/>
        <v>-8</v>
      </c>
      <c r="BH285" s="257">
        <f t="shared" ref="BH285:BI285" si="3258">IF(BH287&lt;BH282,(BH282-BH287)/5+BH286,(BH287-BH282)/5+BH284)</f>
        <v>1.3888888888888889E-3</v>
      </c>
      <c r="BI285" s="254">
        <f t="shared" si="3258"/>
        <v>1.5277777777777776E-3</v>
      </c>
      <c r="BJ285" s="254">
        <f t="shared" ref="BJ285:BX285" si="3259">IF(BJ287&lt;BJ282,(BJ282-BJ287)/5+BJ286,(BJ287-BJ282)/5+BJ284)</f>
        <v>6.9444444444444447E-4</v>
      </c>
      <c r="BK285" s="254">
        <f t="shared" si="3259"/>
        <v>8.3333333333333328E-4</v>
      </c>
      <c r="BL285" s="254">
        <f t="shared" si="3259"/>
        <v>6.9444444444444447E-4</v>
      </c>
      <c r="BM285" s="254">
        <f t="shared" si="3259"/>
        <v>4.1666666666666664E-4</v>
      </c>
      <c r="BN285" s="254">
        <f t="shared" si="3259"/>
        <v>1.3888888888888889E-3</v>
      </c>
      <c r="BO285" s="254">
        <f t="shared" si="3259"/>
        <v>6.9444444444444447E-4</v>
      </c>
      <c r="BP285" s="254">
        <f t="shared" si="3259"/>
        <v>1.8055555555555557E-3</v>
      </c>
      <c r="BQ285" s="254">
        <f t="shared" si="3259"/>
        <v>1.1111111111111111E-3</v>
      </c>
      <c r="BR285" s="254">
        <f t="shared" si="3259"/>
        <v>6.9444444444444447E-4</v>
      </c>
      <c r="BS285" s="254">
        <f t="shared" si="3259"/>
        <v>1.1111111111111111E-3</v>
      </c>
      <c r="BT285" s="254">
        <f t="shared" si="3259"/>
        <v>1.1111111111111111E-3</v>
      </c>
      <c r="BU285" s="254">
        <f t="shared" si="3259"/>
        <v>1.1111111111111111E-3</v>
      </c>
      <c r="BV285" s="254">
        <f t="shared" si="3259"/>
        <v>1.1111111111111111E-3</v>
      </c>
      <c r="BW285" s="254">
        <f t="shared" si="3259"/>
        <v>1.1111111111111111E-3</v>
      </c>
      <c r="BX285" s="254">
        <f t="shared" si="3259"/>
        <v>6.9444444444444447E-4</v>
      </c>
      <c r="BY285" s="254">
        <f t="shared" ref="BY285:CL285" si="3260">IF(BY287&lt;BY282,(BY282-BY287)/5+BY286,(BY287-BY282)/5+BY284)</f>
        <v>6.9444444444444447E-4</v>
      </c>
      <c r="BZ285" s="254">
        <f t="shared" si="3260"/>
        <v>6.9444444444444447E-4</v>
      </c>
      <c r="CA285" s="254">
        <f t="shared" si="3260"/>
        <v>6.9444444444444447E-4</v>
      </c>
      <c r="CB285" s="254">
        <f t="shared" si="3260"/>
        <v>1.8055555555555557E-3</v>
      </c>
      <c r="CC285" s="254">
        <f t="shared" si="3260"/>
        <v>6.9444444444444447E-4</v>
      </c>
      <c r="CD285" s="254">
        <f t="shared" si="3260"/>
        <v>2.7777777777777778E-4</v>
      </c>
      <c r="CE285" s="254">
        <f t="shared" si="3260"/>
        <v>4.1666666666666664E-4</v>
      </c>
      <c r="CF285" s="254">
        <f t="shared" si="3260"/>
        <v>2.0833333333333333E-3</v>
      </c>
      <c r="CG285" s="254">
        <f t="shared" si="3260"/>
        <v>1.3888888888888889E-3</v>
      </c>
      <c r="CH285" s="254">
        <f t="shared" si="3260"/>
        <v>0</v>
      </c>
      <c r="CI285" s="254">
        <f t="shared" si="3260"/>
        <v>2.7777777777777778E-4</v>
      </c>
      <c r="CJ285" s="254">
        <f t="shared" si="3260"/>
        <v>1.3888888888888889E-3</v>
      </c>
      <c r="CK285" s="254">
        <f t="shared" si="3260"/>
        <v>2.7777777777777778E-4</v>
      </c>
      <c r="CL285" s="254">
        <f t="shared" si="3260"/>
        <v>2.7777777777777778E-4</v>
      </c>
      <c r="CM285" s="254">
        <v>0.99888888888888883</v>
      </c>
      <c r="CN285" s="254">
        <v>1.3888888888888889E-4</v>
      </c>
      <c r="CO285" s="254">
        <v>0.99916666666666665</v>
      </c>
      <c r="CP285" s="254">
        <f t="shared" ref="CP285" si="3261">IF(CP287&lt;CP282,(CP282-CP287)/5+CP286,(CP287-CP282)/5+CP284)</f>
        <v>0.99805555555555547</v>
      </c>
      <c r="CQ285" s="254">
        <v>0.99916666666666665</v>
      </c>
      <c r="CR285" s="254">
        <f t="shared" ref="CR285:DO285" si="3262">IF(CR287&lt;CR282,(CR282-CR287)/5+CR286,(CR287-CR282)/5+CR284)</f>
        <v>0.99736111111111103</v>
      </c>
      <c r="CS285" s="254">
        <f t="shared" si="3262"/>
        <v>0.9969444444444443</v>
      </c>
      <c r="CT285" s="254">
        <f t="shared" si="3262"/>
        <v>0.99597222222222215</v>
      </c>
      <c r="CU285" s="254">
        <f t="shared" si="3262"/>
        <v>0.99652777777777779</v>
      </c>
      <c r="CV285" s="254">
        <f t="shared" si="3262"/>
        <v>0.995</v>
      </c>
      <c r="CW285" s="254">
        <f t="shared" si="3262"/>
        <v>0.99361111111111122</v>
      </c>
      <c r="CX285" s="254">
        <f t="shared" si="3262"/>
        <v>0.99458333333333326</v>
      </c>
      <c r="CY285" s="254">
        <f t="shared" si="3262"/>
        <v>0.99472222222222217</v>
      </c>
      <c r="CZ285" s="254">
        <f t="shared" si="3262"/>
        <v>0.99361111111111122</v>
      </c>
      <c r="DA285" s="254">
        <f t="shared" si="3262"/>
        <v>0.99361111111111122</v>
      </c>
      <c r="DB285" s="254">
        <f t="shared" si="3262"/>
        <v>0.99291666666666678</v>
      </c>
      <c r="DC285" s="254">
        <f t="shared" si="3262"/>
        <v>0.99055555555555563</v>
      </c>
      <c r="DD285" s="254">
        <f t="shared" si="3262"/>
        <v>0.98944444444444457</v>
      </c>
      <c r="DE285" s="254">
        <f t="shared" si="3262"/>
        <v>0.98972222222222217</v>
      </c>
      <c r="DF285" s="254">
        <f t="shared" si="3262"/>
        <v>0.98680555555555549</v>
      </c>
      <c r="DG285" s="254">
        <f t="shared" si="3262"/>
        <v>0.98388888888888892</v>
      </c>
      <c r="DH285" s="254">
        <f t="shared" si="3262"/>
        <v>0.98236111111111102</v>
      </c>
      <c r="DI285" s="254">
        <f t="shared" si="3262"/>
        <v>0.98152777777777789</v>
      </c>
      <c r="DJ285" s="254">
        <f t="shared" si="3262"/>
        <v>0.9819444444444444</v>
      </c>
      <c r="DK285" s="254">
        <f t="shared" si="3262"/>
        <v>0.98083333333333333</v>
      </c>
      <c r="DL285" s="254">
        <f t="shared" si="3262"/>
        <v>0.97791666666666655</v>
      </c>
      <c r="DM285" s="254">
        <f t="shared" si="3262"/>
        <v>0.97513888888888889</v>
      </c>
      <c r="DN285" s="254">
        <f t="shared" si="3262"/>
        <v>0.97333333333333327</v>
      </c>
      <c r="DO285" s="254">
        <f t="shared" si="3262"/>
        <v>0.95527777777777778</v>
      </c>
      <c r="DP285" s="254">
        <f t="shared" ref="DP285" si="3263">IF(DP287&lt;DP282,(DP282-DP287)/5+DP286,(DP287-DP282)/5+DP284)</f>
        <v>0.95347222222222217</v>
      </c>
      <c r="DQ285" s="306">
        <f t="shared" si="2977"/>
        <v>-8</v>
      </c>
      <c r="DR285" s="254">
        <f t="shared" ref="DR285:DS285" si="3264">IF(DR287&lt;DR282,(DR282-DR287)/5+DR286,(DR287-DR282)/5+DR284)</f>
        <v>8.7499999999999991E-3</v>
      </c>
      <c r="DS285" s="254">
        <f t="shared" si="3264"/>
        <v>7.6388888888888895E-3</v>
      </c>
      <c r="DT285" s="254">
        <f t="shared" ref="DT285:EE285" si="3265">IF(DT287&lt;DT282,(DT282-DT287)/5+DT286,(DT287-DT282)/5+DT284)</f>
        <v>7.6388888888888895E-3</v>
      </c>
      <c r="DU285" s="254">
        <f t="shared" si="3265"/>
        <v>7.6388888888888895E-3</v>
      </c>
      <c r="DV285" s="254">
        <f t="shared" si="3265"/>
        <v>7.2222222222222228E-3</v>
      </c>
      <c r="DW285" s="254">
        <f t="shared" si="3265"/>
        <v>6.805555555555556E-3</v>
      </c>
      <c r="DX285" s="254">
        <f t="shared" si="3265"/>
        <v>5.138888888888889E-3</v>
      </c>
      <c r="DY285" s="254">
        <f t="shared" si="3265"/>
        <v>4.8611111111111112E-3</v>
      </c>
      <c r="DZ285" s="254">
        <f t="shared" si="3265"/>
        <v>3.3333333333333335E-3</v>
      </c>
      <c r="EA285" s="254">
        <f t="shared" si="3265"/>
        <v>4.0277777777777777E-3</v>
      </c>
      <c r="EB285" s="254">
        <f t="shared" si="3265"/>
        <v>3.7499999999999999E-3</v>
      </c>
      <c r="EC285" s="254">
        <f t="shared" si="3265"/>
        <v>5.0000000000000001E-3</v>
      </c>
      <c r="ED285" s="254">
        <f t="shared" si="3265"/>
        <v>4.0277777777777777E-3</v>
      </c>
      <c r="EE285" s="254">
        <f t="shared" si="3265"/>
        <v>5.0000000000000001E-3</v>
      </c>
      <c r="EF285" s="254">
        <f t="shared" ref="EF285:EY285" si="3266">IF(EF287&lt;EF282,(EF282-EF287)/5+EF286,(EF287-EF282)/5+EF284)</f>
        <v>4.3055555555555555E-3</v>
      </c>
      <c r="EG285" s="254">
        <f t="shared" si="3266"/>
        <v>3.6111111111111114E-3</v>
      </c>
      <c r="EH285" s="254">
        <f t="shared" si="3266"/>
        <v>4.0277777777777777E-3</v>
      </c>
      <c r="EI285" s="254">
        <f t="shared" si="3266"/>
        <v>3.3333333333333335E-3</v>
      </c>
      <c r="EJ285" s="254">
        <f t="shared" si="3266"/>
        <v>4.7222222222222223E-3</v>
      </c>
      <c r="EK285" s="254">
        <f t="shared" si="3266"/>
        <v>4.3055555555555555E-3</v>
      </c>
      <c r="EL285" s="254">
        <f t="shared" si="3266"/>
        <v>4.5833333333333334E-3</v>
      </c>
      <c r="EM285" s="254">
        <f t="shared" si="3266"/>
        <v>2.9166666666666668E-3</v>
      </c>
      <c r="EN285" s="254">
        <f t="shared" si="3266"/>
        <v>4.4444444444444444E-3</v>
      </c>
      <c r="EO285" s="254">
        <f t="shared" si="3266"/>
        <v>3.8888888888888888E-3</v>
      </c>
      <c r="EP285" s="254">
        <f t="shared" si="3266"/>
        <v>3.8888888888888888E-3</v>
      </c>
      <c r="EQ285" s="254">
        <f t="shared" si="3266"/>
        <v>3.8888888888888888E-3</v>
      </c>
      <c r="ER285" s="254">
        <f t="shared" si="3266"/>
        <v>3.0013888888888887</v>
      </c>
      <c r="ES285" s="254">
        <f t="shared" si="3266"/>
        <v>3.1944444444444446E-3</v>
      </c>
      <c r="ET285" s="254">
        <f t="shared" si="3266"/>
        <v>1.8055555555555557E-3</v>
      </c>
      <c r="EU285" s="254">
        <f t="shared" si="3266"/>
        <v>1.8055555555555557E-3</v>
      </c>
      <c r="EV285" s="254">
        <f t="shared" si="3266"/>
        <v>3.1944444444444446E-3</v>
      </c>
      <c r="EW285" s="254">
        <f t="shared" si="3266"/>
        <v>2.2222222222222222E-3</v>
      </c>
      <c r="EX285" s="254">
        <f t="shared" si="3266"/>
        <v>2.5000000000000001E-3</v>
      </c>
      <c r="EY285" s="254">
        <f t="shared" si="3266"/>
        <v>3.1944444444444446E-3</v>
      </c>
      <c r="EZ285" s="254">
        <f t="shared" ref="EZ285:FJ285" si="3267">IF(EZ287&lt;EZ282,(EZ282-EZ287)/5+EZ286,(EZ287-EZ282)/5+EZ284)</f>
        <v>1.3888888888888889E-3</v>
      </c>
      <c r="FA285" s="254">
        <f t="shared" si="3267"/>
        <v>2.7777777777777779E-3</v>
      </c>
      <c r="FB285" s="254">
        <f t="shared" si="3267"/>
        <v>1.8055555555555557E-3</v>
      </c>
      <c r="FC285" s="254">
        <f t="shared" si="3267"/>
        <v>2.0833333333333333E-3</v>
      </c>
      <c r="FD285" s="254">
        <f t="shared" si="3267"/>
        <v>1.1111111111111111E-3</v>
      </c>
      <c r="FE285" s="254">
        <f t="shared" si="3267"/>
        <v>1.8055555555555557E-3</v>
      </c>
      <c r="FF285" s="254">
        <f t="shared" si="3267"/>
        <v>1.8055555555555557E-3</v>
      </c>
      <c r="FG285" s="254">
        <f t="shared" si="3267"/>
        <v>3.6111111111111114E-3</v>
      </c>
      <c r="FH285" s="254">
        <f t="shared" si="3267"/>
        <v>2.9166666666666668E-3</v>
      </c>
      <c r="FI285" s="254">
        <f t="shared" si="3267"/>
        <v>8.3333333333333328E-4</v>
      </c>
      <c r="FJ285" s="254">
        <f t="shared" si="3267"/>
        <v>2.2222222222222222E-3</v>
      </c>
      <c r="FK285" s="255">
        <f t="shared" ref="FK285" si="3268">IF(FK287&lt;FK282,(FK282-FK287)/5+FK286,(FK287-FK282)/5+FK284)</f>
        <v>2.0833333333333333E-3</v>
      </c>
      <c r="FL285" s="214">
        <f t="shared" si="2978"/>
        <v>-8</v>
      </c>
      <c r="FM285" s="238" t="s">
        <v>171</v>
      </c>
      <c r="FN285" s="222">
        <f>JC191</f>
        <v>2.7777777777777779E-3</v>
      </c>
      <c r="FO285" s="216"/>
      <c r="FP285" s="216"/>
      <c r="FQ285" s="216"/>
      <c r="FR285" s="216"/>
      <c r="FS285" s="216"/>
      <c r="FT285" s="216"/>
      <c r="FU285" s="216"/>
      <c r="FV285" s="216"/>
      <c r="FW285" s="216"/>
      <c r="FX285" s="216"/>
      <c r="FY285" s="216"/>
      <c r="FZ285" s="216"/>
      <c r="GA285" s="216"/>
      <c r="GB285" s="216"/>
      <c r="GC285" s="216"/>
      <c r="GD285" s="216"/>
      <c r="GE285" s="216"/>
      <c r="GF285" s="216"/>
      <c r="GG285" s="216"/>
      <c r="GH285" s="216"/>
      <c r="GI285" s="216"/>
      <c r="GJ285" s="216"/>
      <c r="GK285" s="216"/>
      <c r="GL285" s="216"/>
      <c r="GM285" s="216"/>
      <c r="GN285" s="216"/>
      <c r="GO285" s="216"/>
      <c r="GP285" s="216"/>
      <c r="GQ285" s="216"/>
      <c r="GR285" s="216"/>
      <c r="GS285" s="216"/>
      <c r="GT285" s="216"/>
      <c r="GU285" s="216"/>
      <c r="GV285" s="216"/>
      <c r="GW285" s="216"/>
      <c r="GX285" s="216"/>
      <c r="GY285" s="216"/>
      <c r="GZ285" s="216"/>
      <c r="HA285" s="216"/>
      <c r="HB285" s="216"/>
      <c r="HC285" s="216"/>
      <c r="HD285" s="216"/>
      <c r="HE285" s="216"/>
      <c r="HF285" s="216"/>
      <c r="HG285" s="216"/>
      <c r="HH285" s="216"/>
      <c r="HI285" s="216"/>
      <c r="HJ285" s="216"/>
      <c r="HK285" s="216"/>
      <c r="HL285" s="216"/>
      <c r="HM285" s="216"/>
      <c r="HN285" s="216"/>
      <c r="HO285" s="216"/>
      <c r="HP285" s="216"/>
      <c r="HQ285" s="216"/>
      <c r="HR285" s="216"/>
      <c r="HS285" s="216"/>
      <c r="HT285" s="216"/>
      <c r="HU285" s="216"/>
      <c r="HV285" s="216"/>
      <c r="HW285" s="216"/>
      <c r="HX285" s="216"/>
      <c r="HY285" s="216"/>
      <c r="HZ285" s="216"/>
      <c r="IA285" s="216"/>
      <c r="IB285" s="216"/>
      <c r="IC285" s="216"/>
      <c r="ID285" s="216"/>
      <c r="IE285" s="216"/>
      <c r="IF285" s="216"/>
      <c r="IG285" s="216"/>
      <c r="IH285" s="216"/>
      <c r="II285" s="216"/>
      <c r="IJ285" s="216"/>
      <c r="IK285" s="216"/>
      <c r="IL285" s="216"/>
      <c r="IM285" s="216"/>
      <c r="IN285" s="216"/>
      <c r="IO285" s="216"/>
      <c r="IP285" s="216"/>
      <c r="IQ285" s="216"/>
      <c r="IR285" s="216"/>
      <c r="IS285" s="216"/>
      <c r="IT285" s="216"/>
      <c r="IU285" s="216"/>
      <c r="IV285" s="216"/>
      <c r="IW285" s="216"/>
      <c r="IX285" s="216"/>
      <c r="IY285" s="216"/>
      <c r="IZ285" s="216"/>
      <c r="JA285" s="216"/>
      <c r="JB285" s="216"/>
      <c r="JC285" s="216"/>
      <c r="JD285" s="216"/>
      <c r="JE285" s="216"/>
      <c r="JF285" s="216"/>
      <c r="JG285" s="216"/>
      <c r="JH285" s="216"/>
      <c r="JI285" s="216"/>
      <c r="JJ285" s="216"/>
      <c r="JK285" s="216"/>
      <c r="JL285" s="216"/>
      <c r="JM285" s="216"/>
      <c r="JN285" s="216"/>
      <c r="JO285" s="216"/>
      <c r="JP285" s="216"/>
      <c r="JQ285" s="216"/>
      <c r="JR285" s="216"/>
    </row>
    <row r="286" spans="58:278" ht="15.75" thickBot="1">
      <c r="BF286" s="215">
        <v>-9</v>
      </c>
      <c r="BG286" s="214">
        <f t="shared" si="2976"/>
        <v>-9</v>
      </c>
      <c r="BH286" s="286">
        <f>IF(BH287&lt;BH282,(BH282-BH287)/5+BH287,(BH287-BH282)/5+BH285)</f>
        <v>1.3888888888888889E-3</v>
      </c>
      <c r="BI286" s="283">
        <f>IF(BI287&lt;BI282,(BI282-BI287)/5+BI287,(BI287-BI282)/5+BI285)</f>
        <v>1.1111111111111111E-3</v>
      </c>
      <c r="BJ286" s="283">
        <f t="shared" ref="BJ286:BX286" si="3269">IF(BJ287&lt;BJ282,(BJ282-BJ287)/5+BJ287,(BJ287-BJ282)/5+BJ285)</f>
        <v>6.9444444444444447E-4</v>
      </c>
      <c r="BK286" s="283">
        <f t="shared" si="3269"/>
        <v>1.1111111111111111E-3</v>
      </c>
      <c r="BL286" s="283">
        <f t="shared" si="3269"/>
        <v>6.9444444444444447E-4</v>
      </c>
      <c r="BM286" s="283">
        <f t="shared" si="3269"/>
        <v>5.5555555555555556E-4</v>
      </c>
      <c r="BN286" s="283">
        <f t="shared" si="3269"/>
        <v>1.3888888888888889E-3</v>
      </c>
      <c r="BO286" s="283">
        <f t="shared" si="3269"/>
        <v>6.9444444444444447E-4</v>
      </c>
      <c r="BP286" s="283">
        <f t="shared" si="3269"/>
        <v>1.9444444444444446E-3</v>
      </c>
      <c r="BQ286" s="283">
        <f t="shared" si="3269"/>
        <v>1.25E-3</v>
      </c>
      <c r="BR286" s="283">
        <f t="shared" si="3269"/>
        <v>6.9444444444444447E-4</v>
      </c>
      <c r="BS286" s="283">
        <f t="shared" si="3269"/>
        <v>1.25E-3</v>
      </c>
      <c r="BT286" s="283">
        <f t="shared" si="3269"/>
        <v>1.25E-3</v>
      </c>
      <c r="BU286" s="283">
        <f t="shared" si="3269"/>
        <v>1.25E-3</v>
      </c>
      <c r="BV286" s="283">
        <f t="shared" si="3269"/>
        <v>1.25E-3</v>
      </c>
      <c r="BW286" s="283">
        <f t="shared" si="3269"/>
        <v>1.25E-3</v>
      </c>
      <c r="BX286" s="283">
        <f t="shared" si="3269"/>
        <v>6.9444444444444447E-4</v>
      </c>
      <c r="BY286" s="283">
        <f t="shared" ref="BY286" si="3270">IF(BY287&lt;BY282,(BY282-BY287)/5+BY287,(BY287-BY282)/5+BY285)</f>
        <v>6.9444444444444447E-4</v>
      </c>
      <c r="BZ286" s="283">
        <f t="shared" ref="BZ286" si="3271">IF(BZ287&lt;BZ282,(BZ282-BZ287)/5+BZ287,(BZ287-BZ282)/5+BZ285)</f>
        <v>6.9444444444444447E-4</v>
      </c>
      <c r="CA286" s="283">
        <f t="shared" ref="CA286" si="3272">IF(CA287&lt;CA282,(CA282-CA287)/5+CA287,(CA287-CA282)/5+CA285)</f>
        <v>6.9444444444444447E-4</v>
      </c>
      <c r="CB286" s="283">
        <f t="shared" ref="CB286" si="3273">IF(CB287&lt;CB282,(CB282-CB287)/5+CB287,(CB287-CB282)/5+CB285)</f>
        <v>1.9444444444444446E-3</v>
      </c>
      <c r="CC286" s="283">
        <f t="shared" ref="CC286" si="3274">IF(CC287&lt;CC282,(CC282-CC287)/5+CC287,(CC287-CC282)/5+CC285)</f>
        <v>6.9444444444444447E-4</v>
      </c>
      <c r="CD286" s="283">
        <f t="shared" ref="CD286" si="3275">IF(CD287&lt;CD282,(CD282-CD287)/5+CD287,(CD287-CD282)/5+CD285)</f>
        <v>1.3888888888888889E-4</v>
      </c>
      <c r="CE286" s="283">
        <f t="shared" ref="CE286" si="3276">IF(CE287&lt;CE282,(CE282-CE287)/5+CE287,(CE287-CE282)/5+CE285)</f>
        <v>5.5555555555555556E-4</v>
      </c>
      <c r="CF286" s="283">
        <f t="shared" ref="CF286" si="3277">IF(CF287&lt;CF282,(CF282-CF287)/5+CF287,(CF287-CF282)/5+CF285)</f>
        <v>2.0833333333333333E-3</v>
      </c>
      <c r="CG286" s="283">
        <f t="shared" ref="CG286" si="3278">IF(CG287&lt;CG282,(CG282-CG287)/5+CG287,(CG287-CG282)/5+CG285)</f>
        <v>1.3888888888888889E-3</v>
      </c>
      <c r="CH286" s="283">
        <f t="shared" ref="CH286" si="3279">IF(CH287&lt;CH282,(CH282-CH287)/5+CH287,(CH287-CH282)/5+CH285)</f>
        <v>0</v>
      </c>
      <c r="CI286" s="283">
        <f t="shared" ref="CI286" si="3280">IF(CI287&lt;CI282,(CI282-CI287)/5+CI287,(CI287-CI282)/5+CI285)</f>
        <v>1.3888888888888889E-4</v>
      </c>
      <c r="CJ286" s="283">
        <f t="shared" ref="CJ286" si="3281">IF(CJ287&lt;CJ282,(CJ282-CJ287)/5+CJ287,(CJ287-CJ282)/5+CJ285)</f>
        <v>1.3888888888888889E-3</v>
      </c>
      <c r="CK286" s="283">
        <f t="shared" ref="CK286" si="3282">IF(CK287&lt;CK282,(CK282-CK287)/5+CK287,(CK287-CK282)/5+CK285)</f>
        <v>1.3888888888888889E-4</v>
      </c>
      <c r="CL286" s="283">
        <f t="shared" ref="CL286" si="3283">IF(CL287&lt;CL282,(CL282-CL287)/5+CL287,(CL287-CL282)/5+CL285)</f>
        <v>1.3888888888888889E-4</v>
      </c>
      <c r="CM286" s="283">
        <v>0.99805555555555558</v>
      </c>
      <c r="CN286" s="283">
        <v>0.99972222222222218</v>
      </c>
      <c r="CO286" s="283">
        <v>0.99888888888888883</v>
      </c>
      <c r="CP286" s="283">
        <f t="shared" ref="CP286" si="3284">IF(CP287&lt;CP282,(CP282-CP287)/5+CP287,(CP287-CP282)/5+CP285)</f>
        <v>0.99763888888888885</v>
      </c>
      <c r="CQ286" s="283">
        <v>0.99888888888888883</v>
      </c>
      <c r="CR286" s="283">
        <f t="shared" ref="CR286:DO286" si="3285">IF(CR287&lt;CR282,(CR282-CR287)/5+CR287,(CR287-CR282)/5+CR285)</f>
        <v>0.99694444444444441</v>
      </c>
      <c r="CS286" s="283">
        <f t="shared" si="3285"/>
        <v>0.99638888888888877</v>
      </c>
      <c r="CT286" s="283">
        <f t="shared" si="3285"/>
        <v>0.99486111111111108</v>
      </c>
      <c r="CU286" s="283">
        <f t="shared" si="3285"/>
        <v>0.99583333333333335</v>
      </c>
      <c r="CV286" s="283">
        <f t="shared" si="3285"/>
        <v>0.99402777777777773</v>
      </c>
      <c r="CW286" s="283">
        <f t="shared" si="3285"/>
        <v>0.99263888888888896</v>
      </c>
      <c r="CX286" s="283">
        <f t="shared" si="3285"/>
        <v>0.9934722222222222</v>
      </c>
      <c r="CY286" s="283">
        <f t="shared" si="3285"/>
        <v>0.99388888888888882</v>
      </c>
      <c r="CZ286" s="283">
        <f t="shared" si="3285"/>
        <v>0.99263888888888896</v>
      </c>
      <c r="DA286" s="283">
        <f t="shared" si="3285"/>
        <v>0.99263888888888896</v>
      </c>
      <c r="DB286" s="283">
        <f t="shared" si="3285"/>
        <v>0.99125000000000008</v>
      </c>
      <c r="DC286" s="283">
        <f t="shared" si="3285"/>
        <v>0.9883333333333334</v>
      </c>
      <c r="DD286" s="283">
        <f t="shared" si="3285"/>
        <v>0.98777777777777787</v>
      </c>
      <c r="DE286" s="283">
        <f t="shared" si="3285"/>
        <v>0.98791666666666667</v>
      </c>
      <c r="DF286" s="283">
        <f t="shared" si="3285"/>
        <v>0.98472222222222217</v>
      </c>
      <c r="DG286" s="283">
        <f t="shared" si="3285"/>
        <v>0.98152777777777778</v>
      </c>
      <c r="DH286" s="283">
        <f t="shared" si="3285"/>
        <v>0.97972222222222216</v>
      </c>
      <c r="DI286" s="283">
        <f t="shared" si="3285"/>
        <v>0.97861111111111121</v>
      </c>
      <c r="DJ286" s="283">
        <f t="shared" si="3285"/>
        <v>0.97916666666666663</v>
      </c>
      <c r="DK286" s="283">
        <f t="shared" si="3285"/>
        <v>0.97791666666666666</v>
      </c>
      <c r="DL286" s="283">
        <f t="shared" si="3285"/>
        <v>0.97472222222222216</v>
      </c>
      <c r="DM286" s="283">
        <f t="shared" si="3285"/>
        <v>0.97124999999999995</v>
      </c>
      <c r="DN286" s="283">
        <f t="shared" si="3285"/>
        <v>0.96930555555555553</v>
      </c>
      <c r="DO286" s="283">
        <f t="shared" si="3285"/>
        <v>0.94847222222222227</v>
      </c>
      <c r="DP286" s="283">
        <f t="shared" ref="DP286" si="3286">IF(DP287&lt;DP282,(DP282-DP287)/5+DP287,(DP287-DP282)/5+DP285)</f>
        <v>0.94652777777777775</v>
      </c>
      <c r="DQ286" s="306">
        <f t="shared" si="2977"/>
        <v>-9</v>
      </c>
      <c r="DR286" s="272">
        <f t="shared" ref="DR286:DS286" si="3287">IF(DR287&lt;DR282,(DR282-DR287)/5+DR287,(DR287-DR282)/5+DR285)</f>
        <v>9.5833333333333326E-3</v>
      </c>
      <c r="DS286" s="272">
        <f t="shared" si="3287"/>
        <v>8.333333333333335E-3</v>
      </c>
      <c r="DT286" s="272">
        <f t="shared" ref="DT286:EE286" si="3288">IF(DT287&lt;DT282,(DT282-DT287)/5+DT287,(DT287-DT282)/5+DT285)</f>
        <v>8.333333333333335E-3</v>
      </c>
      <c r="DU286" s="272">
        <f t="shared" si="3288"/>
        <v>8.333333333333335E-3</v>
      </c>
      <c r="DV286" s="272">
        <f t="shared" si="3288"/>
        <v>7.7777777777777784E-3</v>
      </c>
      <c r="DW286" s="272">
        <f t="shared" si="3288"/>
        <v>7.2222222222222228E-3</v>
      </c>
      <c r="DX286" s="272">
        <f t="shared" si="3288"/>
        <v>5.0000000000000001E-3</v>
      </c>
      <c r="DY286" s="272">
        <f t="shared" si="3288"/>
        <v>5.5555555555555558E-3</v>
      </c>
      <c r="DZ286" s="272">
        <f t="shared" si="3288"/>
        <v>3.7500000000000003E-3</v>
      </c>
      <c r="EA286" s="272">
        <f t="shared" si="3288"/>
        <v>3.7499999999999999E-3</v>
      </c>
      <c r="EB286" s="272">
        <f t="shared" si="3288"/>
        <v>3.6111111111111109E-3</v>
      </c>
      <c r="EC286" s="272">
        <f t="shared" si="3288"/>
        <v>5.2777777777777779E-3</v>
      </c>
      <c r="ED286" s="272">
        <f t="shared" si="3288"/>
        <v>4.4444444444444444E-3</v>
      </c>
      <c r="EE286" s="272">
        <f t="shared" si="3288"/>
        <v>5.2777777777777779E-3</v>
      </c>
      <c r="EF286" s="272">
        <f t="shared" ref="EF286:EY286" si="3289">IF(EF287&lt;EF282,(EF282-EF287)/5+EF287,(EF287-EF282)/5+EF285)</f>
        <v>4.5833333333333334E-3</v>
      </c>
      <c r="EG286" s="272">
        <f t="shared" si="3289"/>
        <v>3.8888888888888892E-3</v>
      </c>
      <c r="EH286" s="272">
        <f t="shared" si="3289"/>
        <v>4.4444444444444444E-3</v>
      </c>
      <c r="EI286" s="272">
        <f t="shared" si="3289"/>
        <v>3.0555555555555557E-3</v>
      </c>
      <c r="EJ286" s="272">
        <f t="shared" si="3289"/>
        <v>5.138888888888889E-3</v>
      </c>
      <c r="EK286" s="272">
        <f t="shared" si="3289"/>
        <v>4.5833333333333334E-3</v>
      </c>
      <c r="EL286" s="272">
        <f t="shared" si="3289"/>
        <v>4.7222222222222223E-3</v>
      </c>
      <c r="EM286" s="272">
        <f t="shared" si="3289"/>
        <v>3.1944444444444446E-3</v>
      </c>
      <c r="EN286" s="272">
        <f t="shared" si="3289"/>
        <v>4.3055555555555555E-3</v>
      </c>
      <c r="EO286" s="272">
        <f t="shared" si="3289"/>
        <v>4.0277777777777777E-3</v>
      </c>
      <c r="EP286" s="272">
        <f t="shared" si="3289"/>
        <v>4.0277777777777777E-3</v>
      </c>
      <c r="EQ286" s="272">
        <f t="shared" si="3289"/>
        <v>4.0277777777777777E-3</v>
      </c>
      <c r="ER286" s="272">
        <f t="shared" si="3289"/>
        <v>4.0006944444444441</v>
      </c>
      <c r="ES286" s="272">
        <f t="shared" si="3289"/>
        <v>3.3333333333333335E-3</v>
      </c>
      <c r="ET286" s="272">
        <f t="shared" si="3289"/>
        <v>1.9444444444444446E-3</v>
      </c>
      <c r="EU286" s="272">
        <f t="shared" si="3289"/>
        <v>1.9444444444444446E-3</v>
      </c>
      <c r="EV286" s="272">
        <f t="shared" si="3289"/>
        <v>3.3333333333333335E-3</v>
      </c>
      <c r="EW286" s="272">
        <f t="shared" si="3289"/>
        <v>1.8055555555555555E-3</v>
      </c>
      <c r="EX286" s="272">
        <f t="shared" si="3289"/>
        <v>2.638888888888889E-3</v>
      </c>
      <c r="EY286" s="272">
        <f t="shared" si="3289"/>
        <v>3.3333333333333335E-3</v>
      </c>
      <c r="EZ286" s="272">
        <f t="shared" ref="EZ286:FJ286" si="3290">IF(EZ287&lt;EZ282,(EZ282-EZ287)/5+EZ287,(EZ287-EZ282)/5+EZ285)</f>
        <v>1.3888888888888889E-3</v>
      </c>
      <c r="FA286" s="272">
        <f t="shared" si="3290"/>
        <v>2.7777777777777779E-3</v>
      </c>
      <c r="FB286" s="272">
        <f t="shared" si="3290"/>
        <v>1.9444444444444446E-3</v>
      </c>
      <c r="FC286" s="272">
        <f t="shared" si="3290"/>
        <v>2.0833333333333333E-3</v>
      </c>
      <c r="FD286" s="272">
        <f t="shared" si="3290"/>
        <v>1.25E-3</v>
      </c>
      <c r="FE286" s="272">
        <f t="shared" si="3290"/>
        <v>1.9444444444444446E-3</v>
      </c>
      <c r="FF286" s="272">
        <f t="shared" si="3290"/>
        <v>1.9444444444444446E-3</v>
      </c>
      <c r="FG286" s="272">
        <f t="shared" si="3290"/>
        <v>3.8888888888888892E-3</v>
      </c>
      <c r="FH286" s="272">
        <f t="shared" si="3290"/>
        <v>3.1944444444444446E-3</v>
      </c>
      <c r="FI286" s="272">
        <f t="shared" si="3290"/>
        <v>4.1666666666666664E-4</v>
      </c>
      <c r="FJ286" s="272">
        <f t="shared" si="3290"/>
        <v>2.5000000000000001E-3</v>
      </c>
      <c r="FK286" s="275">
        <f t="shared" ref="FK286" si="3291">IF(FK287&lt;FK282,(FK282-FK287)/5+FK287,(FK287-FK282)/5+FK285)</f>
        <v>2.0833333333333333E-3</v>
      </c>
      <c r="FL286" s="214">
        <f t="shared" si="2978"/>
        <v>-9</v>
      </c>
      <c r="FM286" s="238" t="s">
        <v>38</v>
      </c>
      <c r="FN286" s="222">
        <f>JD191</f>
        <v>3.3333333333333335E-3</v>
      </c>
      <c r="FO286" s="216"/>
      <c r="FP286" s="216"/>
      <c r="FQ286" s="216"/>
      <c r="FR286" s="216"/>
      <c r="FS286" s="216"/>
      <c r="FT286" s="216"/>
      <c r="FU286" s="216"/>
      <c r="FV286" s="216"/>
      <c r="FW286" s="216"/>
      <c r="FX286" s="216"/>
      <c r="FY286" s="216"/>
      <c r="FZ286" s="216"/>
      <c r="GA286" s="216"/>
      <c r="GB286" s="216"/>
      <c r="GC286" s="216"/>
      <c r="GD286" s="216"/>
      <c r="GE286" s="216"/>
      <c r="GF286" s="216"/>
      <c r="GG286" s="216"/>
      <c r="GH286" s="216"/>
      <c r="GI286" s="216"/>
      <c r="GJ286" s="216"/>
      <c r="GK286" s="216"/>
      <c r="GL286" s="216"/>
      <c r="GM286" s="216"/>
      <c r="GN286" s="216"/>
      <c r="GO286" s="216"/>
      <c r="GP286" s="216"/>
      <c r="GQ286" s="216"/>
      <c r="GR286" s="216"/>
      <c r="GS286" s="216"/>
      <c r="GT286" s="216"/>
      <c r="GU286" s="216"/>
      <c r="GV286" s="216"/>
      <c r="GW286" s="216"/>
      <c r="GX286" s="216"/>
      <c r="GY286" s="216"/>
      <c r="GZ286" s="216"/>
      <c r="HA286" s="216"/>
      <c r="HB286" s="216"/>
      <c r="HC286" s="216"/>
      <c r="HD286" s="216"/>
      <c r="HE286" s="216"/>
      <c r="HF286" s="216"/>
      <c r="HG286" s="216"/>
      <c r="HH286" s="216"/>
      <c r="HI286" s="216"/>
      <c r="HJ286" s="216"/>
      <c r="HK286" s="216"/>
      <c r="HL286" s="216"/>
      <c r="HM286" s="216"/>
      <c r="HN286" s="216"/>
      <c r="HO286" s="216"/>
      <c r="HP286" s="216"/>
      <c r="HQ286" s="216"/>
      <c r="HR286" s="216"/>
      <c r="HS286" s="216"/>
      <c r="HT286" s="216"/>
      <c r="HU286" s="216"/>
      <c r="HV286" s="216"/>
      <c r="HW286" s="216"/>
      <c r="HX286" s="216"/>
      <c r="HY286" s="216"/>
      <c r="HZ286" s="216"/>
      <c r="IA286" s="216"/>
      <c r="IB286" s="216"/>
      <c r="IC286" s="216"/>
      <c r="ID286" s="216"/>
      <c r="IE286" s="216"/>
      <c r="IF286" s="216"/>
      <c r="IG286" s="216"/>
      <c r="IH286" s="216"/>
      <c r="II286" s="216"/>
      <c r="IJ286" s="216"/>
      <c r="IK286" s="216"/>
      <c r="IL286" s="216"/>
      <c r="IM286" s="216"/>
      <c r="IN286" s="216"/>
      <c r="IO286" s="216"/>
      <c r="IP286" s="216"/>
      <c r="IQ286" s="216"/>
      <c r="IR286" s="216"/>
      <c r="IS286" s="216"/>
      <c r="IT286" s="216"/>
      <c r="IU286" s="216"/>
      <c r="IV286" s="216"/>
      <c r="IW286" s="216"/>
      <c r="IX286" s="216"/>
      <c r="IY286" s="216"/>
      <c r="IZ286" s="216"/>
      <c r="JA286" s="216"/>
      <c r="JB286" s="216"/>
      <c r="JC286" s="216"/>
      <c r="JD286" s="216"/>
      <c r="JE286" s="216"/>
      <c r="JF286" s="216"/>
      <c r="JG286" s="216"/>
      <c r="JH286" s="216"/>
      <c r="JI286" s="216"/>
      <c r="JJ286" s="216"/>
      <c r="JK286" s="216"/>
      <c r="JL286" s="216"/>
      <c r="JM286" s="216"/>
      <c r="JN286" s="216"/>
      <c r="JO286" s="216"/>
      <c r="JP286" s="216"/>
      <c r="JQ286" s="216"/>
      <c r="JR286" s="216"/>
    </row>
    <row r="287" spans="58:278" ht="15.75" thickBot="1">
      <c r="BF287" s="215">
        <v>-10</v>
      </c>
      <c r="BG287" s="214">
        <f t="shared" si="2976"/>
        <v>-10</v>
      </c>
      <c r="BH287" s="258">
        <v>1.3888888888888889E-3</v>
      </c>
      <c r="BI287" s="259">
        <v>6.9444444444444447E-4</v>
      </c>
      <c r="BJ287" s="259">
        <v>6.9444444444444447E-4</v>
      </c>
      <c r="BK287" s="259">
        <v>1.3888888888888889E-3</v>
      </c>
      <c r="BL287" s="259">
        <v>6.9444444444444447E-4</v>
      </c>
      <c r="BM287" s="259">
        <v>6.9444444444444447E-4</v>
      </c>
      <c r="BN287" s="259">
        <v>1.3888888888888889E-3</v>
      </c>
      <c r="BO287" s="259">
        <v>6.9444444444444447E-4</v>
      </c>
      <c r="BP287" s="259">
        <v>2.0833333333333333E-3</v>
      </c>
      <c r="BQ287" s="259">
        <v>1.3888888888888889E-3</v>
      </c>
      <c r="BR287" s="259">
        <v>6.9444444444444447E-4</v>
      </c>
      <c r="BS287" s="259">
        <v>1.3888888888888889E-3</v>
      </c>
      <c r="BT287" s="259">
        <v>1.3888888888888889E-3</v>
      </c>
      <c r="BU287" s="259">
        <v>1.3888888888888889E-3</v>
      </c>
      <c r="BV287" s="259">
        <v>1.3888888888888889E-3</v>
      </c>
      <c r="BW287" s="259">
        <v>1.3888888888888889E-3</v>
      </c>
      <c r="BX287" s="259">
        <v>6.9444444444444447E-4</v>
      </c>
      <c r="BY287" s="259">
        <v>6.9444444444444447E-4</v>
      </c>
      <c r="BZ287" s="259">
        <v>6.9444444444444447E-4</v>
      </c>
      <c r="CA287" s="259">
        <v>6.9444444444444447E-4</v>
      </c>
      <c r="CB287" s="259">
        <v>2.0833333333333333E-3</v>
      </c>
      <c r="CC287" s="259">
        <v>6.9444444444444447E-4</v>
      </c>
      <c r="CD287" s="259">
        <v>0</v>
      </c>
      <c r="CE287" s="259">
        <v>6.9444444444444447E-4</v>
      </c>
      <c r="CF287" s="259">
        <v>2.0833333333333333E-3</v>
      </c>
      <c r="CG287" s="259">
        <v>1.3888888888888889E-3</v>
      </c>
      <c r="CH287" s="259">
        <v>0</v>
      </c>
      <c r="CI287" s="259">
        <v>0</v>
      </c>
      <c r="CJ287" s="259">
        <v>1.3888888888888889E-3</v>
      </c>
      <c r="CK287" s="259">
        <v>0</v>
      </c>
      <c r="CL287" s="259">
        <v>0</v>
      </c>
      <c r="CM287" s="259">
        <v>0.99722222222222223</v>
      </c>
      <c r="CN287" s="259">
        <v>0.99930555555555556</v>
      </c>
      <c r="CO287" s="259">
        <v>0.99861111111111101</v>
      </c>
      <c r="CP287" s="259">
        <v>0.99722222222222223</v>
      </c>
      <c r="CQ287" s="259">
        <v>0.99861111111111101</v>
      </c>
      <c r="CR287" s="259">
        <v>0.99652777777777779</v>
      </c>
      <c r="CS287" s="259">
        <v>0.99583333333333324</v>
      </c>
      <c r="CT287" s="259">
        <v>0.99375000000000002</v>
      </c>
      <c r="CU287" s="259">
        <v>0.99513888888888891</v>
      </c>
      <c r="CV287" s="259">
        <v>0.99305555555555547</v>
      </c>
      <c r="CW287" s="259">
        <v>0.9916666666666667</v>
      </c>
      <c r="CX287" s="259">
        <v>0.99236111111111114</v>
      </c>
      <c r="CY287" s="259">
        <v>0.99305555555555547</v>
      </c>
      <c r="CZ287" s="259">
        <v>0.9916666666666667</v>
      </c>
      <c r="DA287" s="259">
        <v>0.9916666666666667</v>
      </c>
      <c r="DB287" s="259">
        <v>0.98958333333333337</v>
      </c>
      <c r="DC287" s="259">
        <v>0.98611111111111116</v>
      </c>
      <c r="DD287" s="259">
        <v>0.98611111111111116</v>
      </c>
      <c r="DE287" s="259">
        <v>0.98611111111111116</v>
      </c>
      <c r="DF287" s="259">
        <v>0.98263888888888884</v>
      </c>
      <c r="DG287" s="259">
        <v>0.97916666666666663</v>
      </c>
      <c r="DH287" s="259">
        <v>0.9770833333333333</v>
      </c>
      <c r="DI287" s="259">
        <v>0.97569444444444453</v>
      </c>
      <c r="DJ287" s="259">
        <v>0.97638888888888886</v>
      </c>
      <c r="DK287" s="259">
        <v>0.97499999999999998</v>
      </c>
      <c r="DL287" s="259">
        <v>0.97152777777777777</v>
      </c>
      <c r="DM287" s="259">
        <v>0.96736111111111101</v>
      </c>
      <c r="DN287" s="259">
        <v>0.96527777777777779</v>
      </c>
      <c r="DO287" s="259">
        <v>0.94166666666666676</v>
      </c>
      <c r="DP287" s="300">
        <v>0.93958333333333333</v>
      </c>
      <c r="DQ287" s="306">
        <f t="shared" si="2977"/>
        <v>-10</v>
      </c>
      <c r="DR287" s="295">
        <v>1.0416666666666666E-2</v>
      </c>
      <c r="DS287" s="259">
        <v>9.0277777777777787E-3</v>
      </c>
      <c r="DT287" s="259">
        <v>9.0277777777777787E-3</v>
      </c>
      <c r="DU287" s="259">
        <v>9.0277777777777787E-3</v>
      </c>
      <c r="DV287" s="259">
        <v>8.3333333333333332E-3</v>
      </c>
      <c r="DW287" s="259">
        <v>7.6388888888888886E-3</v>
      </c>
      <c r="DX287" s="259">
        <v>4.8611111111111112E-3</v>
      </c>
      <c r="DY287" s="259">
        <v>6.2499999999999995E-3</v>
      </c>
      <c r="DZ287" s="259">
        <v>4.1666666666666666E-3</v>
      </c>
      <c r="EA287" s="259">
        <v>3.472222222222222E-3</v>
      </c>
      <c r="EB287" s="290">
        <v>3.472222222222222E-3</v>
      </c>
      <c r="EC287" s="259">
        <v>5.5555555555555558E-3</v>
      </c>
      <c r="ED287" s="259">
        <v>4.8611111111111112E-3</v>
      </c>
      <c r="EE287" s="259">
        <v>5.5555555555555558E-3</v>
      </c>
      <c r="EF287" s="259">
        <v>4.8611111111111112E-3</v>
      </c>
      <c r="EG287" s="259">
        <v>4.1666666666666666E-3</v>
      </c>
      <c r="EH287" s="259">
        <v>4.8611111111111112E-3</v>
      </c>
      <c r="EI287" s="259">
        <v>2.7777777777777779E-3</v>
      </c>
      <c r="EJ287" s="259">
        <v>5.5555555555555558E-3</v>
      </c>
      <c r="EK287" s="259">
        <v>4.8611111111111112E-3</v>
      </c>
      <c r="EL287" s="259">
        <v>4.8611111111111112E-3</v>
      </c>
      <c r="EM287" s="259">
        <v>3.472222222222222E-3</v>
      </c>
      <c r="EN287" s="259">
        <v>4.1666666666666666E-3</v>
      </c>
      <c r="EO287" s="259">
        <v>4.1666666666666666E-3</v>
      </c>
      <c r="EP287" s="259">
        <v>4.1666666666666666E-3</v>
      </c>
      <c r="EQ287" s="259">
        <v>4.1666666666666666E-3</v>
      </c>
      <c r="ER287" s="259">
        <v>5</v>
      </c>
      <c r="ES287" s="259">
        <v>3.472222222222222E-3</v>
      </c>
      <c r="ET287" s="259">
        <v>2.0833333333333333E-3</v>
      </c>
      <c r="EU287" s="259">
        <v>2.0833333333333333E-3</v>
      </c>
      <c r="EV287" s="259">
        <v>3.472222222222222E-3</v>
      </c>
      <c r="EW287" s="259">
        <v>1.3888888888888889E-3</v>
      </c>
      <c r="EX287" s="259">
        <v>2.7777777777777779E-3</v>
      </c>
      <c r="EY287" s="259">
        <v>3.472222222222222E-3</v>
      </c>
      <c r="EZ287" s="259">
        <v>1.3888888888888889E-3</v>
      </c>
      <c r="FA287" s="259">
        <v>2.7777777777777779E-3</v>
      </c>
      <c r="FB287" s="259">
        <v>2.0833333333333333E-3</v>
      </c>
      <c r="FC287" s="259">
        <v>2.0833333333333333E-3</v>
      </c>
      <c r="FD287" s="259">
        <v>1.3888888888888889E-3</v>
      </c>
      <c r="FE287" s="259">
        <v>2.0833333333333333E-3</v>
      </c>
      <c r="FF287" s="259">
        <v>2.0833333333333333E-3</v>
      </c>
      <c r="FG287" s="259">
        <v>4.1666666666666666E-3</v>
      </c>
      <c r="FH287" s="259">
        <v>3.472222222222222E-3</v>
      </c>
      <c r="FI287" s="259">
        <v>0</v>
      </c>
      <c r="FJ287" s="259">
        <v>2.7777777777777779E-3</v>
      </c>
      <c r="FK287" s="273">
        <v>2.0833333333333333E-3</v>
      </c>
      <c r="FL287" s="214">
        <f t="shared" si="2978"/>
        <v>-10</v>
      </c>
      <c r="FM287" s="238" t="s">
        <v>139</v>
      </c>
      <c r="FN287" s="222">
        <f>JE191</f>
        <v>2.7777777777777779E-3</v>
      </c>
      <c r="FO287" s="216"/>
      <c r="FP287" s="216"/>
      <c r="FQ287" s="216"/>
      <c r="FR287" s="216"/>
      <c r="FS287" s="216"/>
      <c r="FT287" s="216"/>
      <c r="FU287" s="216"/>
      <c r="FV287" s="216"/>
      <c r="FW287" s="216"/>
      <c r="FX287" s="216"/>
      <c r="FY287" s="216"/>
      <c r="FZ287" s="216"/>
      <c r="GA287" s="216"/>
      <c r="GB287" s="216"/>
      <c r="GC287" s="216"/>
      <c r="GD287" s="216"/>
      <c r="GE287" s="216"/>
      <c r="GF287" s="216"/>
      <c r="GG287" s="216"/>
      <c r="GH287" s="216"/>
      <c r="GI287" s="216"/>
      <c r="GJ287" s="216"/>
      <c r="GK287" s="216"/>
      <c r="GL287" s="216"/>
      <c r="GM287" s="216"/>
      <c r="GN287" s="216"/>
      <c r="GO287" s="216"/>
      <c r="GP287" s="216"/>
      <c r="GQ287" s="216"/>
      <c r="GR287" s="216"/>
      <c r="GS287" s="216"/>
      <c r="GT287" s="216"/>
      <c r="GU287" s="216"/>
      <c r="GV287" s="216"/>
      <c r="GW287" s="216"/>
      <c r="GX287" s="216"/>
      <c r="GY287" s="216"/>
      <c r="GZ287" s="216"/>
      <c r="HA287" s="216"/>
      <c r="HB287" s="216"/>
      <c r="HC287" s="216"/>
      <c r="HD287" s="216"/>
      <c r="HE287" s="216"/>
      <c r="HF287" s="216"/>
      <c r="HG287" s="216"/>
      <c r="HH287" s="216"/>
      <c r="HI287" s="216"/>
      <c r="HJ287" s="216"/>
      <c r="HK287" s="216"/>
      <c r="HL287" s="216"/>
      <c r="HM287" s="216"/>
      <c r="HN287" s="216"/>
      <c r="HO287" s="216"/>
      <c r="HP287" s="216"/>
      <c r="HQ287" s="216"/>
      <c r="HR287" s="216"/>
      <c r="HS287" s="216"/>
      <c r="HT287" s="216"/>
      <c r="HU287" s="216"/>
      <c r="HV287" s="216"/>
      <c r="HW287" s="216"/>
      <c r="HX287" s="216"/>
      <c r="HY287" s="216"/>
      <c r="HZ287" s="216"/>
      <c r="IA287" s="216"/>
      <c r="IB287" s="216"/>
      <c r="IC287" s="216"/>
      <c r="ID287" s="216"/>
      <c r="IE287" s="216"/>
      <c r="IF287" s="216"/>
      <c r="IG287" s="216"/>
      <c r="IH287" s="216"/>
      <c r="II287" s="216"/>
      <c r="IJ287" s="216"/>
      <c r="IK287" s="216"/>
      <c r="IL287" s="216"/>
      <c r="IM287" s="216"/>
      <c r="IN287" s="216"/>
      <c r="IO287" s="216"/>
      <c r="IP287" s="216"/>
      <c r="IQ287" s="216"/>
      <c r="IR287" s="216"/>
      <c r="IS287" s="216"/>
      <c r="IT287" s="216"/>
      <c r="IU287" s="216"/>
      <c r="IV287" s="216"/>
      <c r="IW287" s="216"/>
      <c r="IX287" s="216"/>
      <c r="IY287" s="216"/>
      <c r="IZ287" s="216"/>
      <c r="JA287" s="216"/>
      <c r="JB287" s="216"/>
      <c r="JC287" s="216"/>
      <c r="JD287" s="216"/>
      <c r="JE287" s="216"/>
      <c r="JF287" s="216"/>
      <c r="JG287" s="216"/>
      <c r="JH287" s="216"/>
      <c r="JI287" s="216"/>
      <c r="JJ287" s="216"/>
      <c r="JK287" s="216"/>
      <c r="JL287" s="216"/>
      <c r="JM287" s="216"/>
      <c r="JN287" s="216"/>
      <c r="JO287" s="216"/>
      <c r="JP287" s="216"/>
      <c r="JQ287" s="216"/>
      <c r="JR287" s="216"/>
    </row>
    <row r="288" spans="58:278">
      <c r="BF288" s="215">
        <v>-11</v>
      </c>
      <c r="BG288" s="214">
        <f t="shared" si="2976"/>
        <v>-11</v>
      </c>
      <c r="BH288" s="269">
        <f t="shared" ref="BH288:BI288" si="3292">IF(BH292&lt;BH287,(BH287-BH292)/5+BH289,(BH292-BH287)/5+BH287)</f>
        <v>1.3888888888888889E-3</v>
      </c>
      <c r="BI288" s="270">
        <f t="shared" si="3292"/>
        <v>6.9444444444444447E-4</v>
      </c>
      <c r="BJ288" s="270">
        <f t="shared" ref="BJ288:BT288" si="3293">IF(BJ292&lt;BJ287,(BJ287-BJ292)/5+BJ289,(BJ292-BJ287)/5+BJ287)</f>
        <v>8.3333333333333339E-4</v>
      </c>
      <c r="BK288" s="270">
        <f t="shared" si="3293"/>
        <v>1.3888888888888889E-3</v>
      </c>
      <c r="BL288" s="270">
        <f t="shared" si="3293"/>
        <v>6.9444444444444447E-4</v>
      </c>
      <c r="BM288" s="270">
        <f t="shared" si="3293"/>
        <v>6.9444444444444447E-4</v>
      </c>
      <c r="BN288" s="270">
        <f t="shared" si="3293"/>
        <v>1.25E-3</v>
      </c>
      <c r="BO288" s="270">
        <f t="shared" si="3293"/>
        <v>8.3333333333333339E-4</v>
      </c>
      <c r="BP288" s="270">
        <f t="shared" si="3293"/>
        <v>2.0833333333333333E-3</v>
      </c>
      <c r="BQ288" s="270">
        <f t="shared" si="3293"/>
        <v>1.25E-3</v>
      </c>
      <c r="BR288" s="270">
        <f t="shared" si="3293"/>
        <v>8.3333333333333339E-4</v>
      </c>
      <c r="BS288" s="270">
        <f t="shared" si="3293"/>
        <v>1.25E-3</v>
      </c>
      <c r="BT288" s="270">
        <f t="shared" si="3293"/>
        <v>1.25E-3</v>
      </c>
      <c r="BU288" s="270">
        <f t="shared" ref="BU288:CG288" si="3294">IF(BU292&lt;BU287,(BU287-BU292)/5+BU289,(BU292-BU287)/5+BU287)</f>
        <v>1.25E-3</v>
      </c>
      <c r="BV288" s="270">
        <f t="shared" si="3294"/>
        <v>1.25E-3</v>
      </c>
      <c r="BW288" s="270">
        <f t="shared" si="3294"/>
        <v>1.3888888888888889E-3</v>
      </c>
      <c r="BX288" s="270">
        <f t="shared" si="3294"/>
        <v>6.9444444444444447E-4</v>
      </c>
      <c r="BY288" s="270">
        <f t="shared" si="3294"/>
        <v>6.9444444444444447E-4</v>
      </c>
      <c r="BZ288" s="270">
        <f t="shared" si="3294"/>
        <v>8.3333333333333339E-4</v>
      </c>
      <c r="CA288" s="270">
        <f t="shared" si="3294"/>
        <v>8.3333333333333339E-4</v>
      </c>
      <c r="CB288" s="270">
        <f t="shared" si="3294"/>
        <v>1.9444444444444446E-3</v>
      </c>
      <c r="CC288" s="270">
        <f t="shared" si="3294"/>
        <v>6.9444444444444447E-4</v>
      </c>
      <c r="CD288" s="270">
        <f t="shared" si="3294"/>
        <v>0</v>
      </c>
      <c r="CE288" s="270">
        <f t="shared" si="3294"/>
        <v>5.5555555555555556E-4</v>
      </c>
      <c r="CF288" s="270">
        <f t="shared" si="3294"/>
        <v>1.9444444444444446E-3</v>
      </c>
      <c r="CG288" s="270">
        <f t="shared" si="3294"/>
        <v>1.1111111111111111E-3</v>
      </c>
      <c r="CH288" s="288">
        <v>0.99972222222222196</v>
      </c>
      <c r="CI288" s="270">
        <f t="shared" ref="CI288:CJ288" si="3295">IF(CI292&lt;CI287,(CI287-CI292)/5+CI289,(CI292-CI287)/5+CI287)</f>
        <v>0</v>
      </c>
      <c r="CJ288" s="270">
        <f t="shared" si="3295"/>
        <v>1.25E-3</v>
      </c>
      <c r="CK288" s="288">
        <v>0.99986111111111098</v>
      </c>
      <c r="CL288" s="288">
        <v>0.99986111111111109</v>
      </c>
      <c r="CM288" s="270">
        <f t="shared" ref="CM288:DO288" si="3296">IF(CM292&lt;CM287,(CM287-CM292)/5+CM289,(CM292-CM287)/5+CM287)</f>
        <v>0.99694444444444452</v>
      </c>
      <c r="CN288" s="270">
        <f t="shared" si="3296"/>
        <v>0.99888888888888872</v>
      </c>
      <c r="CO288" s="270">
        <f t="shared" si="3296"/>
        <v>0.99819444444444427</v>
      </c>
      <c r="CP288" s="270">
        <f t="shared" si="3296"/>
        <v>0.99666666666666659</v>
      </c>
      <c r="CQ288" s="270">
        <f t="shared" si="3296"/>
        <v>0.99805555555555536</v>
      </c>
      <c r="CR288" s="270">
        <f t="shared" si="3296"/>
        <v>0.99597222222222215</v>
      </c>
      <c r="CS288" s="270">
        <f t="shared" si="3296"/>
        <v>0.99513888888888891</v>
      </c>
      <c r="CT288" s="270">
        <f t="shared" si="3296"/>
        <v>0.99291666666666678</v>
      </c>
      <c r="CU288" s="270">
        <f t="shared" si="3296"/>
        <v>0.99430555555555566</v>
      </c>
      <c r="CV288" s="270">
        <f t="shared" si="3296"/>
        <v>0.99208333333333343</v>
      </c>
      <c r="CW288" s="270">
        <f t="shared" si="3296"/>
        <v>0.99069444444444466</v>
      </c>
      <c r="CX288" s="270">
        <f t="shared" si="3296"/>
        <v>0.99138888888888899</v>
      </c>
      <c r="CY288" s="270">
        <f t="shared" si="3296"/>
        <v>0.9918055555555555</v>
      </c>
      <c r="CZ288" s="270">
        <f t="shared" si="3296"/>
        <v>0.9904166666666665</v>
      </c>
      <c r="DA288" s="270">
        <f t="shared" si="3296"/>
        <v>0.9902777777777777</v>
      </c>
      <c r="DB288" s="270">
        <f t="shared" si="3296"/>
        <v>0.98833333333333329</v>
      </c>
      <c r="DC288" s="270">
        <f t="shared" si="3296"/>
        <v>0.98444444444444457</v>
      </c>
      <c r="DD288" s="270">
        <f t="shared" si="3296"/>
        <v>0.98444444444444457</v>
      </c>
      <c r="DE288" s="270">
        <f t="shared" si="3296"/>
        <v>0.98430555555555577</v>
      </c>
      <c r="DF288" s="270">
        <f t="shared" si="3296"/>
        <v>0.98041666666666671</v>
      </c>
      <c r="DG288" s="270">
        <f t="shared" si="3296"/>
        <v>0.97652777777777766</v>
      </c>
      <c r="DH288" s="270">
        <f t="shared" si="3296"/>
        <v>0.97430555555555554</v>
      </c>
      <c r="DI288" s="270">
        <f t="shared" si="3296"/>
        <v>0.97305555555555545</v>
      </c>
      <c r="DJ288" s="270">
        <f t="shared" si="3296"/>
        <v>0.97319444444444425</v>
      </c>
      <c r="DK288" s="270">
        <f t="shared" si="3296"/>
        <v>0.97194444444444461</v>
      </c>
      <c r="DL288" s="270">
        <f t="shared" si="3296"/>
        <v>0.96791666666666665</v>
      </c>
      <c r="DM288" s="270">
        <f t="shared" si="3296"/>
        <v>0.96319444444444435</v>
      </c>
      <c r="DN288" s="270">
        <f t="shared" si="3296"/>
        <v>0.96083333333333343</v>
      </c>
      <c r="DO288" s="270">
        <f t="shared" si="3296"/>
        <v>0.93500000000000016</v>
      </c>
      <c r="DP288" s="270">
        <f t="shared" ref="DP288" si="3297">IF(DP292&lt;DP287,(DP287-DP292)/5+DP289,(DP292-DP287)/5+DP287)</f>
        <v>0.93138888888888871</v>
      </c>
      <c r="DQ288" s="306">
        <f t="shared" si="2977"/>
        <v>-11</v>
      </c>
      <c r="DR288" s="270">
        <f t="shared" ref="DR288:DS288" si="3298">IF(DR292&lt;DR287,(DR287-DR292)/5+DR289,(DR292-DR287)/5+DR287)</f>
        <v>1.111111111111111E-2</v>
      </c>
      <c r="DS288" s="270">
        <f t="shared" si="3298"/>
        <v>9.0277777777777787E-3</v>
      </c>
      <c r="DT288" s="270">
        <f t="shared" ref="DT288:EN288" si="3299">IF(DT292&lt;DT287,(DT287-DT292)/5+DT289,(DT292-DT287)/5+DT287)</f>
        <v>9.0277777777777787E-3</v>
      </c>
      <c r="DU288" s="270">
        <f t="shared" si="3299"/>
        <v>9.5833333333333343E-3</v>
      </c>
      <c r="DV288" s="270">
        <f t="shared" si="3299"/>
        <v>8.7499999999999991E-3</v>
      </c>
      <c r="DW288" s="270">
        <f t="shared" si="3299"/>
        <v>8.1944444444444434E-3</v>
      </c>
      <c r="DX288" s="270">
        <f t="shared" si="3299"/>
        <v>5.4166666666666669E-3</v>
      </c>
      <c r="DY288" s="270">
        <f t="shared" si="3299"/>
        <v>6.6666666666666662E-3</v>
      </c>
      <c r="DZ288" s="270">
        <f t="shared" si="3299"/>
        <v>4.5833333333333334E-3</v>
      </c>
      <c r="EA288" s="270">
        <f t="shared" si="3299"/>
        <v>3.7499999999999999E-3</v>
      </c>
      <c r="EB288" s="270">
        <f t="shared" si="3299"/>
        <v>4.3055555555555555E-3</v>
      </c>
      <c r="EC288" s="270">
        <f t="shared" si="3299"/>
        <v>5.8333333333333336E-3</v>
      </c>
      <c r="ED288" s="270">
        <f t="shared" si="3299"/>
        <v>5.0000000000000001E-3</v>
      </c>
      <c r="EE288" s="270">
        <f t="shared" si="3299"/>
        <v>5.8333333333333336E-3</v>
      </c>
      <c r="EF288" s="270">
        <f t="shared" si="3299"/>
        <v>5.2777777777777779E-3</v>
      </c>
      <c r="EG288" s="270">
        <f t="shared" si="3299"/>
        <v>4.4444444444444444E-3</v>
      </c>
      <c r="EH288" s="270">
        <f t="shared" si="3299"/>
        <v>5.0000000000000001E-3</v>
      </c>
      <c r="EI288" s="270">
        <f t="shared" si="3299"/>
        <v>3.0555555555555557E-3</v>
      </c>
      <c r="EJ288" s="270">
        <f t="shared" si="3299"/>
        <v>5.6944444444444447E-3</v>
      </c>
      <c r="EK288" s="270">
        <f t="shared" si="3299"/>
        <v>5.138888888888889E-3</v>
      </c>
      <c r="EL288" s="270">
        <f t="shared" si="3299"/>
        <v>5.138888888888889E-3</v>
      </c>
      <c r="EM288" s="270">
        <f t="shared" si="3299"/>
        <v>3.472222222222222E-3</v>
      </c>
      <c r="EN288" s="270">
        <f t="shared" si="3299"/>
        <v>4.3055555555555555E-3</v>
      </c>
      <c r="EO288" s="270">
        <f t="shared" ref="EO288:FA288" si="3300">IF(EO292&lt;EO287,(EO287-EO292)/5+EO289,(EO292-EO287)/5+EO287)</f>
        <v>4.3055555555555555E-3</v>
      </c>
      <c r="EP288" s="270">
        <f t="shared" si="3300"/>
        <v>4.3055555555555555E-3</v>
      </c>
      <c r="EQ288" s="270">
        <f t="shared" si="3300"/>
        <v>4.3055555555555555E-3</v>
      </c>
      <c r="ER288" s="270">
        <f t="shared" si="3300"/>
        <v>4.0011111111111113</v>
      </c>
      <c r="ES288" s="270">
        <f t="shared" si="3300"/>
        <v>3.6111111111111109E-3</v>
      </c>
      <c r="ET288" s="270">
        <f t="shared" si="3300"/>
        <v>2.2222222222222222E-3</v>
      </c>
      <c r="EU288" s="270">
        <f t="shared" si="3300"/>
        <v>2.2222222222222222E-3</v>
      </c>
      <c r="EV288" s="270">
        <f t="shared" si="3300"/>
        <v>3.6111111111111109E-3</v>
      </c>
      <c r="EW288" s="270">
        <f t="shared" si="3300"/>
        <v>1.3888888888888889E-3</v>
      </c>
      <c r="EX288" s="270">
        <f t="shared" si="3300"/>
        <v>2.9166666666666668E-3</v>
      </c>
      <c r="EY288" s="270">
        <f t="shared" si="3300"/>
        <v>3.472222222222222E-3</v>
      </c>
      <c r="EZ288" s="270">
        <f t="shared" si="3300"/>
        <v>1.5277777777777779E-3</v>
      </c>
      <c r="FA288" s="270">
        <f t="shared" si="3300"/>
        <v>2.9166666666666668E-3</v>
      </c>
      <c r="FB288" s="270">
        <f t="shared" ref="FB288:FJ288" si="3301">IF(FB292&lt;FB287,(FB287-FB292)/5+FB289,(FB292-FB287)/5+FB287)</f>
        <v>2.0833333333333333E-3</v>
      </c>
      <c r="FC288" s="270">
        <f t="shared" si="3301"/>
        <v>2.2222222222222222E-3</v>
      </c>
      <c r="FD288" s="270">
        <f t="shared" si="3301"/>
        <v>1.3888888888888889E-3</v>
      </c>
      <c r="FE288" s="270">
        <f t="shared" si="3301"/>
        <v>2.0833333333333333E-3</v>
      </c>
      <c r="FF288" s="270">
        <f t="shared" si="3301"/>
        <v>2.0833333333333333E-3</v>
      </c>
      <c r="FG288" s="270">
        <f t="shared" si="3301"/>
        <v>3.8888888888888892E-3</v>
      </c>
      <c r="FH288" s="270">
        <f t="shared" si="3301"/>
        <v>3.472222222222222E-3</v>
      </c>
      <c r="FI288" s="270">
        <f t="shared" si="3301"/>
        <v>5.5555555555555556E-4</v>
      </c>
      <c r="FJ288" s="270">
        <f t="shared" si="3301"/>
        <v>2.638888888888889E-3</v>
      </c>
      <c r="FK288" s="274">
        <f t="shared" ref="FK288" si="3302">IF(FK292&lt;FK287,(FK287-FK292)/5+FK289,(FK292-FK287)/5+FK287)</f>
        <v>2.0833333333333333E-3</v>
      </c>
      <c r="FL288" s="214">
        <f t="shared" si="2978"/>
        <v>-11</v>
      </c>
      <c r="FM288" s="238" t="s">
        <v>168</v>
      </c>
      <c r="FN288" s="222">
        <f>JF191</f>
        <v>1.25E-3</v>
      </c>
      <c r="FO288" s="216"/>
      <c r="FP288" s="216"/>
      <c r="FQ288" s="216"/>
      <c r="FR288" s="216"/>
      <c r="FS288" s="216"/>
      <c r="FT288" s="216"/>
      <c r="FU288" s="216"/>
      <c r="FV288" s="216"/>
      <c r="FW288" s="216"/>
      <c r="FX288" s="216"/>
      <c r="FY288" s="216"/>
      <c r="FZ288" s="216"/>
      <c r="GA288" s="216"/>
      <c r="GB288" s="216"/>
      <c r="GC288" s="216"/>
      <c r="GD288" s="216"/>
      <c r="GE288" s="216"/>
      <c r="GF288" s="216"/>
      <c r="GG288" s="216"/>
      <c r="GH288" s="216"/>
      <c r="GI288" s="216"/>
      <c r="GJ288" s="216"/>
      <c r="GK288" s="216"/>
      <c r="GL288" s="216"/>
      <c r="GM288" s="216"/>
      <c r="GN288" s="216"/>
      <c r="GO288" s="216"/>
      <c r="GP288" s="216"/>
      <c r="GQ288" s="216"/>
      <c r="GR288" s="216"/>
      <c r="GS288" s="216"/>
      <c r="GT288" s="216"/>
      <c r="GU288" s="216"/>
      <c r="GV288" s="216"/>
      <c r="GW288" s="216"/>
      <c r="GX288" s="216"/>
      <c r="GY288" s="216"/>
      <c r="GZ288" s="216"/>
      <c r="HA288" s="216"/>
      <c r="HB288" s="216"/>
      <c r="HC288" s="216"/>
      <c r="HD288" s="216"/>
      <c r="HE288" s="216"/>
      <c r="HF288" s="216"/>
      <c r="HG288" s="216"/>
      <c r="HH288" s="216"/>
      <c r="HI288" s="216"/>
      <c r="HJ288" s="216"/>
      <c r="HK288" s="216"/>
      <c r="HL288" s="216"/>
      <c r="HM288" s="216"/>
      <c r="HN288" s="216"/>
      <c r="HO288" s="216"/>
      <c r="HP288" s="216"/>
      <c r="HQ288" s="216"/>
      <c r="HR288" s="216"/>
      <c r="HS288" s="216"/>
      <c r="HT288" s="216"/>
      <c r="HU288" s="216"/>
      <c r="HV288" s="216"/>
      <c r="HW288" s="216"/>
      <c r="HX288" s="216"/>
      <c r="HY288" s="216"/>
      <c r="HZ288" s="216"/>
      <c r="IA288" s="216"/>
      <c r="IB288" s="216"/>
      <c r="IC288" s="216"/>
      <c r="ID288" s="216"/>
      <c r="IE288" s="216"/>
      <c r="IF288" s="216"/>
      <c r="IG288" s="216"/>
      <c r="IH288" s="216"/>
      <c r="II288" s="216"/>
      <c r="IJ288" s="216"/>
      <c r="IK288" s="216"/>
      <c r="IL288" s="216"/>
      <c r="IM288" s="216"/>
      <c r="IN288" s="216"/>
      <c r="IO288" s="216"/>
      <c r="IP288" s="216"/>
      <c r="IQ288" s="216"/>
      <c r="IR288" s="216"/>
      <c r="IS288" s="216"/>
      <c r="IT288" s="216"/>
      <c r="IU288" s="216"/>
      <c r="IV288" s="216"/>
      <c r="IW288" s="216"/>
      <c r="IX288" s="216"/>
      <c r="IY288" s="216"/>
      <c r="IZ288" s="216"/>
      <c r="JA288" s="216"/>
      <c r="JB288" s="216"/>
      <c r="JC288" s="216"/>
      <c r="JD288" s="216"/>
      <c r="JE288" s="216"/>
      <c r="JF288" s="216"/>
      <c r="JG288" s="216"/>
      <c r="JH288" s="216"/>
      <c r="JI288" s="216"/>
      <c r="JJ288" s="216"/>
      <c r="JK288" s="216"/>
      <c r="JL288" s="216"/>
      <c r="JM288" s="216"/>
      <c r="JN288" s="216"/>
      <c r="JO288" s="216"/>
      <c r="JP288" s="216"/>
      <c r="JQ288" s="216"/>
      <c r="JR288" s="216"/>
    </row>
    <row r="289" spans="58:278">
      <c r="BF289" s="215">
        <v>-12</v>
      </c>
      <c r="BG289" s="214">
        <f t="shared" si="2976"/>
        <v>-12</v>
      </c>
      <c r="BH289" s="257">
        <f t="shared" ref="BH289:BI289" si="3303">IF(BH292&lt;BH287,(BH287-BH292)/5+BH290,(BH292-BH287)/5+BH288)</f>
        <v>1.3888888888888889E-3</v>
      </c>
      <c r="BI289" s="254">
        <f t="shared" si="3303"/>
        <v>6.9444444444444447E-4</v>
      </c>
      <c r="BJ289" s="254">
        <f t="shared" ref="BJ289:BT289" si="3304">IF(BJ292&lt;BJ287,(BJ287-BJ292)/5+BJ290,(BJ292-BJ287)/5+BJ288)</f>
        <v>9.722222222222223E-4</v>
      </c>
      <c r="BK289" s="254">
        <f t="shared" si="3304"/>
        <v>1.3888888888888889E-3</v>
      </c>
      <c r="BL289" s="254">
        <f t="shared" si="3304"/>
        <v>6.9444444444444447E-4</v>
      </c>
      <c r="BM289" s="254">
        <f t="shared" si="3304"/>
        <v>6.9444444444444447E-4</v>
      </c>
      <c r="BN289" s="254">
        <f t="shared" si="3304"/>
        <v>1.1111111111111111E-3</v>
      </c>
      <c r="BO289" s="254">
        <f t="shared" si="3304"/>
        <v>9.722222222222223E-4</v>
      </c>
      <c r="BP289" s="254">
        <f t="shared" si="3304"/>
        <v>2.0833333333333333E-3</v>
      </c>
      <c r="BQ289" s="254">
        <f t="shared" si="3304"/>
        <v>1.1111111111111111E-3</v>
      </c>
      <c r="BR289" s="254">
        <f t="shared" si="3304"/>
        <v>9.722222222222223E-4</v>
      </c>
      <c r="BS289" s="254">
        <f t="shared" si="3304"/>
        <v>1.1111111111111111E-3</v>
      </c>
      <c r="BT289" s="254">
        <f t="shared" si="3304"/>
        <v>1.1111111111111111E-3</v>
      </c>
      <c r="BU289" s="254">
        <f t="shared" ref="BU289:CG289" si="3305">IF(BU292&lt;BU287,(BU287-BU292)/5+BU290,(BU292-BU287)/5+BU288)</f>
        <v>1.1111111111111111E-3</v>
      </c>
      <c r="BV289" s="254">
        <f t="shared" si="3305"/>
        <v>1.1111111111111111E-3</v>
      </c>
      <c r="BW289" s="254">
        <f t="shared" si="3305"/>
        <v>1.3888888888888889E-3</v>
      </c>
      <c r="BX289" s="254">
        <f t="shared" si="3305"/>
        <v>6.9444444444444447E-4</v>
      </c>
      <c r="BY289" s="254">
        <f t="shared" si="3305"/>
        <v>6.9444444444444447E-4</v>
      </c>
      <c r="BZ289" s="254">
        <f t="shared" si="3305"/>
        <v>9.722222222222223E-4</v>
      </c>
      <c r="CA289" s="254">
        <f t="shared" si="3305"/>
        <v>9.722222222222223E-4</v>
      </c>
      <c r="CB289" s="254">
        <f t="shared" si="3305"/>
        <v>1.8055555555555557E-3</v>
      </c>
      <c r="CC289" s="254">
        <f t="shared" si="3305"/>
        <v>6.9444444444444447E-4</v>
      </c>
      <c r="CD289" s="254">
        <f t="shared" si="3305"/>
        <v>0</v>
      </c>
      <c r="CE289" s="254">
        <f t="shared" si="3305"/>
        <v>4.1666666666666664E-4</v>
      </c>
      <c r="CF289" s="254">
        <f t="shared" si="3305"/>
        <v>1.8055555555555557E-3</v>
      </c>
      <c r="CG289" s="254">
        <f t="shared" si="3305"/>
        <v>8.3333333333333328E-4</v>
      </c>
      <c r="CH289" s="254">
        <v>0.99944444444444402</v>
      </c>
      <c r="CI289" s="254">
        <f t="shared" ref="CI289:CJ289" si="3306">IF(CI292&lt;CI287,(CI287-CI292)/5+CI290,(CI292-CI287)/5+CI288)</f>
        <v>0</v>
      </c>
      <c r="CJ289" s="254">
        <f t="shared" si="3306"/>
        <v>1.1111111111111111E-3</v>
      </c>
      <c r="CK289" s="254">
        <v>0.99972222222222196</v>
      </c>
      <c r="CL289" s="254">
        <v>0.99972222222222196</v>
      </c>
      <c r="CM289" s="254">
        <f t="shared" ref="CM289:DO289" si="3307">IF(CM292&lt;CM287,(CM287-CM292)/5+CM290,(CM292-CM287)/5+CM288)</f>
        <v>0.9966666666666667</v>
      </c>
      <c r="CN289" s="254">
        <f t="shared" si="3307"/>
        <v>0.99847222222222209</v>
      </c>
      <c r="CO289" s="254">
        <f t="shared" si="3307"/>
        <v>0.99777777777777765</v>
      </c>
      <c r="CP289" s="254">
        <f t="shared" si="3307"/>
        <v>0.99611111111111106</v>
      </c>
      <c r="CQ289" s="254">
        <f t="shared" si="3307"/>
        <v>0.99749999999999983</v>
      </c>
      <c r="CR289" s="254">
        <f t="shared" si="3307"/>
        <v>0.99541666666666662</v>
      </c>
      <c r="CS289" s="254">
        <f t="shared" si="3307"/>
        <v>0.99444444444444446</v>
      </c>
      <c r="CT289" s="254">
        <f t="shared" si="3307"/>
        <v>0.99208333333333343</v>
      </c>
      <c r="CU289" s="254">
        <f t="shared" si="3307"/>
        <v>0.99347222222222231</v>
      </c>
      <c r="CV289" s="254">
        <f t="shared" si="3307"/>
        <v>0.99111111111111116</v>
      </c>
      <c r="CW289" s="254">
        <f t="shared" si="3307"/>
        <v>0.98972222222222239</v>
      </c>
      <c r="CX289" s="254">
        <f t="shared" si="3307"/>
        <v>0.99041666666666672</v>
      </c>
      <c r="CY289" s="254">
        <f t="shared" si="3307"/>
        <v>0.99055555555555552</v>
      </c>
      <c r="CZ289" s="254">
        <f t="shared" si="3307"/>
        <v>0.98916666666666653</v>
      </c>
      <c r="DA289" s="254">
        <f t="shared" si="3307"/>
        <v>0.98888888888888882</v>
      </c>
      <c r="DB289" s="254">
        <f t="shared" si="3307"/>
        <v>0.98708333333333331</v>
      </c>
      <c r="DC289" s="254">
        <f t="shared" si="3307"/>
        <v>0.98277777777777786</v>
      </c>
      <c r="DD289" s="254">
        <f t="shared" si="3307"/>
        <v>0.98277777777777786</v>
      </c>
      <c r="DE289" s="254">
        <f t="shared" si="3307"/>
        <v>0.98250000000000015</v>
      </c>
      <c r="DF289" s="254">
        <f t="shared" si="3307"/>
        <v>0.97819444444444448</v>
      </c>
      <c r="DG289" s="254">
        <f t="shared" si="3307"/>
        <v>0.9738888888888888</v>
      </c>
      <c r="DH289" s="254">
        <f t="shared" si="3307"/>
        <v>0.97152777777777777</v>
      </c>
      <c r="DI289" s="254">
        <f t="shared" si="3307"/>
        <v>0.97041666666666659</v>
      </c>
      <c r="DJ289" s="254">
        <f t="shared" si="3307"/>
        <v>0.96999999999999986</v>
      </c>
      <c r="DK289" s="254">
        <f t="shared" si="3307"/>
        <v>0.96888888888888902</v>
      </c>
      <c r="DL289" s="254">
        <f t="shared" si="3307"/>
        <v>0.96430555555555553</v>
      </c>
      <c r="DM289" s="254">
        <f t="shared" si="3307"/>
        <v>0.9590277777777777</v>
      </c>
      <c r="DN289" s="254">
        <f t="shared" si="3307"/>
        <v>0.95638888888888896</v>
      </c>
      <c r="DO289" s="254">
        <f t="shared" si="3307"/>
        <v>0.92833333333333345</v>
      </c>
      <c r="DP289" s="254">
        <f t="shared" ref="DP289" si="3308">IF(DP292&lt;DP287,(DP287-DP292)/5+DP290,(DP292-DP287)/5+DP288)</f>
        <v>0.92319444444444432</v>
      </c>
      <c r="DQ289" s="306">
        <f t="shared" si="2977"/>
        <v>-12</v>
      </c>
      <c r="DR289" s="254">
        <f t="shared" ref="DR289:DS289" si="3309">IF(DR292&lt;DR287,(DR287-DR292)/5+DR290,(DR292-DR287)/5+DR288)</f>
        <v>1.1805555555555554E-2</v>
      </c>
      <c r="DS289" s="254">
        <f t="shared" si="3309"/>
        <v>9.0277777777777787E-3</v>
      </c>
      <c r="DT289" s="254">
        <f t="shared" ref="DT289:EN289" si="3310">IF(DT292&lt;DT287,(DT287-DT292)/5+DT290,(DT292-DT287)/5+DT288)</f>
        <v>9.0277777777777787E-3</v>
      </c>
      <c r="DU289" s="254">
        <f t="shared" si="3310"/>
        <v>1.013888888888889E-2</v>
      </c>
      <c r="DV289" s="254">
        <f t="shared" si="3310"/>
        <v>9.166666666666665E-3</v>
      </c>
      <c r="DW289" s="254">
        <f t="shared" si="3310"/>
        <v>8.7499999999999991E-3</v>
      </c>
      <c r="DX289" s="254">
        <f t="shared" si="3310"/>
        <v>5.9722222222222225E-3</v>
      </c>
      <c r="DY289" s="254">
        <f t="shared" si="3310"/>
        <v>7.083333333333333E-3</v>
      </c>
      <c r="DZ289" s="254">
        <f t="shared" si="3310"/>
        <v>5.0000000000000001E-3</v>
      </c>
      <c r="EA289" s="254">
        <f t="shared" si="3310"/>
        <v>4.0277777777777777E-3</v>
      </c>
      <c r="EB289" s="254">
        <f t="shared" si="3310"/>
        <v>5.138888888888889E-3</v>
      </c>
      <c r="EC289" s="254">
        <f t="shared" si="3310"/>
        <v>6.1111111111111114E-3</v>
      </c>
      <c r="ED289" s="254">
        <f t="shared" si="3310"/>
        <v>5.138888888888889E-3</v>
      </c>
      <c r="EE289" s="254">
        <f t="shared" si="3310"/>
        <v>6.1111111111111114E-3</v>
      </c>
      <c r="EF289" s="254">
        <f t="shared" si="3310"/>
        <v>5.6944444444444447E-3</v>
      </c>
      <c r="EG289" s="254">
        <f t="shared" si="3310"/>
        <v>4.7222222222222223E-3</v>
      </c>
      <c r="EH289" s="254">
        <f t="shared" si="3310"/>
        <v>5.138888888888889E-3</v>
      </c>
      <c r="EI289" s="254">
        <f t="shared" si="3310"/>
        <v>3.3333333333333335E-3</v>
      </c>
      <c r="EJ289" s="254">
        <f t="shared" si="3310"/>
        <v>5.8333333333333336E-3</v>
      </c>
      <c r="EK289" s="254">
        <f t="shared" si="3310"/>
        <v>5.4166666666666669E-3</v>
      </c>
      <c r="EL289" s="254">
        <f t="shared" si="3310"/>
        <v>5.4166666666666669E-3</v>
      </c>
      <c r="EM289" s="254">
        <f t="shared" si="3310"/>
        <v>3.472222222222222E-3</v>
      </c>
      <c r="EN289" s="254">
        <f t="shared" si="3310"/>
        <v>4.4444444444444444E-3</v>
      </c>
      <c r="EO289" s="254">
        <f t="shared" ref="EO289:FA289" si="3311">IF(EO292&lt;EO287,(EO287-EO292)/5+EO290,(EO292-EO287)/5+EO288)</f>
        <v>4.4444444444444444E-3</v>
      </c>
      <c r="EP289" s="254">
        <f t="shared" si="3311"/>
        <v>4.4444444444444444E-3</v>
      </c>
      <c r="EQ289" s="254">
        <f t="shared" si="3311"/>
        <v>4.4444444444444444E-3</v>
      </c>
      <c r="ER289" s="254">
        <f t="shared" si="3311"/>
        <v>3.0022222222222226</v>
      </c>
      <c r="ES289" s="254">
        <f t="shared" si="3311"/>
        <v>3.7499999999999999E-3</v>
      </c>
      <c r="ET289" s="254">
        <f t="shared" si="3311"/>
        <v>2.3611111111111111E-3</v>
      </c>
      <c r="EU289" s="254">
        <f t="shared" si="3311"/>
        <v>2.3611111111111111E-3</v>
      </c>
      <c r="EV289" s="254">
        <f t="shared" si="3311"/>
        <v>3.7499999999999999E-3</v>
      </c>
      <c r="EW289" s="254">
        <f t="shared" si="3311"/>
        <v>1.3888888888888889E-3</v>
      </c>
      <c r="EX289" s="254">
        <f t="shared" si="3311"/>
        <v>3.0555555555555557E-3</v>
      </c>
      <c r="EY289" s="254">
        <f t="shared" si="3311"/>
        <v>3.472222222222222E-3</v>
      </c>
      <c r="EZ289" s="254">
        <f t="shared" si="3311"/>
        <v>1.6666666666666668E-3</v>
      </c>
      <c r="FA289" s="254">
        <f t="shared" si="3311"/>
        <v>3.0555555555555557E-3</v>
      </c>
      <c r="FB289" s="254">
        <f t="shared" ref="FB289:FJ289" si="3312">IF(FB292&lt;FB287,(FB287-FB292)/5+FB290,(FB292-FB287)/5+FB288)</f>
        <v>2.0833333333333333E-3</v>
      </c>
      <c r="FC289" s="254">
        <f t="shared" si="3312"/>
        <v>2.3611111111111111E-3</v>
      </c>
      <c r="FD289" s="254">
        <f t="shared" si="3312"/>
        <v>1.3888888888888889E-3</v>
      </c>
      <c r="FE289" s="254">
        <f t="shared" si="3312"/>
        <v>2.0833333333333333E-3</v>
      </c>
      <c r="FF289" s="254">
        <f t="shared" si="3312"/>
        <v>2.0833333333333333E-3</v>
      </c>
      <c r="FG289" s="254">
        <f t="shared" si="3312"/>
        <v>3.6111111111111114E-3</v>
      </c>
      <c r="FH289" s="254">
        <f t="shared" si="3312"/>
        <v>3.472222222222222E-3</v>
      </c>
      <c r="FI289" s="254">
        <f t="shared" si="3312"/>
        <v>1.1111111111111111E-3</v>
      </c>
      <c r="FJ289" s="254">
        <f t="shared" si="3312"/>
        <v>2.5000000000000001E-3</v>
      </c>
      <c r="FK289" s="255">
        <f t="shared" ref="FK289" si="3313">IF(FK292&lt;FK287,(FK287-FK292)/5+FK290,(FK292-FK287)/5+FK288)</f>
        <v>2.0833333333333333E-3</v>
      </c>
      <c r="FL289" s="214">
        <f t="shared" si="2978"/>
        <v>-12</v>
      </c>
      <c r="FM289" s="238" t="s">
        <v>93</v>
      </c>
      <c r="FN289" s="222">
        <f>JG191</f>
        <v>1.9444444444444444E-3</v>
      </c>
      <c r="FO289" s="216"/>
      <c r="FP289" s="216"/>
      <c r="FQ289" s="216"/>
      <c r="FR289" s="216"/>
      <c r="FS289" s="216"/>
      <c r="FT289" s="216"/>
      <c r="FU289" s="216"/>
      <c r="FV289" s="216"/>
      <c r="FW289" s="216"/>
      <c r="FX289" s="216"/>
      <c r="FY289" s="216"/>
      <c r="FZ289" s="216"/>
      <c r="GA289" s="216"/>
      <c r="GB289" s="216"/>
      <c r="GC289" s="216"/>
      <c r="GD289" s="216"/>
      <c r="GE289" s="216"/>
      <c r="GF289" s="216"/>
      <c r="GG289" s="216"/>
      <c r="GH289" s="216"/>
      <c r="GI289" s="216"/>
      <c r="GJ289" s="216"/>
      <c r="GK289" s="216"/>
      <c r="GL289" s="216"/>
      <c r="GM289" s="216"/>
      <c r="GN289" s="216"/>
      <c r="GO289" s="216"/>
      <c r="GP289" s="216"/>
      <c r="GQ289" s="216"/>
      <c r="GR289" s="216"/>
      <c r="GS289" s="216"/>
      <c r="GT289" s="216"/>
      <c r="GU289" s="216"/>
      <c r="GV289" s="216"/>
      <c r="GW289" s="216"/>
      <c r="GX289" s="216"/>
      <c r="GY289" s="216"/>
      <c r="GZ289" s="216"/>
      <c r="HA289" s="216"/>
      <c r="HB289" s="216"/>
      <c r="HC289" s="216"/>
      <c r="HD289" s="216"/>
      <c r="HE289" s="216"/>
      <c r="HF289" s="216"/>
      <c r="HG289" s="216"/>
      <c r="HH289" s="216"/>
      <c r="HI289" s="216"/>
      <c r="HJ289" s="216"/>
      <c r="HK289" s="216"/>
      <c r="HL289" s="216"/>
      <c r="HM289" s="216"/>
      <c r="HN289" s="216"/>
      <c r="HO289" s="216"/>
      <c r="HP289" s="216"/>
      <c r="HQ289" s="216"/>
      <c r="HR289" s="216"/>
      <c r="HS289" s="216"/>
      <c r="HT289" s="216"/>
      <c r="HU289" s="216"/>
      <c r="HV289" s="216"/>
      <c r="HW289" s="216"/>
      <c r="HX289" s="216"/>
      <c r="HY289" s="216"/>
      <c r="HZ289" s="216"/>
      <c r="IA289" s="216"/>
      <c r="IB289" s="216"/>
      <c r="IC289" s="216"/>
      <c r="ID289" s="216"/>
      <c r="IE289" s="216"/>
      <c r="IF289" s="216"/>
      <c r="IG289" s="216"/>
      <c r="IH289" s="216"/>
      <c r="II289" s="216"/>
      <c r="IJ289" s="216"/>
      <c r="IK289" s="216"/>
      <c r="IL289" s="216"/>
      <c r="IM289" s="216"/>
      <c r="IN289" s="216"/>
      <c r="IO289" s="216"/>
      <c r="IP289" s="216"/>
      <c r="IQ289" s="216"/>
      <c r="IR289" s="216"/>
      <c r="IS289" s="216"/>
      <c r="IT289" s="216"/>
      <c r="IU289" s="216"/>
      <c r="IV289" s="216"/>
      <c r="IW289" s="216"/>
      <c r="IX289" s="216"/>
      <c r="IY289" s="216"/>
      <c r="IZ289" s="216"/>
      <c r="JA289" s="216"/>
      <c r="JB289" s="216"/>
      <c r="JC289" s="216"/>
      <c r="JD289" s="216"/>
      <c r="JE289" s="216"/>
      <c r="JF289" s="216"/>
      <c r="JG289" s="216"/>
      <c r="JH289" s="216"/>
      <c r="JI289" s="216"/>
      <c r="JJ289" s="216"/>
      <c r="JK289" s="216"/>
      <c r="JL289" s="216"/>
      <c r="JM289" s="216"/>
      <c r="JN289" s="216"/>
      <c r="JO289" s="216"/>
      <c r="JP289" s="216"/>
      <c r="JQ289" s="216"/>
      <c r="JR289" s="216"/>
    </row>
    <row r="290" spans="58:278">
      <c r="BF290" s="215">
        <v>-13</v>
      </c>
      <c r="BG290" s="214">
        <f t="shared" si="2976"/>
        <v>-13</v>
      </c>
      <c r="BH290" s="257">
        <f t="shared" ref="BH290:BI290" si="3314">IF(BH292&lt;BH287,(BH287-BH292)/5+BH291,(BH292-BH287)/5+BH289)</f>
        <v>1.3888888888888889E-3</v>
      </c>
      <c r="BI290" s="254">
        <f t="shared" si="3314"/>
        <v>6.9444444444444447E-4</v>
      </c>
      <c r="BJ290" s="254">
        <f t="shared" ref="BJ290:BT290" si="3315">IF(BJ292&lt;BJ287,(BJ287-BJ292)/5+BJ291,(BJ292-BJ287)/5+BJ289)</f>
        <v>1.1111111111111111E-3</v>
      </c>
      <c r="BK290" s="254">
        <f t="shared" si="3315"/>
        <v>1.3888888888888889E-3</v>
      </c>
      <c r="BL290" s="254">
        <f t="shared" si="3315"/>
        <v>6.9444444444444447E-4</v>
      </c>
      <c r="BM290" s="254">
        <f t="shared" si="3315"/>
        <v>6.9444444444444447E-4</v>
      </c>
      <c r="BN290" s="254">
        <f t="shared" si="3315"/>
        <v>9.722222222222223E-4</v>
      </c>
      <c r="BO290" s="254">
        <f t="shared" si="3315"/>
        <v>1.1111111111111111E-3</v>
      </c>
      <c r="BP290" s="254">
        <f t="shared" si="3315"/>
        <v>2.0833333333333333E-3</v>
      </c>
      <c r="BQ290" s="254">
        <f t="shared" si="3315"/>
        <v>9.722222222222223E-4</v>
      </c>
      <c r="BR290" s="254">
        <f t="shared" si="3315"/>
        <v>1.1111111111111111E-3</v>
      </c>
      <c r="BS290" s="254">
        <f t="shared" si="3315"/>
        <v>9.722222222222223E-4</v>
      </c>
      <c r="BT290" s="254">
        <f t="shared" si="3315"/>
        <v>9.722222222222223E-4</v>
      </c>
      <c r="BU290" s="254">
        <f t="shared" ref="BU290:CG290" si="3316">IF(BU292&lt;BU287,(BU287-BU292)/5+BU291,(BU292-BU287)/5+BU289)</f>
        <v>9.722222222222223E-4</v>
      </c>
      <c r="BV290" s="254">
        <f t="shared" si="3316"/>
        <v>9.722222222222223E-4</v>
      </c>
      <c r="BW290" s="254">
        <f t="shared" si="3316"/>
        <v>1.3888888888888889E-3</v>
      </c>
      <c r="BX290" s="254">
        <f t="shared" si="3316"/>
        <v>6.9444444444444447E-4</v>
      </c>
      <c r="BY290" s="254">
        <f t="shared" si="3316"/>
        <v>6.9444444444444447E-4</v>
      </c>
      <c r="BZ290" s="254">
        <f t="shared" si="3316"/>
        <v>1.1111111111111111E-3</v>
      </c>
      <c r="CA290" s="254">
        <f t="shared" si="3316"/>
        <v>1.1111111111111111E-3</v>
      </c>
      <c r="CB290" s="254">
        <f t="shared" si="3316"/>
        <v>1.6666666666666668E-3</v>
      </c>
      <c r="CC290" s="254">
        <f t="shared" si="3316"/>
        <v>6.9444444444444447E-4</v>
      </c>
      <c r="CD290" s="254">
        <f t="shared" si="3316"/>
        <v>0</v>
      </c>
      <c r="CE290" s="254">
        <f t="shared" si="3316"/>
        <v>2.7777777777777778E-4</v>
      </c>
      <c r="CF290" s="254">
        <f t="shared" si="3316"/>
        <v>1.6666666666666668E-3</v>
      </c>
      <c r="CG290" s="254">
        <f t="shared" si="3316"/>
        <v>5.5555555555555556E-4</v>
      </c>
      <c r="CH290" s="254">
        <v>0.99916666666666665</v>
      </c>
      <c r="CI290" s="254">
        <f t="shared" ref="CI290:CJ290" si="3317">IF(CI292&lt;CI287,(CI287-CI292)/5+CI291,(CI292-CI287)/5+CI289)</f>
        <v>0</v>
      </c>
      <c r="CJ290" s="254">
        <f t="shared" si="3317"/>
        <v>9.722222222222223E-4</v>
      </c>
      <c r="CK290" s="254">
        <v>0.99958333333333327</v>
      </c>
      <c r="CL290" s="254">
        <v>0.99958333333333327</v>
      </c>
      <c r="CM290" s="254">
        <f t="shared" ref="CM290:DO290" si="3318">IF(CM292&lt;CM287,(CM287-CM292)/5+CM291,(CM292-CM287)/5+CM289)</f>
        <v>0.99638888888888888</v>
      </c>
      <c r="CN290" s="254">
        <f t="shared" si="3318"/>
        <v>0.99805555555555547</v>
      </c>
      <c r="CO290" s="254">
        <f t="shared" si="3318"/>
        <v>0.99736111111111103</v>
      </c>
      <c r="CP290" s="254">
        <f t="shared" si="3318"/>
        <v>0.99555555555555553</v>
      </c>
      <c r="CQ290" s="254">
        <f t="shared" si="3318"/>
        <v>0.9969444444444443</v>
      </c>
      <c r="CR290" s="254">
        <f t="shared" si="3318"/>
        <v>0.99486111111111108</v>
      </c>
      <c r="CS290" s="254">
        <f t="shared" si="3318"/>
        <v>0.99375000000000002</v>
      </c>
      <c r="CT290" s="254">
        <f t="shared" si="3318"/>
        <v>0.99125000000000008</v>
      </c>
      <c r="CU290" s="254">
        <f t="shared" si="3318"/>
        <v>0.99263888888888896</v>
      </c>
      <c r="CV290" s="254">
        <f t="shared" si="3318"/>
        <v>0.9901388888888889</v>
      </c>
      <c r="CW290" s="254">
        <f t="shared" si="3318"/>
        <v>0.98875000000000013</v>
      </c>
      <c r="CX290" s="254">
        <f t="shared" si="3318"/>
        <v>0.98944444444444446</v>
      </c>
      <c r="CY290" s="254">
        <f t="shared" si="3318"/>
        <v>0.98930555555555555</v>
      </c>
      <c r="CZ290" s="254">
        <f t="shared" si="3318"/>
        <v>0.98791666666666655</v>
      </c>
      <c r="DA290" s="254">
        <f t="shared" si="3318"/>
        <v>0.98749999999999993</v>
      </c>
      <c r="DB290" s="254">
        <f t="shared" si="3318"/>
        <v>0.98583333333333334</v>
      </c>
      <c r="DC290" s="254">
        <f t="shared" si="3318"/>
        <v>0.98111111111111116</v>
      </c>
      <c r="DD290" s="254">
        <f t="shared" si="3318"/>
        <v>0.98111111111111116</v>
      </c>
      <c r="DE290" s="254">
        <f t="shared" si="3318"/>
        <v>0.98069444444444454</v>
      </c>
      <c r="DF290" s="254">
        <f t="shared" si="3318"/>
        <v>0.97597222222222224</v>
      </c>
      <c r="DG290" s="254">
        <f t="shared" si="3318"/>
        <v>0.97124999999999995</v>
      </c>
      <c r="DH290" s="254">
        <f t="shared" si="3318"/>
        <v>0.96875</v>
      </c>
      <c r="DI290" s="254">
        <f t="shared" si="3318"/>
        <v>0.96777777777777774</v>
      </c>
      <c r="DJ290" s="254">
        <f t="shared" si="3318"/>
        <v>0.96680555555555547</v>
      </c>
      <c r="DK290" s="254">
        <f t="shared" si="3318"/>
        <v>0.96583333333333343</v>
      </c>
      <c r="DL290" s="254">
        <f t="shared" si="3318"/>
        <v>0.96069444444444441</v>
      </c>
      <c r="DM290" s="254">
        <f t="shared" si="3318"/>
        <v>0.95486111111111105</v>
      </c>
      <c r="DN290" s="254">
        <f t="shared" si="3318"/>
        <v>0.95194444444444448</v>
      </c>
      <c r="DO290" s="254">
        <f t="shared" si="3318"/>
        <v>0.92166666666666675</v>
      </c>
      <c r="DP290" s="254">
        <f t="shared" ref="DP290" si="3319">IF(DP292&lt;DP287,(DP287-DP292)/5+DP291,(DP292-DP287)/5+DP289)</f>
        <v>0.91499999999999992</v>
      </c>
      <c r="DQ290" s="306">
        <f t="shared" si="2977"/>
        <v>-13</v>
      </c>
      <c r="DR290" s="254">
        <f t="shared" ref="DR290:DS290" si="3320">IF(DR292&lt;DR287,(DR287-DR292)/5+DR291,(DR292-DR287)/5+DR289)</f>
        <v>1.2499999999999997E-2</v>
      </c>
      <c r="DS290" s="254">
        <f t="shared" si="3320"/>
        <v>9.0277777777777787E-3</v>
      </c>
      <c r="DT290" s="254">
        <f t="shared" ref="DT290:EN290" si="3321">IF(DT292&lt;DT287,(DT287-DT292)/5+DT291,(DT292-DT287)/5+DT289)</f>
        <v>9.0277777777777787E-3</v>
      </c>
      <c r="DU290" s="254">
        <f t="shared" si="3321"/>
        <v>1.0694444444444446E-2</v>
      </c>
      <c r="DV290" s="254">
        <f t="shared" si="3321"/>
        <v>9.5833333333333309E-3</v>
      </c>
      <c r="DW290" s="254">
        <f t="shared" si="3321"/>
        <v>9.3055555555555548E-3</v>
      </c>
      <c r="DX290" s="254">
        <f t="shared" si="3321"/>
        <v>6.5277777777777782E-3</v>
      </c>
      <c r="DY290" s="254">
        <f t="shared" si="3321"/>
        <v>7.4999999999999997E-3</v>
      </c>
      <c r="DZ290" s="254">
        <f t="shared" si="3321"/>
        <v>5.4166666666666669E-3</v>
      </c>
      <c r="EA290" s="254">
        <f t="shared" si="3321"/>
        <v>4.3055555555555555E-3</v>
      </c>
      <c r="EB290" s="254">
        <f t="shared" si="3321"/>
        <v>5.9722222222222225E-3</v>
      </c>
      <c r="EC290" s="254">
        <f t="shared" si="3321"/>
        <v>6.3888888888888893E-3</v>
      </c>
      <c r="ED290" s="254">
        <f t="shared" si="3321"/>
        <v>5.2777777777777779E-3</v>
      </c>
      <c r="EE290" s="254">
        <f t="shared" si="3321"/>
        <v>6.3888888888888893E-3</v>
      </c>
      <c r="EF290" s="254">
        <f t="shared" si="3321"/>
        <v>6.1111111111111114E-3</v>
      </c>
      <c r="EG290" s="254">
        <f t="shared" si="3321"/>
        <v>5.0000000000000001E-3</v>
      </c>
      <c r="EH290" s="254">
        <f t="shared" si="3321"/>
        <v>5.2777777777777779E-3</v>
      </c>
      <c r="EI290" s="254">
        <f t="shared" si="3321"/>
        <v>3.6111111111111114E-3</v>
      </c>
      <c r="EJ290" s="254">
        <f t="shared" si="3321"/>
        <v>5.9722222222222225E-3</v>
      </c>
      <c r="EK290" s="254">
        <f t="shared" si="3321"/>
        <v>5.6944444444444447E-3</v>
      </c>
      <c r="EL290" s="254">
        <f t="shared" si="3321"/>
        <v>5.6944444444444447E-3</v>
      </c>
      <c r="EM290" s="254">
        <f t="shared" si="3321"/>
        <v>3.472222222222222E-3</v>
      </c>
      <c r="EN290" s="254">
        <f t="shared" si="3321"/>
        <v>4.5833333333333334E-3</v>
      </c>
      <c r="EO290" s="254">
        <f t="shared" ref="EO290:FA290" si="3322">IF(EO292&lt;EO287,(EO287-EO292)/5+EO291,(EO292-EO287)/5+EO289)</f>
        <v>4.5833333333333334E-3</v>
      </c>
      <c r="EP290" s="254">
        <f t="shared" si="3322"/>
        <v>4.5833333333333334E-3</v>
      </c>
      <c r="EQ290" s="254">
        <f t="shared" si="3322"/>
        <v>4.5833333333333334E-3</v>
      </c>
      <c r="ER290" s="254">
        <f t="shared" si="3322"/>
        <v>2.0033333333333334</v>
      </c>
      <c r="ES290" s="254">
        <f t="shared" si="3322"/>
        <v>3.8888888888888888E-3</v>
      </c>
      <c r="ET290" s="254">
        <f t="shared" si="3322"/>
        <v>2.5000000000000001E-3</v>
      </c>
      <c r="EU290" s="254">
        <f t="shared" si="3322"/>
        <v>2.5000000000000001E-3</v>
      </c>
      <c r="EV290" s="254">
        <f t="shared" si="3322"/>
        <v>3.8888888888888888E-3</v>
      </c>
      <c r="EW290" s="254">
        <f t="shared" si="3322"/>
        <v>1.3888888888888889E-3</v>
      </c>
      <c r="EX290" s="254">
        <f t="shared" si="3322"/>
        <v>3.1944444444444446E-3</v>
      </c>
      <c r="EY290" s="254">
        <f t="shared" si="3322"/>
        <v>3.472222222222222E-3</v>
      </c>
      <c r="EZ290" s="254">
        <f t="shared" si="3322"/>
        <v>1.8055555555555557E-3</v>
      </c>
      <c r="FA290" s="254">
        <f t="shared" si="3322"/>
        <v>3.1944444444444446E-3</v>
      </c>
      <c r="FB290" s="254">
        <f t="shared" ref="FB290:FJ290" si="3323">IF(FB292&lt;FB287,(FB287-FB292)/5+FB291,(FB292-FB287)/5+FB289)</f>
        <v>2.0833333333333333E-3</v>
      </c>
      <c r="FC290" s="254">
        <f t="shared" si="3323"/>
        <v>2.5000000000000001E-3</v>
      </c>
      <c r="FD290" s="254">
        <f t="shared" si="3323"/>
        <v>1.3888888888888889E-3</v>
      </c>
      <c r="FE290" s="254">
        <f t="shared" si="3323"/>
        <v>2.0833333333333333E-3</v>
      </c>
      <c r="FF290" s="254">
        <f t="shared" si="3323"/>
        <v>2.0833333333333333E-3</v>
      </c>
      <c r="FG290" s="254">
        <f t="shared" si="3323"/>
        <v>3.3333333333333335E-3</v>
      </c>
      <c r="FH290" s="254">
        <f t="shared" si="3323"/>
        <v>3.472222222222222E-3</v>
      </c>
      <c r="FI290" s="254">
        <f t="shared" si="3323"/>
        <v>1.6666666666666666E-3</v>
      </c>
      <c r="FJ290" s="254">
        <f t="shared" si="3323"/>
        <v>2.3611111111111111E-3</v>
      </c>
      <c r="FK290" s="255">
        <f t="shared" ref="FK290" si="3324">IF(FK292&lt;FK287,(FK287-FK292)/5+FK291,(FK292-FK287)/5+FK289)</f>
        <v>2.0833333333333333E-3</v>
      </c>
      <c r="FL290" s="214">
        <f t="shared" si="2978"/>
        <v>-13</v>
      </c>
      <c r="FM290" s="238" t="s">
        <v>118</v>
      </c>
      <c r="FN290" s="222">
        <f>JH191</f>
        <v>3.8888888888888892E-3</v>
      </c>
      <c r="FO290" s="216"/>
      <c r="FP290" s="216"/>
      <c r="FQ290" s="216"/>
      <c r="FR290" s="216"/>
      <c r="FS290" s="216"/>
      <c r="FT290" s="216"/>
      <c r="FU290" s="216"/>
      <c r="FV290" s="216"/>
      <c r="FW290" s="216"/>
      <c r="FX290" s="216"/>
      <c r="FY290" s="216"/>
      <c r="FZ290" s="216"/>
      <c r="GA290" s="216"/>
      <c r="GB290" s="216"/>
      <c r="GC290" s="216"/>
      <c r="GD290" s="216"/>
      <c r="GE290" s="216"/>
      <c r="GF290" s="216"/>
      <c r="GG290" s="216"/>
      <c r="GH290" s="216"/>
      <c r="GI290" s="216"/>
      <c r="GJ290" s="216"/>
      <c r="GK290" s="216"/>
      <c r="GL290" s="216"/>
      <c r="GM290" s="216"/>
      <c r="GN290" s="216"/>
      <c r="GO290" s="216"/>
      <c r="GP290" s="216"/>
      <c r="GQ290" s="216"/>
      <c r="GR290" s="216"/>
      <c r="GS290" s="216"/>
      <c r="GT290" s="216"/>
      <c r="GU290" s="216"/>
      <c r="GV290" s="216"/>
      <c r="GW290" s="216"/>
      <c r="GX290" s="216"/>
      <c r="GY290" s="216"/>
      <c r="GZ290" s="216"/>
      <c r="HA290" s="216"/>
      <c r="HB290" s="216"/>
      <c r="HC290" s="216"/>
      <c r="HD290" s="216"/>
      <c r="HE290" s="216"/>
      <c r="HF290" s="216"/>
      <c r="HG290" s="216"/>
      <c r="HH290" s="216"/>
      <c r="HI290" s="216"/>
      <c r="HJ290" s="216"/>
      <c r="HK290" s="216"/>
      <c r="HL290" s="216"/>
      <c r="HM290" s="216"/>
      <c r="HN290" s="216"/>
      <c r="HO290" s="216"/>
      <c r="HP290" s="216"/>
      <c r="HQ290" s="216"/>
      <c r="HR290" s="216"/>
      <c r="HS290" s="216"/>
      <c r="HT290" s="216"/>
      <c r="HU290" s="216"/>
      <c r="HV290" s="216"/>
      <c r="HW290" s="216"/>
      <c r="HX290" s="216"/>
      <c r="HY290" s="216"/>
      <c r="HZ290" s="216"/>
      <c r="IA290" s="216"/>
      <c r="IB290" s="216"/>
      <c r="IC290" s="216"/>
      <c r="ID290" s="216"/>
      <c r="IE290" s="216"/>
      <c r="IF290" s="216"/>
      <c r="IG290" s="216"/>
      <c r="IH290" s="216"/>
      <c r="II290" s="216"/>
      <c r="IJ290" s="216"/>
      <c r="IK290" s="216"/>
      <c r="IL290" s="216"/>
      <c r="IM290" s="216"/>
      <c r="IN290" s="216"/>
      <c r="IO290" s="216"/>
      <c r="IP290" s="216"/>
      <c r="IQ290" s="216"/>
      <c r="IR290" s="216"/>
      <c r="IS290" s="216"/>
      <c r="IT290" s="216"/>
      <c r="IU290" s="216"/>
      <c r="IV290" s="216"/>
      <c r="IW290" s="216"/>
      <c r="IX290" s="216"/>
      <c r="IY290" s="216"/>
      <c r="IZ290" s="216"/>
      <c r="JA290" s="216"/>
      <c r="JB290" s="216"/>
      <c r="JC290" s="216"/>
      <c r="JD290" s="216"/>
      <c r="JE290" s="216"/>
      <c r="JF290" s="216"/>
      <c r="JG290" s="216"/>
      <c r="JH290" s="216"/>
      <c r="JI290" s="216"/>
      <c r="JJ290" s="216"/>
      <c r="JK290" s="216"/>
      <c r="JL290" s="216"/>
      <c r="JM290" s="216"/>
      <c r="JN290" s="216"/>
      <c r="JO290" s="216"/>
      <c r="JP290" s="216"/>
      <c r="JQ290" s="216"/>
      <c r="JR290" s="216"/>
    </row>
    <row r="291" spans="58:278" ht="15.75" thickBot="1">
      <c r="BF291" s="215">
        <v>-14</v>
      </c>
      <c r="BG291" s="214">
        <f t="shared" si="2976"/>
        <v>-14</v>
      </c>
      <c r="BH291" s="286">
        <f>IF(BH292&lt;BH287,(BH287-BH292)/5+BH292,(BH292-BH287)/5+BH290)</f>
        <v>1.3888888888888889E-3</v>
      </c>
      <c r="BI291" s="283">
        <f>IF(BI292&lt;BI287,(BI287-BI292)/5+BI292,(BI292-BI287)/5+BI290)</f>
        <v>6.9444444444444447E-4</v>
      </c>
      <c r="BJ291" s="283">
        <f t="shared" ref="BJ291:BT291" si="3325">IF(BJ292&lt;BJ287,(BJ287-BJ292)/5+BJ292,(BJ292-BJ287)/5+BJ290)</f>
        <v>1.25E-3</v>
      </c>
      <c r="BK291" s="283">
        <f t="shared" si="3325"/>
        <v>1.3888888888888889E-3</v>
      </c>
      <c r="BL291" s="283">
        <f t="shared" si="3325"/>
        <v>6.9444444444444447E-4</v>
      </c>
      <c r="BM291" s="283">
        <f t="shared" si="3325"/>
        <v>6.9444444444444447E-4</v>
      </c>
      <c r="BN291" s="283">
        <f t="shared" si="3325"/>
        <v>8.3333333333333339E-4</v>
      </c>
      <c r="BO291" s="283">
        <f t="shared" si="3325"/>
        <v>1.25E-3</v>
      </c>
      <c r="BP291" s="283">
        <f t="shared" si="3325"/>
        <v>2.0833333333333333E-3</v>
      </c>
      <c r="BQ291" s="283">
        <f t="shared" si="3325"/>
        <v>8.3333333333333339E-4</v>
      </c>
      <c r="BR291" s="283">
        <f t="shared" si="3325"/>
        <v>1.25E-3</v>
      </c>
      <c r="BS291" s="283">
        <f t="shared" si="3325"/>
        <v>8.3333333333333339E-4</v>
      </c>
      <c r="BT291" s="283">
        <f t="shared" si="3325"/>
        <v>8.3333333333333339E-4</v>
      </c>
      <c r="BU291" s="283">
        <f t="shared" ref="BU291" si="3326">IF(BU292&lt;BU287,(BU287-BU292)/5+BU292,(BU292-BU287)/5+BU290)</f>
        <v>8.3333333333333339E-4</v>
      </c>
      <c r="BV291" s="283">
        <f t="shared" ref="BV291" si="3327">IF(BV292&lt;BV287,(BV287-BV292)/5+BV292,(BV292-BV287)/5+BV290)</f>
        <v>8.3333333333333339E-4</v>
      </c>
      <c r="BW291" s="283">
        <f t="shared" ref="BW291" si="3328">IF(BW292&lt;BW287,(BW287-BW292)/5+BW292,(BW292-BW287)/5+BW290)</f>
        <v>1.3888888888888889E-3</v>
      </c>
      <c r="BX291" s="283">
        <f t="shared" ref="BX291" si="3329">IF(BX292&lt;BX287,(BX287-BX292)/5+BX292,(BX292-BX287)/5+BX290)</f>
        <v>6.9444444444444447E-4</v>
      </c>
      <c r="BY291" s="283">
        <f t="shared" ref="BY291" si="3330">IF(BY292&lt;BY287,(BY287-BY292)/5+BY292,(BY292-BY287)/5+BY290)</f>
        <v>6.9444444444444447E-4</v>
      </c>
      <c r="BZ291" s="283">
        <f t="shared" ref="BZ291" si="3331">IF(BZ292&lt;BZ287,(BZ287-BZ292)/5+BZ292,(BZ292-BZ287)/5+BZ290)</f>
        <v>1.25E-3</v>
      </c>
      <c r="CA291" s="283">
        <f t="shared" ref="CA291" si="3332">IF(CA292&lt;CA287,(CA287-CA292)/5+CA292,(CA292-CA287)/5+CA290)</f>
        <v>1.25E-3</v>
      </c>
      <c r="CB291" s="283">
        <f t="shared" ref="CB291" si="3333">IF(CB292&lt;CB287,(CB287-CB292)/5+CB292,(CB292-CB287)/5+CB290)</f>
        <v>1.5277777777777779E-3</v>
      </c>
      <c r="CC291" s="283">
        <f t="shared" ref="CC291" si="3334">IF(CC292&lt;CC287,(CC287-CC292)/5+CC292,(CC292-CC287)/5+CC290)</f>
        <v>6.9444444444444447E-4</v>
      </c>
      <c r="CD291" s="283">
        <f t="shared" ref="CD291" si="3335">IF(CD292&lt;CD287,(CD287-CD292)/5+CD292,(CD292-CD287)/5+CD290)</f>
        <v>0</v>
      </c>
      <c r="CE291" s="283">
        <f t="shared" ref="CE291" si="3336">IF(CE292&lt;CE287,(CE287-CE292)/5+CE292,(CE292-CE287)/5+CE290)</f>
        <v>1.3888888888888889E-4</v>
      </c>
      <c r="CF291" s="283">
        <f t="shared" ref="CF291" si="3337">IF(CF292&lt;CF287,(CF287-CF292)/5+CF292,(CF292-CF287)/5+CF290)</f>
        <v>1.5277777777777779E-3</v>
      </c>
      <c r="CG291" s="283">
        <f t="shared" ref="CG291" si="3338">IF(CG292&lt;CG287,(CG287-CG292)/5+CG292,(CG292-CG287)/5+CG290)</f>
        <v>2.7777777777777778E-4</v>
      </c>
      <c r="CH291" s="283">
        <v>0.99888888888888883</v>
      </c>
      <c r="CI291" s="283">
        <f t="shared" ref="CI291:CJ291" si="3339">IF(CI292&lt;CI287,(CI287-CI292)/5+CI292,(CI292-CI287)/5+CI290)</f>
        <v>0</v>
      </c>
      <c r="CJ291" s="283">
        <f t="shared" si="3339"/>
        <v>8.3333333333333339E-4</v>
      </c>
      <c r="CK291" s="283">
        <v>0.99944444444444447</v>
      </c>
      <c r="CL291" s="283">
        <v>0.99944444444444447</v>
      </c>
      <c r="CM291" s="283">
        <f t="shared" ref="CM291:DO291" si="3340">IF(CM292&lt;CM287,(CM287-CM292)/5+CM292,(CM292-CM287)/5+CM290)</f>
        <v>0.99611111111111106</v>
      </c>
      <c r="CN291" s="283">
        <f t="shared" si="3340"/>
        <v>0.99763888888888885</v>
      </c>
      <c r="CO291" s="283">
        <f t="shared" si="3340"/>
        <v>0.99694444444444441</v>
      </c>
      <c r="CP291" s="283">
        <f t="shared" si="3340"/>
        <v>0.995</v>
      </c>
      <c r="CQ291" s="283">
        <f t="shared" si="3340"/>
        <v>0.99638888888888877</v>
      </c>
      <c r="CR291" s="283">
        <f t="shared" si="3340"/>
        <v>0.99430555555555555</v>
      </c>
      <c r="CS291" s="283">
        <f t="shared" si="3340"/>
        <v>0.99305555555555558</v>
      </c>
      <c r="CT291" s="283">
        <f t="shared" si="3340"/>
        <v>0.99041666666666672</v>
      </c>
      <c r="CU291" s="283">
        <f t="shared" si="3340"/>
        <v>0.99180555555555561</v>
      </c>
      <c r="CV291" s="283">
        <f t="shared" si="3340"/>
        <v>0.98916666666666664</v>
      </c>
      <c r="CW291" s="283">
        <f t="shared" si="3340"/>
        <v>0.98777777777777787</v>
      </c>
      <c r="CX291" s="283">
        <f t="shared" si="3340"/>
        <v>0.9884722222222222</v>
      </c>
      <c r="CY291" s="283">
        <f t="shared" si="3340"/>
        <v>0.98805555555555558</v>
      </c>
      <c r="CZ291" s="283">
        <f t="shared" si="3340"/>
        <v>0.98666666666666658</v>
      </c>
      <c r="DA291" s="283">
        <f t="shared" si="3340"/>
        <v>0.98611111111111105</v>
      </c>
      <c r="DB291" s="283">
        <f t="shared" si="3340"/>
        <v>0.98458333333333337</v>
      </c>
      <c r="DC291" s="283">
        <f t="shared" si="3340"/>
        <v>0.97944444444444445</v>
      </c>
      <c r="DD291" s="283">
        <f t="shared" si="3340"/>
        <v>0.97944444444444445</v>
      </c>
      <c r="DE291" s="283">
        <f t="shared" si="3340"/>
        <v>0.97888888888888892</v>
      </c>
      <c r="DF291" s="283">
        <f t="shared" si="3340"/>
        <v>0.97375</v>
      </c>
      <c r="DG291" s="283">
        <f t="shared" si="3340"/>
        <v>0.96861111111111109</v>
      </c>
      <c r="DH291" s="283">
        <f t="shared" si="3340"/>
        <v>0.96597222222222223</v>
      </c>
      <c r="DI291" s="283">
        <f t="shared" si="3340"/>
        <v>0.96513888888888888</v>
      </c>
      <c r="DJ291" s="283">
        <f t="shared" si="3340"/>
        <v>0.96361111111111108</v>
      </c>
      <c r="DK291" s="283">
        <f t="shared" si="3340"/>
        <v>0.96277777777777784</v>
      </c>
      <c r="DL291" s="283">
        <f t="shared" si="3340"/>
        <v>0.95708333333333329</v>
      </c>
      <c r="DM291" s="283">
        <f t="shared" si="3340"/>
        <v>0.9506944444444444</v>
      </c>
      <c r="DN291" s="283">
        <f t="shared" si="3340"/>
        <v>0.94750000000000001</v>
      </c>
      <c r="DO291" s="283">
        <f t="shared" si="3340"/>
        <v>0.91500000000000004</v>
      </c>
      <c r="DP291" s="283">
        <f t="shared" ref="DP291" si="3341">IF(DP292&lt;DP287,(DP287-DP292)/5+DP292,(DP292-DP287)/5+DP290)</f>
        <v>0.90680555555555553</v>
      </c>
      <c r="DQ291" s="306">
        <f t="shared" si="2977"/>
        <v>-14</v>
      </c>
      <c r="DR291" s="272">
        <f t="shared" ref="DR291:DS291" si="3342">IF(DR292&lt;DR287,(DR287-DR292)/5+DR292,(DR292-DR287)/5+DR290)</f>
        <v>1.3194444444444441E-2</v>
      </c>
      <c r="DS291" s="272">
        <f t="shared" si="3342"/>
        <v>9.0277777777777787E-3</v>
      </c>
      <c r="DT291" s="272">
        <f t="shared" ref="DT291:EN291" si="3343">IF(DT292&lt;DT287,(DT287-DT292)/5+DT292,(DT292-DT287)/5+DT290)</f>
        <v>9.0277777777777787E-3</v>
      </c>
      <c r="DU291" s="272">
        <f t="shared" si="3343"/>
        <v>1.1250000000000001E-2</v>
      </c>
      <c r="DV291" s="272">
        <f t="shared" si="3343"/>
        <v>9.9999999999999967E-3</v>
      </c>
      <c r="DW291" s="272">
        <f t="shared" si="3343"/>
        <v>9.8611111111111104E-3</v>
      </c>
      <c r="DX291" s="272">
        <f t="shared" si="3343"/>
        <v>7.0833333333333338E-3</v>
      </c>
      <c r="DY291" s="272">
        <f t="shared" si="3343"/>
        <v>7.9166666666666656E-3</v>
      </c>
      <c r="DZ291" s="272">
        <f t="shared" si="3343"/>
        <v>5.8333333333333336E-3</v>
      </c>
      <c r="EA291" s="272">
        <f t="shared" si="3343"/>
        <v>4.5833333333333334E-3</v>
      </c>
      <c r="EB291" s="272">
        <f t="shared" si="3343"/>
        <v>6.805555555555556E-3</v>
      </c>
      <c r="EC291" s="272">
        <f t="shared" si="3343"/>
        <v>6.6666666666666671E-3</v>
      </c>
      <c r="ED291" s="272">
        <f t="shared" si="3343"/>
        <v>5.4166666666666669E-3</v>
      </c>
      <c r="EE291" s="272">
        <f t="shared" si="3343"/>
        <v>6.6666666666666671E-3</v>
      </c>
      <c r="EF291" s="272">
        <f t="shared" si="3343"/>
        <v>6.5277777777777782E-3</v>
      </c>
      <c r="EG291" s="272">
        <f t="shared" si="3343"/>
        <v>5.2777777777777779E-3</v>
      </c>
      <c r="EH291" s="272">
        <f t="shared" si="3343"/>
        <v>5.4166666666666669E-3</v>
      </c>
      <c r="EI291" s="272">
        <f t="shared" si="3343"/>
        <v>3.8888888888888892E-3</v>
      </c>
      <c r="EJ291" s="272">
        <f t="shared" si="3343"/>
        <v>6.1111111111111114E-3</v>
      </c>
      <c r="EK291" s="272">
        <f t="shared" si="3343"/>
        <v>5.9722222222222225E-3</v>
      </c>
      <c r="EL291" s="272">
        <f t="shared" si="3343"/>
        <v>5.9722222222222225E-3</v>
      </c>
      <c r="EM291" s="272">
        <f t="shared" si="3343"/>
        <v>3.472222222222222E-3</v>
      </c>
      <c r="EN291" s="272">
        <f t="shared" si="3343"/>
        <v>4.7222222222222223E-3</v>
      </c>
      <c r="EO291" s="272">
        <f t="shared" ref="EO291:FA291" si="3344">IF(EO292&lt;EO287,(EO287-EO292)/5+EO292,(EO292-EO287)/5+EO290)</f>
        <v>4.7222222222222223E-3</v>
      </c>
      <c r="EP291" s="272">
        <f t="shared" si="3344"/>
        <v>4.7222222222222223E-3</v>
      </c>
      <c r="EQ291" s="272">
        <f t="shared" si="3344"/>
        <v>4.7222222222222223E-3</v>
      </c>
      <c r="ER291" s="272">
        <f t="shared" si="3344"/>
        <v>1.0044444444444445</v>
      </c>
      <c r="ES291" s="272">
        <f t="shared" si="3344"/>
        <v>4.0277777777777777E-3</v>
      </c>
      <c r="ET291" s="272">
        <f t="shared" si="3344"/>
        <v>2.638888888888889E-3</v>
      </c>
      <c r="EU291" s="272">
        <f t="shared" si="3344"/>
        <v>2.638888888888889E-3</v>
      </c>
      <c r="EV291" s="272">
        <f t="shared" si="3344"/>
        <v>4.0277777777777777E-3</v>
      </c>
      <c r="EW291" s="272">
        <f t="shared" si="3344"/>
        <v>1.3888888888888889E-3</v>
      </c>
      <c r="EX291" s="272">
        <f t="shared" si="3344"/>
        <v>3.3333333333333335E-3</v>
      </c>
      <c r="EY291" s="272">
        <f t="shared" si="3344"/>
        <v>3.472222222222222E-3</v>
      </c>
      <c r="EZ291" s="272">
        <f t="shared" si="3344"/>
        <v>1.9444444444444446E-3</v>
      </c>
      <c r="FA291" s="272">
        <f t="shared" si="3344"/>
        <v>3.3333333333333335E-3</v>
      </c>
      <c r="FB291" s="272">
        <f t="shared" ref="FB291:FJ291" si="3345">IF(FB292&lt;FB287,(FB287-FB292)/5+FB292,(FB292-FB287)/5+FB290)</f>
        <v>2.0833333333333333E-3</v>
      </c>
      <c r="FC291" s="272">
        <f t="shared" si="3345"/>
        <v>2.638888888888889E-3</v>
      </c>
      <c r="FD291" s="272">
        <f t="shared" si="3345"/>
        <v>1.3888888888888889E-3</v>
      </c>
      <c r="FE291" s="272">
        <f t="shared" si="3345"/>
        <v>2.0833333333333333E-3</v>
      </c>
      <c r="FF291" s="272">
        <f t="shared" si="3345"/>
        <v>2.0833333333333333E-3</v>
      </c>
      <c r="FG291" s="272">
        <f t="shared" si="3345"/>
        <v>3.0555555555555557E-3</v>
      </c>
      <c r="FH291" s="272">
        <f t="shared" si="3345"/>
        <v>3.472222222222222E-3</v>
      </c>
      <c r="FI291" s="272">
        <f t="shared" si="3345"/>
        <v>2.2222222222222222E-3</v>
      </c>
      <c r="FJ291" s="272">
        <f t="shared" si="3345"/>
        <v>2.2222222222222222E-3</v>
      </c>
      <c r="FK291" s="275">
        <f t="shared" ref="FK291" si="3346">IF(FK292&lt;FK287,(FK287-FK292)/5+FK292,(FK292-FK287)/5+FK290)</f>
        <v>2.0833333333333333E-3</v>
      </c>
      <c r="FL291" s="214">
        <f t="shared" si="2978"/>
        <v>-14</v>
      </c>
      <c r="FM291" s="238" t="s">
        <v>78</v>
      </c>
      <c r="FN291" s="222">
        <f>JI191</f>
        <v>4.7222222222222223E-3</v>
      </c>
      <c r="FO291" s="216"/>
      <c r="FP291" s="215"/>
      <c r="FQ291" s="215"/>
      <c r="FR291" s="215"/>
      <c r="FS291" s="215"/>
      <c r="FT291" s="215"/>
      <c r="FU291" s="215"/>
      <c r="FV291" s="215"/>
      <c r="FW291" s="215"/>
      <c r="FX291" s="215"/>
      <c r="FY291" s="215"/>
      <c r="FZ291" s="216"/>
      <c r="GA291" s="216"/>
      <c r="GB291" s="216"/>
      <c r="GC291" s="216"/>
      <c r="GD291" s="216"/>
      <c r="GE291" s="216"/>
      <c r="GF291" s="216"/>
      <c r="GG291" s="216"/>
      <c r="GH291" s="216"/>
      <c r="GI291" s="216"/>
      <c r="GJ291" s="216"/>
      <c r="GK291" s="216"/>
      <c r="GL291" s="216"/>
      <c r="GM291" s="216"/>
      <c r="GN291" s="216"/>
      <c r="GO291" s="216"/>
      <c r="GP291" s="216"/>
      <c r="GQ291" s="216"/>
      <c r="GR291" s="216"/>
      <c r="GS291" s="216"/>
      <c r="GT291" s="216"/>
      <c r="GU291" s="216"/>
      <c r="GV291" s="216"/>
      <c r="GW291" s="216"/>
      <c r="GX291" s="216"/>
      <c r="GY291" s="216"/>
      <c r="GZ291" s="216"/>
      <c r="HA291" s="216"/>
      <c r="HB291" s="216"/>
      <c r="HC291" s="216"/>
      <c r="HD291" s="216"/>
      <c r="HE291" s="216"/>
      <c r="HF291" s="216"/>
      <c r="HG291" s="216"/>
      <c r="HH291" s="216"/>
      <c r="HI291" s="216"/>
      <c r="HJ291" s="216"/>
      <c r="HK291" s="216"/>
      <c r="HL291" s="216"/>
      <c r="HM291" s="216"/>
      <c r="HN291" s="216"/>
      <c r="HO291" s="216"/>
      <c r="HP291" s="216"/>
      <c r="HQ291" s="216"/>
      <c r="HR291" s="216"/>
      <c r="HS291" s="216"/>
      <c r="HT291" s="216"/>
      <c r="HU291" s="216"/>
      <c r="HV291" s="216"/>
      <c r="HW291" s="216"/>
      <c r="HX291" s="216"/>
      <c r="HY291" s="216"/>
      <c r="HZ291" s="216"/>
      <c r="IA291" s="216"/>
      <c r="IB291" s="216"/>
      <c r="IC291" s="216"/>
      <c r="ID291" s="216"/>
      <c r="IE291" s="216"/>
      <c r="IF291" s="216"/>
      <c r="IG291" s="216"/>
      <c r="IH291" s="216"/>
      <c r="II291" s="216"/>
      <c r="IJ291" s="216"/>
      <c r="IK291" s="216"/>
      <c r="IL291" s="216"/>
      <c r="IM291" s="216"/>
      <c r="IN291" s="216"/>
      <c r="IO291" s="216"/>
      <c r="IP291" s="216"/>
      <c r="IQ291" s="216"/>
      <c r="IR291" s="216"/>
      <c r="IS291" s="216"/>
      <c r="IT291" s="216"/>
      <c r="IU291" s="216"/>
      <c r="IV291" s="216"/>
      <c r="IW291" s="216"/>
      <c r="IX291" s="216"/>
      <c r="IY291" s="216"/>
      <c r="IZ291" s="216"/>
      <c r="JA291" s="216"/>
      <c r="JB291" s="216"/>
      <c r="JC291" s="216"/>
      <c r="JD291" s="216"/>
      <c r="JE291" s="216"/>
      <c r="JF291" s="216"/>
      <c r="JG291" s="216"/>
      <c r="JH291" s="216"/>
      <c r="JI291" s="216"/>
      <c r="JJ291" s="216"/>
      <c r="JK291" s="216"/>
      <c r="JL291" s="216"/>
      <c r="JM291" s="216"/>
      <c r="JN291" s="216"/>
      <c r="JO291" s="216"/>
      <c r="JP291" s="216"/>
      <c r="JQ291" s="216"/>
      <c r="JR291" s="216"/>
    </row>
    <row r="292" spans="58:278" ht="15.75" thickBot="1">
      <c r="BF292" s="215">
        <v>-15</v>
      </c>
      <c r="BG292" s="214">
        <f t="shared" si="2976"/>
        <v>-15</v>
      </c>
      <c r="BH292" s="258">
        <v>1.3888888888888889E-3</v>
      </c>
      <c r="BI292" s="259">
        <v>6.9444444444444447E-4</v>
      </c>
      <c r="BJ292" s="259">
        <v>1.3888888888888889E-3</v>
      </c>
      <c r="BK292" s="259">
        <v>1.3888888888888889E-3</v>
      </c>
      <c r="BL292" s="259">
        <v>6.9444444444444447E-4</v>
      </c>
      <c r="BM292" s="259">
        <v>6.9444444444444447E-4</v>
      </c>
      <c r="BN292" s="259">
        <v>6.9444444444444447E-4</v>
      </c>
      <c r="BO292" s="259">
        <v>1.3888888888888889E-3</v>
      </c>
      <c r="BP292" s="259">
        <v>2.0833333333333333E-3</v>
      </c>
      <c r="BQ292" s="259">
        <v>6.9444444444444447E-4</v>
      </c>
      <c r="BR292" s="259">
        <v>1.3888888888888889E-3</v>
      </c>
      <c r="BS292" s="259">
        <v>6.9444444444444447E-4</v>
      </c>
      <c r="BT292" s="259">
        <v>6.9444444444444447E-4</v>
      </c>
      <c r="BU292" s="259">
        <v>6.9444444444444447E-4</v>
      </c>
      <c r="BV292" s="259">
        <v>6.9444444444444447E-4</v>
      </c>
      <c r="BW292" s="259">
        <v>1.3888888888888889E-3</v>
      </c>
      <c r="BX292" s="259">
        <v>6.9444444444444447E-4</v>
      </c>
      <c r="BY292" s="259">
        <v>6.9444444444444447E-4</v>
      </c>
      <c r="BZ292" s="259">
        <v>1.3888888888888889E-3</v>
      </c>
      <c r="CA292" s="259">
        <v>1.3888888888888889E-3</v>
      </c>
      <c r="CB292" s="259">
        <v>1.3888888888888889E-3</v>
      </c>
      <c r="CC292" s="259">
        <v>6.9444444444444447E-4</v>
      </c>
      <c r="CD292" s="259">
        <v>0</v>
      </c>
      <c r="CE292" s="259">
        <v>0</v>
      </c>
      <c r="CF292" s="259">
        <v>1.3888888888888889E-3</v>
      </c>
      <c r="CG292" s="259">
        <v>0</v>
      </c>
      <c r="CH292" s="259">
        <v>0.99861111111111101</v>
      </c>
      <c r="CI292" s="259">
        <v>0</v>
      </c>
      <c r="CJ292" s="259">
        <v>6.9444444444444447E-4</v>
      </c>
      <c r="CK292" s="259">
        <v>0.99930555555555556</v>
      </c>
      <c r="CL292" s="259">
        <v>0.99930555555555556</v>
      </c>
      <c r="CM292" s="259">
        <v>0.99583333333333324</v>
      </c>
      <c r="CN292" s="259">
        <v>0.99722222222222223</v>
      </c>
      <c r="CO292" s="259">
        <v>0.99652777777777779</v>
      </c>
      <c r="CP292" s="259">
        <v>0.99444444444444446</v>
      </c>
      <c r="CQ292" s="259">
        <v>0.99583333333333324</v>
      </c>
      <c r="CR292" s="259">
        <v>0.99375000000000002</v>
      </c>
      <c r="CS292" s="259">
        <v>0.99236111111111114</v>
      </c>
      <c r="CT292" s="259">
        <v>0.98958333333333337</v>
      </c>
      <c r="CU292" s="259">
        <v>0.99097222222222225</v>
      </c>
      <c r="CV292" s="259">
        <v>0.98819444444444438</v>
      </c>
      <c r="CW292" s="259">
        <v>0.9868055555555556</v>
      </c>
      <c r="CX292" s="259">
        <v>0.98749999999999993</v>
      </c>
      <c r="CY292" s="259">
        <v>0.9868055555555556</v>
      </c>
      <c r="CZ292" s="259">
        <v>0.98541666666666661</v>
      </c>
      <c r="DA292" s="259">
        <v>0.98472222222222217</v>
      </c>
      <c r="DB292" s="259">
        <v>0.98333333333333339</v>
      </c>
      <c r="DC292" s="259">
        <v>0.97777777777777775</v>
      </c>
      <c r="DD292" s="259">
        <v>0.97777777777777775</v>
      </c>
      <c r="DE292" s="259">
        <v>0.9770833333333333</v>
      </c>
      <c r="DF292" s="259">
        <v>0.97152777777777777</v>
      </c>
      <c r="DG292" s="259">
        <v>0.96597222222222223</v>
      </c>
      <c r="DH292" s="259">
        <v>0.96319444444444446</v>
      </c>
      <c r="DI292" s="259">
        <v>0.96250000000000002</v>
      </c>
      <c r="DJ292" s="259">
        <v>0.9604166666666667</v>
      </c>
      <c r="DK292" s="259">
        <v>0.95972222222222225</v>
      </c>
      <c r="DL292" s="259">
        <v>0.95347222222222217</v>
      </c>
      <c r="DM292" s="259">
        <v>0.94652777777777775</v>
      </c>
      <c r="DN292" s="259">
        <v>0.94305555555555554</v>
      </c>
      <c r="DO292" s="259">
        <v>0.90833333333333333</v>
      </c>
      <c r="DP292" s="300">
        <v>0.89861111111111114</v>
      </c>
      <c r="DQ292" s="306">
        <f t="shared" si="2977"/>
        <v>-15</v>
      </c>
      <c r="DR292" s="295">
        <v>1.3888888888888888E-2</v>
      </c>
      <c r="DS292" s="259">
        <v>9.0277777777777787E-3</v>
      </c>
      <c r="DT292" s="259">
        <v>9.0277777777777787E-3</v>
      </c>
      <c r="DU292" s="259">
        <v>1.1805555555555555E-2</v>
      </c>
      <c r="DV292" s="259">
        <v>1.0416666666666666E-2</v>
      </c>
      <c r="DW292" s="259">
        <v>1.0416666666666666E-2</v>
      </c>
      <c r="DX292" s="259">
        <v>7.6388888888888886E-3</v>
      </c>
      <c r="DY292" s="259">
        <v>8.3333333333333332E-3</v>
      </c>
      <c r="DZ292" s="259">
        <v>6.2499999999999995E-3</v>
      </c>
      <c r="EA292" s="259">
        <v>4.8611111111111112E-3</v>
      </c>
      <c r="EB292" s="290">
        <v>7.6388888888888886E-3</v>
      </c>
      <c r="EC292" s="259">
        <v>6.9444444444444441E-3</v>
      </c>
      <c r="ED292" s="259">
        <v>5.5555555555555558E-3</v>
      </c>
      <c r="EE292" s="259">
        <v>6.9444444444444441E-3</v>
      </c>
      <c r="EF292" s="259">
        <v>6.9444444444444441E-3</v>
      </c>
      <c r="EG292" s="259">
        <v>5.5555555555555558E-3</v>
      </c>
      <c r="EH292" s="259">
        <v>5.5555555555555558E-3</v>
      </c>
      <c r="EI292" s="259">
        <v>4.1666666666666666E-3</v>
      </c>
      <c r="EJ292" s="259">
        <v>6.2499999999999995E-3</v>
      </c>
      <c r="EK292" s="259">
        <v>6.2499999999999995E-3</v>
      </c>
      <c r="EL292" s="259">
        <v>6.2499999999999995E-3</v>
      </c>
      <c r="EM292" s="259">
        <v>3.472222222222222E-3</v>
      </c>
      <c r="EN292" s="259">
        <v>4.8611111111111112E-3</v>
      </c>
      <c r="EO292" s="259">
        <v>4.8611111111111112E-3</v>
      </c>
      <c r="EP292" s="259">
        <v>4.8611111111111112E-3</v>
      </c>
      <c r="EQ292" s="259">
        <v>4.8611111111111112E-3</v>
      </c>
      <c r="ER292" s="259">
        <v>5.5555555555555558E-3</v>
      </c>
      <c r="ES292" s="259">
        <v>4.1666666666666666E-3</v>
      </c>
      <c r="ET292" s="259">
        <v>2.7777777777777779E-3</v>
      </c>
      <c r="EU292" s="259">
        <v>2.7777777777777779E-3</v>
      </c>
      <c r="EV292" s="259">
        <v>4.1666666666666666E-3</v>
      </c>
      <c r="EW292" s="259">
        <v>1.3888888888888889E-3</v>
      </c>
      <c r="EX292" s="259">
        <v>3.472222222222222E-3</v>
      </c>
      <c r="EY292" s="259">
        <v>3.472222222222222E-3</v>
      </c>
      <c r="EZ292" s="259">
        <v>2.0833333333333333E-3</v>
      </c>
      <c r="FA292" s="259">
        <v>3.472222222222222E-3</v>
      </c>
      <c r="FB292" s="259">
        <v>2.0833333333333333E-3</v>
      </c>
      <c r="FC292" s="259">
        <v>2.7777777777777779E-3</v>
      </c>
      <c r="FD292" s="259">
        <v>1.3888888888888889E-3</v>
      </c>
      <c r="FE292" s="259">
        <v>2.0833333333333333E-3</v>
      </c>
      <c r="FF292" s="259">
        <v>2.0833333333333333E-3</v>
      </c>
      <c r="FG292" s="259">
        <v>2.7777777777777779E-3</v>
      </c>
      <c r="FH292" s="259">
        <v>3.472222222222222E-3</v>
      </c>
      <c r="FI292" s="259">
        <v>2.7777777777777779E-3</v>
      </c>
      <c r="FJ292" s="259">
        <v>2.0833333333333333E-3</v>
      </c>
      <c r="FK292" s="273">
        <v>2.0833333333333333E-3</v>
      </c>
      <c r="FL292" s="214">
        <f t="shared" si="2978"/>
        <v>-15</v>
      </c>
      <c r="FM292" s="238" t="s">
        <v>116</v>
      </c>
      <c r="FN292" s="222">
        <f>JJ191</f>
        <v>3.3333333333333335E-3</v>
      </c>
      <c r="FO292" s="216"/>
      <c r="FP292" s="225"/>
      <c r="FQ292" s="225"/>
      <c r="FR292" s="225"/>
      <c r="FS292" s="225"/>
      <c r="FT292" s="225"/>
      <c r="FU292" s="225"/>
      <c r="FV292" s="225"/>
      <c r="FW292" s="225"/>
      <c r="FX292" s="225"/>
      <c r="FY292" s="225"/>
      <c r="FZ292" s="216"/>
      <c r="GA292" s="216"/>
      <c r="GB292" s="216"/>
      <c r="GC292" s="216"/>
      <c r="GD292" s="216"/>
      <c r="GE292" s="216"/>
      <c r="GF292" s="216"/>
      <c r="GG292" s="216"/>
      <c r="GH292" s="216"/>
      <c r="GI292" s="216"/>
      <c r="GJ292" s="216"/>
      <c r="GK292" s="216"/>
      <c r="GL292" s="216"/>
      <c r="GM292" s="216"/>
      <c r="GN292" s="216"/>
      <c r="GO292" s="216"/>
      <c r="GP292" s="216"/>
      <c r="GQ292" s="216"/>
      <c r="GR292" s="216"/>
      <c r="GS292" s="216"/>
      <c r="GT292" s="216"/>
      <c r="GU292" s="216"/>
      <c r="GV292" s="216"/>
      <c r="GW292" s="216"/>
      <c r="GX292" s="216"/>
      <c r="GY292" s="216"/>
      <c r="GZ292" s="216"/>
      <c r="HA292" s="216"/>
      <c r="HB292" s="216"/>
      <c r="HC292" s="216"/>
      <c r="HD292" s="216"/>
      <c r="HE292" s="216"/>
      <c r="HF292" s="216"/>
      <c r="HG292" s="216"/>
      <c r="HH292" s="216"/>
      <c r="HI292" s="216"/>
      <c r="HJ292" s="216"/>
      <c r="HK292" s="216"/>
      <c r="HL292" s="216"/>
      <c r="HM292" s="216"/>
      <c r="HN292" s="216"/>
      <c r="HO292" s="216"/>
      <c r="HP292" s="216"/>
      <c r="HQ292" s="216"/>
      <c r="HR292" s="216"/>
      <c r="HS292" s="216"/>
      <c r="HT292" s="216"/>
      <c r="HU292" s="216"/>
      <c r="HV292" s="216"/>
      <c r="HW292" s="216"/>
      <c r="HX292" s="216"/>
      <c r="HY292" s="216"/>
      <c r="HZ292" s="216"/>
      <c r="IA292" s="216"/>
      <c r="IB292" s="216"/>
      <c r="IC292" s="216"/>
      <c r="ID292" s="216"/>
      <c r="IE292" s="216"/>
      <c r="IF292" s="216"/>
      <c r="IG292" s="216"/>
      <c r="IH292" s="216"/>
      <c r="II292" s="216"/>
      <c r="IJ292" s="216"/>
      <c r="IK292" s="216"/>
      <c r="IL292" s="216"/>
      <c r="IM292" s="216"/>
      <c r="IN292" s="216"/>
      <c r="IO292" s="216"/>
      <c r="IP292" s="216"/>
      <c r="IQ292" s="216"/>
      <c r="IR292" s="216"/>
      <c r="IS292" s="216"/>
      <c r="IT292" s="216"/>
      <c r="IU292" s="216"/>
      <c r="IV292" s="216"/>
      <c r="IW292" s="216"/>
      <c r="IX292" s="216"/>
      <c r="IY292" s="216"/>
      <c r="IZ292" s="216"/>
      <c r="JA292" s="216"/>
      <c r="JB292" s="216"/>
      <c r="JC292" s="216"/>
      <c r="JD292" s="216"/>
      <c r="JE292" s="216"/>
      <c r="JF292" s="216"/>
      <c r="JG292" s="216"/>
      <c r="JH292" s="216"/>
      <c r="JI292" s="216"/>
      <c r="JJ292" s="216"/>
      <c r="JK292" s="216"/>
      <c r="JL292" s="216"/>
      <c r="JM292" s="216"/>
      <c r="JN292" s="216"/>
      <c r="JO292" s="216"/>
      <c r="JP292" s="216"/>
      <c r="JQ292" s="216"/>
      <c r="JR292" s="216"/>
    </row>
    <row r="293" spans="58:278">
      <c r="BF293" s="215">
        <v>-16</v>
      </c>
      <c r="BG293" s="214">
        <f t="shared" si="2976"/>
        <v>-16</v>
      </c>
      <c r="BH293" s="269">
        <f t="shared" ref="BH293:BI293" si="3347">IF(BH297&lt;BH292,(BH292-BH297)/5+BH294,(BH297-BH292)/5+BH292)</f>
        <v>1.3888888888888889E-3</v>
      </c>
      <c r="BI293" s="270">
        <f t="shared" si="3347"/>
        <v>9.7222222222222219E-4</v>
      </c>
      <c r="BJ293" s="270">
        <f t="shared" ref="BJ293:BX293" si="3348">IF(BJ297&lt;BJ292,(BJ292-BJ297)/5+BJ294,(BJ297-BJ292)/5+BJ292)</f>
        <v>1.25E-3</v>
      </c>
      <c r="BK293" s="270">
        <f t="shared" si="3348"/>
        <v>1.3888888888888889E-3</v>
      </c>
      <c r="BL293" s="270">
        <f t="shared" si="3348"/>
        <v>8.3333333333333339E-4</v>
      </c>
      <c r="BM293" s="270">
        <f t="shared" si="3348"/>
        <v>9.7222222222222219E-4</v>
      </c>
      <c r="BN293" s="270">
        <f t="shared" si="3348"/>
        <v>5.5555555555555556E-4</v>
      </c>
      <c r="BO293" s="270">
        <f t="shared" si="3348"/>
        <v>1.25E-3</v>
      </c>
      <c r="BP293" s="270">
        <f t="shared" si="3348"/>
        <v>1.8055555555555555E-3</v>
      </c>
      <c r="BQ293" s="270">
        <f t="shared" si="3348"/>
        <v>1.1111111111111111E-3</v>
      </c>
      <c r="BR293" s="270">
        <f t="shared" si="3348"/>
        <v>1.6666666666666668E-3</v>
      </c>
      <c r="BS293" s="270">
        <f t="shared" si="3348"/>
        <v>6.9444444444444447E-4</v>
      </c>
      <c r="BT293" s="270">
        <f t="shared" si="3348"/>
        <v>1.1111111111111111E-3</v>
      </c>
      <c r="BU293" s="270">
        <f t="shared" si="3348"/>
        <v>1.1111111111111111E-3</v>
      </c>
      <c r="BV293" s="270">
        <f t="shared" si="3348"/>
        <v>6.9444444444444447E-4</v>
      </c>
      <c r="BW293" s="270">
        <f t="shared" si="3348"/>
        <v>1.25E-3</v>
      </c>
      <c r="BX293" s="270">
        <f t="shared" si="3348"/>
        <v>1.1111111111111111E-3</v>
      </c>
      <c r="BY293" s="270">
        <f t="shared" ref="BY293:CI293" si="3349">IF(BY297&lt;BY292,(BY292-BY297)/5+BY294,(BY297-BY292)/5+BY292)</f>
        <v>1.1111111111111111E-3</v>
      </c>
      <c r="BZ293" s="270">
        <f t="shared" si="3349"/>
        <v>1.6666666666666668E-3</v>
      </c>
      <c r="CA293" s="270">
        <f t="shared" si="3349"/>
        <v>1.1111111111111111E-3</v>
      </c>
      <c r="CB293" s="270">
        <f t="shared" si="3349"/>
        <v>1.25E-3</v>
      </c>
      <c r="CC293" s="270">
        <f t="shared" si="3349"/>
        <v>5.5555555555555556E-4</v>
      </c>
      <c r="CD293" s="270">
        <f t="shared" si="3349"/>
        <v>0</v>
      </c>
      <c r="CE293" s="270">
        <f t="shared" si="3349"/>
        <v>2.7777777777777778E-4</v>
      </c>
      <c r="CF293" s="270">
        <f t="shared" si="3349"/>
        <v>1.3888888888888889E-3</v>
      </c>
      <c r="CG293" s="270">
        <f t="shared" si="3349"/>
        <v>0</v>
      </c>
      <c r="CH293" s="270">
        <f t="shared" si="3349"/>
        <v>0.99861111111111101</v>
      </c>
      <c r="CI293" s="270">
        <f t="shared" si="3349"/>
        <v>1.3888888888888889E-4</v>
      </c>
      <c r="CJ293" s="288">
        <v>2.7777777777777778E-4</v>
      </c>
      <c r="CK293" s="270">
        <f t="shared" ref="CK293:DA293" si="3350">IF(CK297&lt;CK292,(CK292-CK297)/5+CK294,(CK297-CK292)/5+CK292)</f>
        <v>0.99902777777777796</v>
      </c>
      <c r="CL293" s="270">
        <f t="shared" si="3350"/>
        <v>0.99902777777777796</v>
      </c>
      <c r="CM293" s="270">
        <f t="shared" si="3350"/>
        <v>0.99569444444444455</v>
      </c>
      <c r="CN293" s="270">
        <f t="shared" si="3350"/>
        <v>0.99680555555555539</v>
      </c>
      <c r="CO293" s="270">
        <f t="shared" si="3350"/>
        <v>0.99611111111111095</v>
      </c>
      <c r="CP293" s="270">
        <f t="shared" si="3350"/>
        <v>0.99388888888888882</v>
      </c>
      <c r="CQ293" s="270">
        <f t="shared" si="3350"/>
        <v>0.99527777777777759</v>
      </c>
      <c r="CR293" s="270">
        <f t="shared" si="3350"/>
        <v>0.99305555555555547</v>
      </c>
      <c r="CS293" s="270">
        <f t="shared" si="3350"/>
        <v>0.9916666666666667</v>
      </c>
      <c r="CT293" s="270">
        <f t="shared" si="3350"/>
        <v>0.98916666666666686</v>
      </c>
      <c r="CU293" s="270">
        <f t="shared" si="3350"/>
        <v>0.98958333333333337</v>
      </c>
      <c r="CV293" s="270">
        <f t="shared" si="3350"/>
        <v>0.9868055555555556</v>
      </c>
      <c r="CW293" s="270">
        <f t="shared" si="3350"/>
        <v>0.98583333333333345</v>
      </c>
      <c r="CX293" s="270">
        <f t="shared" si="3350"/>
        <v>0.98624999999999996</v>
      </c>
      <c r="CY293" s="270">
        <f t="shared" si="3350"/>
        <v>0.98541666666666661</v>
      </c>
      <c r="CZ293" s="270">
        <f t="shared" si="3350"/>
        <v>0.98416666666666652</v>
      </c>
      <c r="DA293" s="270">
        <f t="shared" si="3350"/>
        <v>0.98333333333333328</v>
      </c>
      <c r="DB293" s="270">
        <f t="shared" ref="DB293:DO293" si="3351">IF(DB297&lt;DB292,(DB292-DB297)/5+DB294,(DB297-DB292)/5+DB292)</f>
        <v>0.98236111111111135</v>
      </c>
      <c r="DC293" s="270">
        <f t="shared" si="3351"/>
        <v>0.97597222222222202</v>
      </c>
      <c r="DD293" s="270">
        <f t="shared" si="3351"/>
        <v>0.97583333333333322</v>
      </c>
      <c r="DE293" s="270">
        <f t="shared" si="3351"/>
        <v>0.97513888888888867</v>
      </c>
      <c r="DF293" s="270">
        <f t="shared" si="3351"/>
        <v>0.96861111111111109</v>
      </c>
      <c r="DG293" s="270">
        <f t="shared" si="3351"/>
        <v>0.96291666666666675</v>
      </c>
      <c r="DH293" s="270">
        <f t="shared" si="3351"/>
        <v>0.9604166666666667</v>
      </c>
      <c r="DI293" s="270">
        <f t="shared" si="3351"/>
        <v>0.9590277777777777</v>
      </c>
      <c r="DJ293" s="270">
        <f t="shared" si="3351"/>
        <v>0.95680555555555558</v>
      </c>
      <c r="DK293" s="270">
        <f t="shared" si="3351"/>
        <v>0.95666666666666689</v>
      </c>
      <c r="DL293" s="270">
        <f t="shared" si="3351"/>
        <v>0.9494444444444442</v>
      </c>
      <c r="DM293" s="270">
        <f t="shared" si="3351"/>
        <v>0.94125000000000014</v>
      </c>
      <c r="DN293" s="270">
        <f t="shared" si="3351"/>
        <v>0.9376388888888888</v>
      </c>
      <c r="DO293" s="270">
        <f t="shared" si="3351"/>
        <v>0.89555555555555555</v>
      </c>
      <c r="DP293" s="270">
        <f t="shared" ref="DP293" si="3352">IF(DP297&lt;DP292,(DP292-DP297)/5+DP294,(DP297-DP292)/5+DP292)</f>
        <v>0.88555555555555576</v>
      </c>
      <c r="DQ293" s="306">
        <f t="shared" si="2977"/>
        <v>-16</v>
      </c>
      <c r="DR293" s="270">
        <f t="shared" ref="DR293:DS293" si="3353">IF(DR297&lt;DR292,(DR292-DR297)/5+DR294,(DR297-DR292)/5+DR292)</f>
        <v>1.4305555555555556E-2</v>
      </c>
      <c r="DS293" s="270">
        <f t="shared" si="3353"/>
        <v>1.0277777777777778E-2</v>
      </c>
      <c r="DT293" s="270">
        <f t="shared" ref="DT293:EG293" si="3354">IF(DT297&lt;DT292,(DT292-DT297)/5+DT294,(DT297-DT292)/5+DT292)</f>
        <v>1.013888888888889E-2</v>
      </c>
      <c r="DU293" s="270">
        <f t="shared" si="3354"/>
        <v>1.2083333333333333E-2</v>
      </c>
      <c r="DV293" s="270">
        <f t="shared" si="3354"/>
        <v>1.0833333333333332E-2</v>
      </c>
      <c r="DW293" s="270">
        <f t="shared" si="3354"/>
        <v>1.0833333333333332E-2</v>
      </c>
      <c r="DX293" s="270">
        <f t="shared" si="3354"/>
        <v>8.0555555555555554E-3</v>
      </c>
      <c r="DY293" s="270">
        <f t="shared" si="3354"/>
        <v>9.1666666666666667E-3</v>
      </c>
      <c r="DZ293" s="270">
        <f t="shared" si="3354"/>
        <v>6.5277777777777773E-3</v>
      </c>
      <c r="EA293" s="270">
        <f t="shared" si="3354"/>
        <v>5.0000000000000001E-3</v>
      </c>
      <c r="EB293" s="270">
        <f t="shared" si="3354"/>
        <v>7.7777777777777776E-3</v>
      </c>
      <c r="EC293" s="270">
        <f t="shared" si="3354"/>
        <v>6.9444444444444441E-3</v>
      </c>
      <c r="ED293" s="270">
        <f t="shared" si="3354"/>
        <v>5.6944444444444447E-3</v>
      </c>
      <c r="EE293" s="270">
        <f t="shared" si="3354"/>
        <v>6.8055555555555551E-3</v>
      </c>
      <c r="EF293" s="270">
        <f t="shared" si="3354"/>
        <v>6.8055555555555551E-3</v>
      </c>
      <c r="EG293" s="270">
        <f t="shared" si="3354"/>
        <v>5.5555555555555558E-3</v>
      </c>
      <c r="EH293" s="270">
        <f t="shared" ref="EH293:EW293" si="3355">IF(EH297&lt;EH292,(EH292-EH297)/5+EH294,(EH297-EH292)/5+EH292)</f>
        <v>5.5555555555555558E-3</v>
      </c>
      <c r="EI293" s="270">
        <f t="shared" si="3355"/>
        <v>4.7222222222222223E-3</v>
      </c>
      <c r="EJ293" s="270">
        <f t="shared" si="3355"/>
        <v>6.2499999999999995E-3</v>
      </c>
      <c r="EK293" s="270">
        <f t="shared" si="3355"/>
        <v>6.1111111111111114E-3</v>
      </c>
      <c r="EL293" s="270">
        <f t="shared" si="3355"/>
        <v>6.2499999999999995E-3</v>
      </c>
      <c r="EM293" s="270">
        <f t="shared" si="3355"/>
        <v>3.7499999999999999E-3</v>
      </c>
      <c r="EN293" s="270">
        <f t="shared" si="3355"/>
        <v>4.7222222222222223E-3</v>
      </c>
      <c r="EO293" s="270">
        <f t="shared" si="3355"/>
        <v>4.7222222222222223E-3</v>
      </c>
      <c r="EP293" s="270">
        <f t="shared" si="3355"/>
        <v>4.7222222222222223E-3</v>
      </c>
      <c r="EQ293" s="270">
        <f t="shared" si="3355"/>
        <v>4.5833333333333334E-3</v>
      </c>
      <c r="ER293" s="270">
        <f t="shared" si="3355"/>
        <v>5.138888888888889E-3</v>
      </c>
      <c r="ES293" s="270">
        <f t="shared" si="3355"/>
        <v>3.8888888888888892E-3</v>
      </c>
      <c r="ET293" s="270">
        <f t="shared" si="3355"/>
        <v>2.7777777777777779E-3</v>
      </c>
      <c r="EU293" s="270">
        <f t="shared" si="3355"/>
        <v>2.7777777777777779E-3</v>
      </c>
      <c r="EV293" s="270">
        <f t="shared" si="3355"/>
        <v>3.7500000000000003E-3</v>
      </c>
      <c r="EW293" s="270">
        <f t="shared" si="3355"/>
        <v>1.8055555555555555E-3</v>
      </c>
      <c r="EX293" s="270">
        <f t="shared" ref="EX293:FJ293" si="3356">IF(EX297&lt;EX292,(EX292-EX297)/5+EX294,(EX297-EX292)/5+EX292)</f>
        <v>3.3333333333333335E-3</v>
      </c>
      <c r="EY293" s="270">
        <f t="shared" si="3356"/>
        <v>3.472222222222222E-3</v>
      </c>
      <c r="EZ293" s="270">
        <f t="shared" si="3356"/>
        <v>1.8055555555555555E-3</v>
      </c>
      <c r="FA293" s="270">
        <f t="shared" si="3356"/>
        <v>3.1944444444444446E-3</v>
      </c>
      <c r="FB293" s="270">
        <f t="shared" si="3356"/>
        <v>2.2222222222222222E-3</v>
      </c>
      <c r="FC293" s="270">
        <f t="shared" si="3356"/>
        <v>2.5000000000000001E-3</v>
      </c>
      <c r="FD293" s="270">
        <f t="shared" si="3356"/>
        <v>1.5277777777777779E-3</v>
      </c>
      <c r="FE293" s="270">
        <f t="shared" si="3356"/>
        <v>2.0833333333333333E-3</v>
      </c>
      <c r="FF293" s="270">
        <f t="shared" si="3356"/>
        <v>2.0833333333333333E-3</v>
      </c>
      <c r="FG293" s="270">
        <f t="shared" si="3356"/>
        <v>2.5000000000000001E-3</v>
      </c>
      <c r="FH293" s="270">
        <f t="shared" si="3356"/>
        <v>3.0555555555555557E-3</v>
      </c>
      <c r="FI293" s="270">
        <f t="shared" si="3356"/>
        <v>2.5000000000000001E-3</v>
      </c>
      <c r="FJ293" s="270">
        <f t="shared" si="3356"/>
        <v>1.9444444444444446E-3</v>
      </c>
      <c r="FK293" s="274">
        <f t="shared" ref="FK293" si="3357">IF(FK297&lt;FK292,(FK292-FK297)/5+FK294,(FK297-FK292)/5+FK292)</f>
        <v>1.9444444444444446E-3</v>
      </c>
      <c r="FL293" s="214">
        <f t="shared" si="2978"/>
        <v>-16</v>
      </c>
      <c r="FM293" s="238" t="s">
        <v>110</v>
      </c>
      <c r="FN293" s="222">
        <f>JK191</f>
        <v>3.8888888888888892E-3</v>
      </c>
      <c r="FO293" s="216"/>
      <c r="FP293" s="221"/>
      <c r="FQ293" s="221"/>
      <c r="FR293" s="221"/>
      <c r="FS293" s="221"/>
      <c r="FT293" s="221"/>
      <c r="FU293" s="221"/>
      <c r="FV293" s="221"/>
      <c r="FW293" s="221"/>
      <c r="FX293" s="221"/>
      <c r="FY293" s="221"/>
      <c r="FZ293" s="216"/>
      <c r="GA293" s="216"/>
      <c r="GB293" s="216"/>
      <c r="GC293" s="216"/>
      <c r="GD293" s="216"/>
      <c r="GE293" s="216"/>
      <c r="GF293" s="216"/>
      <c r="GG293" s="216"/>
      <c r="GH293" s="216"/>
      <c r="GI293" s="216"/>
      <c r="GJ293" s="216"/>
      <c r="GK293" s="216"/>
      <c r="GL293" s="216"/>
      <c r="GM293" s="216"/>
      <c r="GN293" s="216"/>
      <c r="GO293" s="216"/>
      <c r="GP293" s="216"/>
      <c r="GQ293" s="216"/>
      <c r="GR293" s="216"/>
      <c r="GS293" s="216"/>
      <c r="GT293" s="216"/>
      <c r="GU293" s="216"/>
      <c r="GV293" s="216"/>
      <c r="GW293" s="216"/>
      <c r="GX293" s="216"/>
      <c r="GY293" s="216"/>
      <c r="GZ293" s="216"/>
      <c r="HA293" s="216"/>
      <c r="HB293" s="216"/>
      <c r="HC293" s="216"/>
      <c r="HD293" s="216"/>
      <c r="HE293" s="216"/>
      <c r="HF293" s="216"/>
      <c r="HG293" s="216"/>
      <c r="HH293" s="216"/>
      <c r="HI293" s="216"/>
      <c r="HJ293" s="216"/>
      <c r="HK293" s="216"/>
      <c r="HL293" s="216"/>
      <c r="HM293" s="216"/>
      <c r="HN293" s="216"/>
      <c r="HO293" s="216"/>
      <c r="HP293" s="216"/>
      <c r="HQ293" s="216"/>
      <c r="HR293" s="216"/>
      <c r="HS293" s="216"/>
      <c r="HT293" s="216"/>
      <c r="HU293" s="216"/>
      <c r="HV293" s="216"/>
      <c r="HW293" s="216"/>
      <c r="HX293" s="216"/>
      <c r="HY293" s="216"/>
      <c r="HZ293" s="216"/>
      <c r="IA293" s="216"/>
      <c r="IB293" s="216"/>
      <c r="IC293" s="216"/>
      <c r="ID293" s="216"/>
      <c r="IE293" s="216"/>
      <c r="IF293" s="216"/>
      <c r="IG293" s="216"/>
      <c r="IH293" s="216"/>
      <c r="II293" s="216"/>
      <c r="IJ293" s="216"/>
      <c r="IK293" s="216"/>
      <c r="IL293" s="216"/>
      <c r="IM293" s="216"/>
      <c r="IN293" s="216"/>
      <c r="IO293" s="216"/>
      <c r="IP293" s="216"/>
      <c r="IQ293" s="216"/>
      <c r="IR293" s="216"/>
      <c r="IS293" s="216"/>
      <c r="IT293" s="216"/>
      <c r="IU293" s="216"/>
      <c r="IV293" s="216"/>
      <c r="IW293" s="216"/>
      <c r="IX293" s="216"/>
      <c r="IY293" s="216"/>
      <c r="IZ293" s="216"/>
      <c r="JA293" s="216"/>
      <c r="JB293" s="216"/>
      <c r="JC293" s="216"/>
      <c r="JD293" s="216"/>
      <c r="JE293" s="216"/>
      <c r="JF293" s="216"/>
      <c r="JG293" s="216"/>
      <c r="JH293" s="216"/>
      <c r="JI293" s="216"/>
      <c r="JJ293" s="216"/>
      <c r="JK293" s="216"/>
      <c r="JL293" s="216"/>
      <c r="JM293" s="216"/>
      <c r="JN293" s="216"/>
      <c r="JO293" s="216"/>
      <c r="JP293" s="216"/>
      <c r="JQ293" s="216"/>
      <c r="JR293" s="216"/>
    </row>
    <row r="294" spans="58:278">
      <c r="BF294" s="215">
        <v>-17</v>
      </c>
      <c r="BG294" s="214">
        <f t="shared" si="2976"/>
        <v>-17</v>
      </c>
      <c r="BH294" s="257">
        <f t="shared" ref="BH294:BI294" si="3358">IF(BH297&lt;BH292,(BH292-BH297)/5+BH295,(BH297-BH292)/5+BH293)</f>
        <v>1.3888888888888889E-3</v>
      </c>
      <c r="BI294" s="254">
        <f t="shared" si="3358"/>
        <v>1.2499999999999998E-3</v>
      </c>
      <c r="BJ294" s="254">
        <f t="shared" ref="BJ294:BX294" si="3359">IF(BJ297&lt;BJ292,(BJ292-BJ297)/5+BJ295,(BJ297-BJ292)/5+BJ293)</f>
        <v>1.1111111111111111E-3</v>
      </c>
      <c r="BK294" s="254">
        <f t="shared" si="3359"/>
        <v>1.3888888888888889E-3</v>
      </c>
      <c r="BL294" s="254">
        <f t="shared" si="3359"/>
        <v>9.722222222222223E-4</v>
      </c>
      <c r="BM294" s="254">
        <f t="shared" si="3359"/>
        <v>1.2499999999999998E-3</v>
      </c>
      <c r="BN294" s="254">
        <f t="shared" si="3359"/>
        <v>4.1666666666666664E-4</v>
      </c>
      <c r="BO294" s="254">
        <f t="shared" si="3359"/>
        <v>1.1111111111111111E-3</v>
      </c>
      <c r="BP294" s="254">
        <f t="shared" si="3359"/>
        <v>1.5277777777777776E-3</v>
      </c>
      <c r="BQ294" s="254">
        <f t="shared" si="3359"/>
        <v>1.5277777777777776E-3</v>
      </c>
      <c r="BR294" s="254">
        <f t="shared" si="3359"/>
        <v>1.9444444444444446E-3</v>
      </c>
      <c r="BS294" s="254">
        <f t="shared" si="3359"/>
        <v>6.9444444444444447E-4</v>
      </c>
      <c r="BT294" s="254">
        <f t="shared" si="3359"/>
        <v>1.5277777777777776E-3</v>
      </c>
      <c r="BU294" s="254">
        <f t="shared" si="3359"/>
        <v>1.5277777777777776E-3</v>
      </c>
      <c r="BV294" s="254">
        <f t="shared" si="3359"/>
        <v>6.9444444444444447E-4</v>
      </c>
      <c r="BW294" s="254">
        <f t="shared" si="3359"/>
        <v>1.1111111111111111E-3</v>
      </c>
      <c r="BX294" s="254">
        <f t="shared" si="3359"/>
        <v>1.5277777777777776E-3</v>
      </c>
      <c r="BY294" s="254">
        <f t="shared" ref="BY294:CI294" si="3360">IF(BY297&lt;BY292,(BY292-BY297)/5+BY295,(BY297-BY292)/5+BY293)</f>
        <v>1.5277777777777776E-3</v>
      </c>
      <c r="BZ294" s="254">
        <f t="shared" si="3360"/>
        <v>1.9444444444444446E-3</v>
      </c>
      <c r="CA294" s="254">
        <f t="shared" si="3360"/>
        <v>8.3333333333333328E-4</v>
      </c>
      <c r="CB294" s="254">
        <f t="shared" si="3360"/>
        <v>1.1111111111111111E-3</v>
      </c>
      <c r="CC294" s="254">
        <f t="shared" si="3360"/>
        <v>4.1666666666666664E-4</v>
      </c>
      <c r="CD294" s="254">
        <f t="shared" si="3360"/>
        <v>0</v>
      </c>
      <c r="CE294" s="254">
        <f t="shared" si="3360"/>
        <v>5.5555555555555556E-4</v>
      </c>
      <c r="CF294" s="254">
        <f t="shared" si="3360"/>
        <v>1.3888888888888889E-3</v>
      </c>
      <c r="CG294" s="254">
        <f t="shared" si="3360"/>
        <v>0</v>
      </c>
      <c r="CH294" s="254">
        <f t="shared" si="3360"/>
        <v>0.99861111111111101</v>
      </c>
      <c r="CI294" s="254">
        <f t="shared" si="3360"/>
        <v>2.7777777777777778E-4</v>
      </c>
      <c r="CJ294" s="254">
        <v>0.99986111111111098</v>
      </c>
      <c r="CK294" s="254">
        <f t="shared" ref="CK294:DA294" si="3361">IF(CK297&lt;CK292,(CK292-CK297)/5+CK295,(CK297-CK292)/5+CK293)</f>
        <v>0.99875000000000014</v>
      </c>
      <c r="CL294" s="254">
        <f t="shared" si="3361"/>
        <v>0.99875000000000014</v>
      </c>
      <c r="CM294" s="254">
        <f t="shared" si="3361"/>
        <v>0.99555555555555564</v>
      </c>
      <c r="CN294" s="254">
        <f t="shared" si="3361"/>
        <v>0.99638888888888877</v>
      </c>
      <c r="CO294" s="254">
        <f t="shared" si="3361"/>
        <v>0.99569444444444433</v>
      </c>
      <c r="CP294" s="254">
        <f t="shared" si="3361"/>
        <v>0.99333333333333329</v>
      </c>
      <c r="CQ294" s="254">
        <f t="shared" si="3361"/>
        <v>0.99472222222222206</v>
      </c>
      <c r="CR294" s="254">
        <f t="shared" si="3361"/>
        <v>0.99236111111111103</v>
      </c>
      <c r="CS294" s="254">
        <f t="shared" si="3361"/>
        <v>0.99097222222222225</v>
      </c>
      <c r="CT294" s="254">
        <f t="shared" si="3361"/>
        <v>0.98875000000000013</v>
      </c>
      <c r="CU294" s="254">
        <f t="shared" si="3361"/>
        <v>0.98819444444444449</v>
      </c>
      <c r="CV294" s="254">
        <f t="shared" si="3361"/>
        <v>0.98541666666666672</v>
      </c>
      <c r="CW294" s="254">
        <f t="shared" si="3361"/>
        <v>0.98486111111111119</v>
      </c>
      <c r="CX294" s="254">
        <f t="shared" si="3361"/>
        <v>0.98499999999999999</v>
      </c>
      <c r="CY294" s="254">
        <f t="shared" si="3361"/>
        <v>0.98402777777777772</v>
      </c>
      <c r="CZ294" s="254">
        <f t="shared" si="3361"/>
        <v>0.98291666666666655</v>
      </c>
      <c r="DA294" s="254">
        <f t="shared" si="3361"/>
        <v>0.9819444444444444</v>
      </c>
      <c r="DB294" s="254">
        <f t="shared" ref="DB294:DO294" si="3362">IF(DB297&lt;DB292,(DB292-DB297)/5+DB295,(DB297-DB292)/5+DB293)</f>
        <v>0.98138888888888909</v>
      </c>
      <c r="DC294" s="254">
        <f t="shared" si="3362"/>
        <v>0.97416666666666651</v>
      </c>
      <c r="DD294" s="254">
        <f t="shared" si="3362"/>
        <v>0.9738888888888888</v>
      </c>
      <c r="DE294" s="254">
        <f t="shared" si="3362"/>
        <v>0.97319444444444425</v>
      </c>
      <c r="DF294" s="254">
        <f t="shared" si="3362"/>
        <v>0.96569444444444441</v>
      </c>
      <c r="DG294" s="254">
        <f t="shared" si="3362"/>
        <v>0.95986111111111116</v>
      </c>
      <c r="DH294" s="254">
        <f t="shared" si="3362"/>
        <v>0.95763888888888893</v>
      </c>
      <c r="DI294" s="254">
        <f t="shared" si="3362"/>
        <v>0.95555555555555549</v>
      </c>
      <c r="DJ294" s="254">
        <f t="shared" si="3362"/>
        <v>0.95319444444444446</v>
      </c>
      <c r="DK294" s="254">
        <f t="shared" si="3362"/>
        <v>0.9536111111111113</v>
      </c>
      <c r="DL294" s="254">
        <f t="shared" si="3362"/>
        <v>0.94541666666666646</v>
      </c>
      <c r="DM294" s="254">
        <f t="shared" si="3362"/>
        <v>0.93597222222222232</v>
      </c>
      <c r="DN294" s="254">
        <f t="shared" si="3362"/>
        <v>0.93222222222222217</v>
      </c>
      <c r="DO294" s="254">
        <f t="shared" si="3362"/>
        <v>0.88277777777777777</v>
      </c>
      <c r="DP294" s="254">
        <f t="shared" ref="DP294" si="3363">IF(DP297&lt;DP292,(DP292-DP297)/5+DP295,(DP297-DP292)/5+DP293)</f>
        <v>0.87250000000000016</v>
      </c>
      <c r="DQ294" s="306">
        <f t="shared" si="2977"/>
        <v>-17</v>
      </c>
      <c r="DR294" s="254">
        <f t="shared" ref="DR294:DS294" si="3364">IF(DR297&lt;DR292,(DR292-DR297)/5+DR295,(DR297-DR292)/5+DR293)</f>
        <v>1.4722222222222223E-2</v>
      </c>
      <c r="DS294" s="254">
        <f t="shared" si="3364"/>
        <v>1.1527777777777777E-2</v>
      </c>
      <c r="DT294" s="254">
        <f t="shared" ref="DT294:EG294" si="3365">IF(DT297&lt;DT292,(DT292-DT297)/5+DT295,(DT297-DT292)/5+DT293)</f>
        <v>1.1250000000000001E-2</v>
      </c>
      <c r="DU294" s="254">
        <f t="shared" si="3365"/>
        <v>1.2361111111111111E-2</v>
      </c>
      <c r="DV294" s="254">
        <f t="shared" si="3365"/>
        <v>1.1249999999999998E-2</v>
      </c>
      <c r="DW294" s="254">
        <f t="shared" si="3365"/>
        <v>1.1249999999999998E-2</v>
      </c>
      <c r="DX294" s="254">
        <f t="shared" si="3365"/>
        <v>8.4722222222222213E-3</v>
      </c>
      <c r="DY294" s="254">
        <f t="shared" si="3365"/>
        <v>0.01</v>
      </c>
      <c r="DZ294" s="254">
        <f t="shared" si="3365"/>
        <v>6.8055555555555551E-3</v>
      </c>
      <c r="EA294" s="254">
        <f t="shared" si="3365"/>
        <v>5.138888888888889E-3</v>
      </c>
      <c r="EB294" s="254">
        <f t="shared" si="3365"/>
        <v>7.9166666666666656E-3</v>
      </c>
      <c r="EC294" s="254">
        <f t="shared" si="3365"/>
        <v>6.9444444444444441E-3</v>
      </c>
      <c r="ED294" s="254">
        <f t="shared" si="3365"/>
        <v>5.8333333333333336E-3</v>
      </c>
      <c r="EE294" s="254">
        <f t="shared" si="3365"/>
        <v>6.6666666666666662E-3</v>
      </c>
      <c r="EF294" s="254">
        <f t="shared" si="3365"/>
        <v>6.6666666666666662E-3</v>
      </c>
      <c r="EG294" s="254">
        <f t="shared" si="3365"/>
        <v>5.5555555555555558E-3</v>
      </c>
      <c r="EH294" s="254">
        <f t="shared" ref="EH294:EW294" si="3366">IF(EH297&lt;EH292,(EH292-EH297)/5+EH295,(EH297-EH292)/5+EH293)</f>
        <v>5.5555555555555558E-3</v>
      </c>
      <c r="EI294" s="254">
        <f t="shared" si="3366"/>
        <v>5.2777777777777779E-3</v>
      </c>
      <c r="EJ294" s="254">
        <f t="shared" si="3366"/>
        <v>6.2499999999999995E-3</v>
      </c>
      <c r="EK294" s="254">
        <f t="shared" si="3366"/>
        <v>5.9722222222222225E-3</v>
      </c>
      <c r="EL294" s="254">
        <f t="shared" si="3366"/>
        <v>6.2499999999999995E-3</v>
      </c>
      <c r="EM294" s="254">
        <f t="shared" si="3366"/>
        <v>4.0277777777777777E-3</v>
      </c>
      <c r="EN294" s="254">
        <f t="shared" si="3366"/>
        <v>4.5833333333333334E-3</v>
      </c>
      <c r="EO294" s="254">
        <f t="shared" si="3366"/>
        <v>4.5833333333333334E-3</v>
      </c>
      <c r="EP294" s="254">
        <f t="shared" si="3366"/>
        <v>4.5833333333333334E-3</v>
      </c>
      <c r="EQ294" s="254">
        <f t="shared" si="3366"/>
        <v>4.3055555555555555E-3</v>
      </c>
      <c r="ER294" s="254">
        <f t="shared" si="3366"/>
        <v>4.7222222222222223E-3</v>
      </c>
      <c r="ES294" s="254">
        <f t="shared" si="3366"/>
        <v>3.6111111111111114E-3</v>
      </c>
      <c r="ET294" s="254">
        <f t="shared" si="3366"/>
        <v>2.7777777777777779E-3</v>
      </c>
      <c r="EU294" s="254">
        <f t="shared" si="3366"/>
        <v>2.7777777777777779E-3</v>
      </c>
      <c r="EV294" s="254">
        <f t="shared" si="3366"/>
        <v>3.3333333333333335E-3</v>
      </c>
      <c r="EW294" s="254">
        <f t="shared" si="3366"/>
        <v>2.2222222222222222E-3</v>
      </c>
      <c r="EX294" s="254">
        <f t="shared" ref="EX294:FJ294" si="3367">IF(EX297&lt;EX292,(EX292-EX297)/5+EX295,(EX297-EX292)/5+EX293)</f>
        <v>3.1944444444444446E-3</v>
      </c>
      <c r="EY294" s="254">
        <f t="shared" si="3367"/>
        <v>3.472222222222222E-3</v>
      </c>
      <c r="EZ294" s="254">
        <f t="shared" si="3367"/>
        <v>1.5277777777777776E-3</v>
      </c>
      <c r="FA294" s="254">
        <f t="shared" si="3367"/>
        <v>2.9166666666666668E-3</v>
      </c>
      <c r="FB294" s="254">
        <f t="shared" si="3367"/>
        <v>2.3611111111111111E-3</v>
      </c>
      <c r="FC294" s="254">
        <f t="shared" si="3367"/>
        <v>2.2222222222222222E-3</v>
      </c>
      <c r="FD294" s="254">
        <f t="shared" si="3367"/>
        <v>1.6666666666666668E-3</v>
      </c>
      <c r="FE294" s="254">
        <f t="shared" si="3367"/>
        <v>2.0833333333333333E-3</v>
      </c>
      <c r="FF294" s="254">
        <f t="shared" si="3367"/>
        <v>2.0833333333333333E-3</v>
      </c>
      <c r="FG294" s="254">
        <f t="shared" si="3367"/>
        <v>2.2222222222222222E-3</v>
      </c>
      <c r="FH294" s="254">
        <f t="shared" si="3367"/>
        <v>2.638888888888889E-3</v>
      </c>
      <c r="FI294" s="254">
        <f t="shared" si="3367"/>
        <v>2.2222222222222222E-3</v>
      </c>
      <c r="FJ294" s="254">
        <f t="shared" si="3367"/>
        <v>1.8055555555555557E-3</v>
      </c>
      <c r="FK294" s="255">
        <f t="shared" ref="FK294" si="3368">IF(FK297&lt;FK292,(FK292-FK297)/5+FK295,(FK297-FK292)/5+FK293)</f>
        <v>1.8055555555555557E-3</v>
      </c>
      <c r="FL294" s="214">
        <f t="shared" si="2978"/>
        <v>-17</v>
      </c>
      <c r="FM294" s="238" t="s">
        <v>111</v>
      </c>
      <c r="FN294" s="222">
        <f>JL191</f>
        <v>3.8888888888888892E-3</v>
      </c>
      <c r="FO294" s="216"/>
      <c r="FP294" s="216"/>
      <c r="FQ294" s="216"/>
      <c r="FR294" s="216"/>
      <c r="FS294" s="216"/>
      <c r="FT294" s="216"/>
      <c r="FU294" s="216"/>
      <c r="FV294" s="216"/>
      <c r="FW294" s="216"/>
      <c r="FX294" s="216"/>
      <c r="FY294" s="216"/>
      <c r="FZ294" s="216"/>
      <c r="GA294" s="216"/>
      <c r="GB294" s="216"/>
      <c r="GC294" s="216"/>
      <c r="GD294" s="216"/>
      <c r="GE294" s="216"/>
      <c r="GF294" s="216"/>
      <c r="GG294" s="216"/>
      <c r="GH294" s="216"/>
      <c r="GI294" s="216"/>
      <c r="GJ294" s="216"/>
      <c r="GK294" s="216"/>
      <c r="GL294" s="216"/>
      <c r="GM294" s="216"/>
      <c r="GN294" s="216"/>
      <c r="GO294" s="216"/>
      <c r="GP294" s="216"/>
      <c r="GQ294" s="216"/>
      <c r="GR294" s="216"/>
      <c r="GS294" s="216"/>
      <c r="GT294" s="216"/>
      <c r="GU294" s="216"/>
      <c r="GV294" s="216"/>
      <c r="GW294" s="216"/>
      <c r="GX294" s="216"/>
      <c r="GY294" s="216"/>
      <c r="GZ294" s="216"/>
      <c r="HA294" s="216"/>
      <c r="HB294" s="216"/>
      <c r="HC294" s="216"/>
      <c r="HD294" s="216"/>
      <c r="HE294" s="216"/>
      <c r="HF294" s="216"/>
      <c r="HG294" s="216"/>
      <c r="HH294" s="216"/>
      <c r="HI294" s="216"/>
      <c r="HJ294" s="216"/>
      <c r="HK294" s="216"/>
      <c r="HL294" s="216"/>
      <c r="HM294" s="216"/>
      <c r="HN294" s="216"/>
      <c r="HO294" s="216"/>
      <c r="HP294" s="216"/>
      <c r="HQ294" s="216"/>
      <c r="HR294" s="216"/>
      <c r="HS294" s="216"/>
      <c r="HT294" s="216"/>
      <c r="HU294" s="216"/>
      <c r="HV294" s="216"/>
      <c r="HW294" s="216"/>
      <c r="HX294" s="216"/>
      <c r="HY294" s="216"/>
      <c r="HZ294" s="216"/>
      <c r="IA294" s="216"/>
      <c r="IB294" s="216"/>
      <c r="IC294" s="216"/>
      <c r="ID294" s="216"/>
      <c r="IE294" s="216"/>
      <c r="IF294" s="216"/>
      <c r="IG294" s="216"/>
      <c r="IH294" s="216"/>
      <c r="II294" s="216"/>
      <c r="IJ294" s="216"/>
      <c r="IK294" s="216"/>
      <c r="IL294" s="216"/>
      <c r="IM294" s="216"/>
      <c r="IN294" s="216"/>
      <c r="IO294" s="216"/>
      <c r="IP294" s="216"/>
      <c r="IQ294" s="216"/>
      <c r="IR294" s="216"/>
      <c r="IS294" s="216"/>
      <c r="IT294" s="216"/>
      <c r="IU294" s="216"/>
      <c r="IV294" s="216"/>
      <c r="IW294" s="216"/>
      <c r="IX294" s="216"/>
      <c r="IY294" s="216"/>
      <c r="IZ294" s="216"/>
      <c r="JA294" s="216"/>
      <c r="JB294" s="216"/>
      <c r="JC294" s="216"/>
      <c r="JD294" s="216"/>
      <c r="JE294" s="216"/>
      <c r="JF294" s="216"/>
      <c r="JG294" s="216"/>
      <c r="JH294" s="216"/>
      <c r="JI294" s="216"/>
      <c r="JJ294" s="216"/>
      <c r="JK294" s="216"/>
      <c r="JL294" s="216"/>
      <c r="JM294" s="216"/>
      <c r="JN294" s="216"/>
      <c r="JO294" s="216"/>
      <c r="JP294" s="216"/>
      <c r="JQ294" s="216"/>
      <c r="JR294" s="216"/>
    </row>
    <row r="295" spans="58:278">
      <c r="BF295" s="215">
        <v>-18</v>
      </c>
      <c r="BG295" s="214">
        <f t="shared" si="2976"/>
        <v>-18</v>
      </c>
      <c r="BH295" s="257">
        <f t="shared" ref="BH295:BI295" si="3369">IF(BH297&lt;BH292,(BH292-BH297)/5+BH296,(BH297-BH292)/5+BH294)</f>
        <v>1.3888888888888889E-3</v>
      </c>
      <c r="BI295" s="254">
        <f t="shared" si="3369"/>
        <v>1.5277777777777776E-3</v>
      </c>
      <c r="BJ295" s="254">
        <f t="shared" ref="BJ295:BX295" si="3370">IF(BJ297&lt;BJ292,(BJ292-BJ297)/5+BJ296,(BJ297-BJ292)/5+BJ294)</f>
        <v>9.722222222222223E-4</v>
      </c>
      <c r="BK295" s="254">
        <f t="shared" si="3370"/>
        <v>1.3888888888888889E-3</v>
      </c>
      <c r="BL295" s="254">
        <f t="shared" si="3370"/>
        <v>1.1111111111111111E-3</v>
      </c>
      <c r="BM295" s="254">
        <f t="shared" si="3370"/>
        <v>1.5277777777777776E-3</v>
      </c>
      <c r="BN295" s="254">
        <f t="shared" si="3370"/>
        <v>2.7777777777777778E-4</v>
      </c>
      <c r="BO295" s="254">
        <f t="shared" si="3370"/>
        <v>9.722222222222223E-4</v>
      </c>
      <c r="BP295" s="254">
        <f t="shared" si="3370"/>
        <v>1.2499999999999998E-3</v>
      </c>
      <c r="BQ295" s="254">
        <f t="shared" si="3370"/>
        <v>1.9444444444444444E-3</v>
      </c>
      <c r="BR295" s="254">
        <f t="shared" si="3370"/>
        <v>2.2222222222222222E-3</v>
      </c>
      <c r="BS295" s="254">
        <f t="shared" si="3370"/>
        <v>6.9444444444444447E-4</v>
      </c>
      <c r="BT295" s="254">
        <f t="shared" si="3370"/>
        <v>1.9444444444444444E-3</v>
      </c>
      <c r="BU295" s="254">
        <f t="shared" si="3370"/>
        <v>1.9444444444444444E-3</v>
      </c>
      <c r="BV295" s="254">
        <f t="shared" si="3370"/>
        <v>6.9444444444444447E-4</v>
      </c>
      <c r="BW295" s="254">
        <f t="shared" si="3370"/>
        <v>9.722222222222223E-4</v>
      </c>
      <c r="BX295" s="254">
        <f t="shared" si="3370"/>
        <v>1.9444444444444444E-3</v>
      </c>
      <c r="BY295" s="254">
        <f t="shared" ref="BY295:CI295" si="3371">IF(BY297&lt;BY292,(BY292-BY297)/5+BY296,(BY297-BY292)/5+BY294)</f>
        <v>1.9444444444444444E-3</v>
      </c>
      <c r="BZ295" s="254">
        <f t="shared" si="3371"/>
        <v>2.2222222222222222E-3</v>
      </c>
      <c r="CA295" s="254">
        <f t="shared" si="3371"/>
        <v>5.5555555555555556E-4</v>
      </c>
      <c r="CB295" s="254">
        <f t="shared" si="3371"/>
        <v>9.722222222222223E-4</v>
      </c>
      <c r="CC295" s="254">
        <f t="shared" si="3371"/>
        <v>2.7777777777777778E-4</v>
      </c>
      <c r="CD295" s="254">
        <f t="shared" si="3371"/>
        <v>0</v>
      </c>
      <c r="CE295" s="254">
        <f t="shared" si="3371"/>
        <v>8.3333333333333328E-4</v>
      </c>
      <c r="CF295" s="254">
        <f t="shared" si="3371"/>
        <v>1.3888888888888889E-3</v>
      </c>
      <c r="CG295" s="254">
        <f t="shared" si="3371"/>
        <v>0</v>
      </c>
      <c r="CH295" s="254">
        <f t="shared" si="3371"/>
        <v>0.99861111111111101</v>
      </c>
      <c r="CI295" s="254">
        <f t="shared" si="3371"/>
        <v>4.1666666666666664E-4</v>
      </c>
      <c r="CJ295" s="254">
        <v>0.99944444444444447</v>
      </c>
      <c r="CK295" s="254">
        <f t="shared" ref="CK295:DA295" si="3372">IF(CK297&lt;CK292,(CK292-CK297)/5+CK296,(CK297-CK292)/5+CK294)</f>
        <v>0.99847222222222232</v>
      </c>
      <c r="CL295" s="254">
        <f t="shared" si="3372"/>
        <v>0.99847222222222232</v>
      </c>
      <c r="CM295" s="254">
        <f t="shared" si="3372"/>
        <v>0.99541666666666673</v>
      </c>
      <c r="CN295" s="254">
        <f t="shared" si="3372"/>
        <v>0.99597222222222215</v>
      </c>
      <c r="CO295" s="254">
        <f t="shared" si="3372"/>
        <v>0.99527777777777771</v>
      </c>
      <c r="CP295" s="254">
        <f t="shared" si="3372"/>
        <v>0.99277777777777776</v>
      </c>
      <c r="CQ295" s="254">
        <f t="shared" si="3372"/>
        <v>0.99416666666666653</v>
      </c>
      <c r="CR295" s="254">
        <f t="shared" si="3372"/>
        <v>0.99166666666666659</v>
      </c>
      <c r="CS295" s="254">
        <f t="shared" si="3372"/>
        <v>0.99027777777777781</v>
      </c>
      <c r="CT295" s="254">
        <f t="shared" si="3372"/>
        <v>0.9883333333333334</v>
      </c>
      <c r="CU295" s="254">
        <f t="shared" si="3372"/>
        <v>0.9868055555555556</v>
      </c>
      <c r="CV295" s="254">
        <f t="shared" si="3372"/>
        <v>0.98402777777777783</v>
      </c>
      <c r="CW295" s="254">
        <f t="shared" si="3372"/>
        <v>0.98388888888888892</v>
      </c>
      <c r="CX295" s="254">
        <f t="shared" si="3372"/>
        <v>0.98375000000000001</v>
      </c>
      <c r="CY295" s="254">
        <f t="shared" si="3372"/>
        <v>0.98263888888888884</v>
      </c>
      <c r="CZ295" s="254">
        <f t="shared" si="3372"/>
        <v>0.98166666666666658</v>
      </c>
      <c r="DA295" s="254">
        <f t="shared" si="3372"/>
        <v>0.98055555555555551</v>
      </c>
      <c r="DB295" s="254">
        <f t="shared" ref="DB295:DO295" si="3373">IF(DB297&lt;DB292,(DB292-DB297)/5+DB296,(DB297-DB292)/5+DB294)</f>
        <v>0.98041666666666683</v>
      </c>
      <c r="DC295" s="254">
        <f t="shared" si="3373"/>
        <v>0.97236111111111101</v>
      </c>
      <c r="DD295" s="254">
        <f t="shared" si="3373"/>
        <v>0.97194444444444439</v>
      </c>
      <c r="DE295" s="254">
        <f t="shared" si="3373"/>
        <v>0.97124999999999984</v>
      </c>
      <c r="DF295" s="254">
        <f t="shared" si="3373"/>
        <v>0.96277777777777773</v>
      </c>
      <c r="DG295" s="254">
        <f t="shared" si="3373"/>
        <v>0.95680555555555558</v>
      </c>
      <c r="DH295" s="254">
        <f t="shared" si="3373"/>
        <v>0.95486111111111116</v>
      </c>
      <c r="DI295" s="254">
        <f t="shared" si="3373"/>
        <v>0.95208333333333328</v>
      </c>
      <c r="DJ295" s="254">
        <f t="shared" si="3373"/>
        <v>0.94958333333333333</v>
      </c>
      <c r="DK295" s="254">
        <f t="shared" si="3373"/>
        <v>0.95055555555555571</v>
      </c>
      <c r="DL295" s="254">
        <f t="shared" si="3373"/>
        <v>0.94138888888888872</v>
      </c>
      <c r="DM295" s="254">
        <f t="shared" si="3373"/>
        <v>0.93069444444444449</v>
      </c>
      <c r="DN295" s="254">
        <f t="shared" si="3373"/>
        <v>0.92680555555555555</v>
      </c>
      <c r="DO295" s="254">
        <f t="shared" si="3373"/>
        <v>0.87</v>
      </c>
      <c r="DP295" s="254">
        <f t="shared" ref="DP295" si="3374">IF(DP297&lt;DP292,(DP292-DP297)/5+DP296,(DP297-DP292)/5+DP294)</f>
        <v>0.85944444444444457</v>
      </c>
      <c r="DQ295" s="306">
        <f t="shared" si="2977"/>
        <v>-18</v>
      </c>
      <c r="DR295" s="254">
        <f t="shared" ref="DR295:DS295" si="3375">IF(DR297&lt;DR292,(DR292-DR297)/5+DR296,(DR297-DR292)/5+DR294)</f>
        <v>1.5138888888888891E-2</v>
      </c>
      <c r="DS295" s="254">
        <f t="shared" si="3375"/>
        <v>1.2777777777777777E-2</v>
      </c>
      <c r="DT295" s="254">
        <f t="shared" ref="DT295:EG295" si="3376">IF(DT297&lt;DT292,(DT292-DT297)/5+DT296,(DT297-DT292)/5+DT294)</f>
        <v>1.2361111111111113E-2</v>
      </c>
      <c r="DU295" s="254">
        <f t="shared" si="3376"/>
        <v>1.2638888888888889E-2</v>
      </c>
      <c r="DV295" s="254">
        <f t="shared" si="3376"/>
        <v>1.1666666666666664E-2</v>
      </c>
      <c r="DW295" s="254">
        <f t="shared" si="3376"/>
        <v>1.1666666666666664E-2</v>
      </c>
      <c r="DX295" s="254">
        <f t="shared" si="3376"/>
        <v>8.8888888888888871E-3</v>
      </c>
      <c r="DY295" s="254">
        <f t="shared" si="3376"/>
        <v>1.0833333333333334E-2</v>
      </c>
      <c r="DZ295" s="254">
        <f t="shared" si="3376"/>
        <v>7.083333333333333E-3</v>
      </c>
      <c r="EA295" s="254">
        <f t="shared" si="3376"/>
        <v>5.2777777777777779E-3</v>
      </c>
      <c r="EB295" s="254">
        <f t="shared" si="3376"/>
        <v>8.0555555555555554E-3</v>
      </c>
      <c r="EC295" s="254">
        <f t="shared" si="3376"/>
        <v>6.9444444444444441E-3</v>
      </c>
      <c r="ED295" s="254">
        <f t="shared" si="3376"/>
        <v>5.9722222222222225E-3</v>
      </c>
      <c r="EE295" s="254">
        <f t="shared" si="3376"/>
        <v>6.5277777777777773E-3</v>
      </c>
      <c r="EF295" s="254">
        <f t="shared" si="3376"/>
        <v>6.5277777777777773E-3</v>
      </c>
      <c r="EG295" s="254">
        <f t="shared" si="3376"/>
        <v>5.5555555555555558E-3</v>
      </c>
      <c r="EH295" s="254">
        <f t="shared" ref="EH295:EW295" si="3377">IF(EH297&lt;EH292,(EH292-EH297)/5+EH296,(EH297-EH292)/5+EH294)</f>
        <v>5.5555555555555558E-3</v>
      </c>
      <c r="EI295" s="254">
        <f t="shared" si="3377"/>
        <v>5.8333333333333336E-3</v>
      </c>
      <c r="EJ295" s="254">
        <f t="shared" si="3377"/>
        <v>6.2499999999999995E-3</v>
      </c>
      <c r="EK295" s="254">
        <f t="shared" si="3377"/>
        <v>5.8333333333333336E-3</v>
      </c>
      <c r="EL295" s="254">
        <f t="shared" si="3377"/>
        <v>6.2499999999999995E-3</v>
      </c>
      <c r="EM295" s="254">
        <f t="shared" si="3377"/>
        <v>4.3055555555555555E-3</v>
      </c>
      <c r="EN295" s="254">
        <f t="shared" si="3377"/>
        <v>4.4444444444444444E-3</v>
      </c>
      <c r="EO295" s="254">
        <f t="shared" si="3377"/>
        <v>4.4444444444444444E-3</v>
      </c>
      <c r="EP295" s="254">
        <f t="shared" si="3377"/>
        <v>4.4444444444444444E-3</v>
      </c>
      <c r="EQ295" s="254">
        <f t="shared" si="3377"/>
        <v>4.0277777777777777E-3</v>
      </c>
      <c r="ER295" s="254">
        <f t="shared" si="3377"/>
        <v>4.3055555555555555E-3</v>
      </c>
      <c r="ES295" s="254">
        <f t="shared" si="3377"/>
        <v>3.3333333333333335E-3</v>
      </c>
      <c r="ET295" s="254">
        <f t="shared" si="3377"/>
        <v>2.7777777777777779E-3</v>
      </c>
      <c r="EU295" s="254">
        <f t="shared" si="3377"/>
        <v>2.7777777777777779E-3</v>
      </c>
      <c r="EV295" s="254">
        <f t="shared" si="3377"/>
        <v>2.9166666666666668E-3</v>
      </c>
      <c r="EW295" s="254">
        <f t="shared" si="3377"/>
        <v>2.638888888888889E-3</v>
      </c>
      <c r="EX295" s="254">
        <f t="shared" ref="EX295:FJ295" si="3378">IF(EX297&lt;EX292,(EX292-EX297)/5+EX296,(EX297-EX292)/5+EX294)</f>
        <v>3.0555555555555557E-3</v>
      </c>
      <c r="EY295" s="254">
        <f t="shared" si="3378"/>
        <v>3.472222222222222E-3</v>
      </c>
      <c r="EZ295" s="254">
        <f t="shared" si="3378"/>
        <v>1.2499999999999998E-3</v>
      </c>
      <c r="FA295" s="254">
        <f t="shared" si="3378"/>
        <v>2.638888888888889E-3</v>
      </c>
      <c r="FB295" s="254">
        <f t="shared" si="3378"/>
        <v>2.5000000000000001E-3</v>
      </c>
      <c r="FC295" s="254">
        <f t="shared" si="3378"/>
        <v>1.9444444444444446E-3</v>
      </c>
      <c r="FD295" s="254">
        <f t="shared" si="3378"/>
        <v>1.8055555555555557E-3</v>
      </c>
      <c r="FE295" s="254">
        <f t="shared" si="3378"/>
        <v>2.0833333333333333E-3</v>
      </c>
      <c r="FF295" s="254">
        <f t="shared" si="3378"/>
        <v>2.0833333333333333E-3</v>
      </c>
      <c r="FG295" s="254">
        <f t="shared" si="3378"/>
        <v>1.9444444444444446E-3</v>
      </c>
      <c r="FH295" s="254">
        <f t="shared" si="3378"/>
        <v>2.2222222222222222E-3</v>
      </c>
      <c r="FI295" s="254">
        <f t="shared" si="3378"/>
        <v>1.9444444444444446E-3</v>
      </c>
      <c r="FJ295" s="254">
        <f t="shared" si="3378"/>
        <v>1.6666666666666668E-3</v>
      </c>
      <c r="FK295" s="255">
        <f t="shared" ref="FK295" si="3379">IF(FK297&lt;FK292,(FK292-FK297)/5+FK296,(FK297-FK292)/5+FK294)</f>
        <v>1.6666666666666668E-3</v>
      </c>
      <c r="FL295" s="214">
        <f t="shared" si="2978"/>
        <v>-18</v>
      </c>
      <c r="FM295" s="238" t="s">
        <v>77</v>
      </c>
      <c r="FN295" s="222">
        <f>JM191</f>
        <v>2.5000000000000001E-3</v>
      </c>
      <c r="FO295" s="216"/>
      <c r="FP295" s="216"/>
      <c r="FQ295" s="216"/>
      <c r="FR295" s="216"/>
      <c r="FS295" s="216"/>
      <c r="FT295" s="216"/>
      <c r="FU295" s="216"/>
      <c r="FV295" s="216"/>
      <c r="FW295" s="216"/>
      <c r="FX295" s="216"/>
      <c r="FY295" s="216"/>
      <c r="FZ295" s="216"/>
      <c r="GA295" s="216"/>
      <c r="GB295" s="216"/>
      <c r="GC295" s="216"/>
      <c r="GD295" s="216"/>
      <c r="GE295" s="216"/>
      <c r="GF295" s="216"/>
      <c r="GG295" s="216"/>
      <c r="GH295" s="216"/>
      <c r="GI295" s="216"/>
      <c r="GJ295" s="216"/>
      <c r="GK295" s="216"/>
      <c r="GL295" s="216"/>
      <c r="GM295" s="216"/>
      <c r="GN295" s="216"/>
      <c r="GO295" s="216"/>
      <c r="GP295" s="216"/>
      <c r="GQ295" s="216"/>
      <c r="GR295" s="216"/>
      <c r="GS295" s="216"/>
      <c r="GT295" s="216"/>
      <c r="GU295" s="216"/>
      <c r="GV295" s="216"/>
      <c r="GW295" s="216"/>
      <c r="GX295" s="216"/>
      <c r="GY295" s="216"/>
      <c r="GZ295" s="216"/>
      <c r="HA295" s="216"/>
      <c r="HB295" s="216"/>
      <c r="HC295" s="216"/>
      <c r="HD295" s="216"/>
      <c r="HE295" s="216"/>
      <c r="HF295" s="216"/>
      <c r="HG295" s="216"/>
      <c r="HH295" s="216"/>
      <c r="HI295" s="216"/>
      <c r="HJ295" s="216"/>
      <c r="HK295" s="216"/>
      <c r="HL295" s="216"/>
      <c r="HM295" s="216"/>
      <c r="HN295" s="216"/>
      <c r="HO295" s="216"/>
      <c r="HP295" s="216"/>
      <c r="HQ295" s="216"/>
      <c r="HR295" s="216"/>
      <c r="HS295" s="216"/>
      <c r="HT295" s="216"/>
      <c r="HU295" s="216"/>
      <c r="HV295" s="216"/>
      <c r="HW295" s="216"/>
      <c r="HX295" s="216"/>
      <c r="HY295" s="216"/>
      <c r="HZ295" s="216"/>
      <c r="IA295" s="216"/>
      <c r="IB295" s="216"/>
      <c r="IC295" s="216"/>
      <c r="ID295" s="216"/>
      <c r="IE295" s="216"/>
      <c r="IF295" s="216"/>
      <c r="IG295" s="216"/>
      <c r="IH295" s="216"/>
      <c r="II295" s="216"/>
      <c r="IJ295" s="216"/>
      <c r="IK295" s="216"/>
      <c r="IL295" s="216"/>
      <c r="IM295" s="216"/>
      <c r="IN295" s="216"/>
      <c r="IO295" s="216"/>
      <c r="IP295" s="216"/>
      <c r="IQ295" s="216"/>
      <c r="IR295" s="216"/>
      <c r="IS295" s="216"/>
      <c r="IT295" s="216"/>
      <c r="IU295" s="216"/>
      <c r="IV295" s="216"/>
      <c r="IW295" s="216"/>
      <c r="IX295" s="216"/>
      <c r="IY295" s="216"/>
      <c r="IZ295" s="216"/>
      <c r="JA295" s="216"/>
      <c r="JB295" s="216"/>
      <c r="JC295" s="216"/>
      <c r="JD295" s="216"/>
      <c r="JE295" s="216"/>
      <c r="JF295" s="216"/>
      <c r="JG295" s="216"/>
      <c r="JH295" s="216"/>
      <c r="JI295" s="216"/>
      <c r="JJ295" s="216"/>
      <c r="JK295" s="216"/>
      <c r="JL295" s="216"/>
      <c r="JM295" s="216"/>
      <c r="JN295" s="216"/>
      <c r="JO295" s="216"/>
      <c r="JP295" s="216"/>
      <c r="JQ295" s="216"/>
      <c r="JR295" s="216"/>
    </row>
    <row r="296" spans="58:278" ht="15.75" thickBot="1">
      <c r="BF296" s="215">
        <v>-19</v>
      </c>
      <c r="BG296" s="214">
        <f t="shared" si="2976"/>
        <v>-19</v>
      </c>
      <c r="BH296" s="286">
        <f>IF(BH297&lt;BH292,(BH292-BH297)/5+BH297,(BH297-BH292)/5+BH295)</f>
        <v>1.3888888888888889E-3</v>
      </c>
      <c r="BI296" s="283">
        <f>IF(BI297&lt;BI292,(BI292-BI297)/5+BI297,(BI297-BI292)/5+BI295)</f>
        <v>1.8055555555555555E-3</v>
      </c>
      <c r="BJ296" s="283">
        <f t="shared" ref="BJ296:BX296" si="3380">IF(BJ297&lt;BJ292,(BJ292-BJ297)/5+BJ297,(BJ297-BJ292)/5+BJ295)</f>
        <v>8.3333333333333339E-4</v>
      </c>
      <c r="BK296" s="283">
        <f t="shared" si="3380"/>
        <v>1.3888888888888889E-3</v>
      </c>
      <c r="BL296" s="283">
        <f t="shared" si="3380"/>
        <v>1.25E-3</v>
      </c>
      <c r="BM296" s="283">
        <f t="shared" si="3380"/>
        <v>1.8055555555555555E-3</v>
      </c>
      <c r="BN296" s="283">
        <f t="shared" si="3380"/>
        <v>1.3888888888888889E-4</v>
      </c>
      <c r="BO296" s="283">
        <f t="shared" si="3380"/>
        <v>8.3333333333333339E-4</v>
      </c>
      <c r="BP296" s="283">
        <f t="shared" si="3380"/>
        <v>9.7222222222222219E-4</v>
      </c>
      <c r="BQ296" s="283">
        <f t="shared" si="3380"/>
        <v>2.3611111111111111E-3</v>
      </c>
      <c r="BR296" s="283">
        <f t="shared" si="3380"/>
        <v>2.5000000000000001E-3</v>
      </c>
      <c r="BS296" s="283">
        <f t="shared" si="3380"/>
        <v>6.9444444444444447E-4</v>
      </c>
      <c r="BT296" s="283">
        <f t="shared" si="3380"/>
        <v>2.3611111111111111E-3</v>
      </c>
      <c r="BU296" s="283">
        <f t="shared" si="3380"/>
        <v>2.3611111111111111E-3</v>
      </c>
      <c r="BV296" s="283">
        <f t="shared" si="3380"/>
        <v>6.9444444444444447E-4</v>
      </c>
      <c r="BW296" s="283">
        <f t="shared" si="3380"/>
        <v>8.3333333333333339E-4</v>
      </c>
      <c r="BX296" s="283">
        <f t="shared" si="3380"/>
        <v>2.3611111111111111E-3</v>
      </c>
      <c r="BY296" s="283">
        <f t="shared" ref="BY296" si="3381">IF(BY297&lt;BY292,(BY292-BY297)/5+BY297,(BY297-BY292)/5+BY295)</f>
        <v>2.3611111111111111E-3</v>
      </c>
      <c r="BZ296" s="283">
        <f t="shared" ref="BZ296" si="3382">IF(BZ297&lt;BZ292,(BZ292-BZ297)/5+BZ297,(BZ297-BZ292)/5+BZ295)</f>
        <v>2.5000000000000001E-3</v>
      </c>
      <c r="CA296" s="283">
        <f t="shared" ref="CA296" si="3383">IF(CA297&lt;CA292,(CA292-CA297)/5+CA297,(CA297-CA292)/5+CA295)</f>
        <v>2.7777777777777778E-4</v>
      </c>
      <c r="CB296" s="283">
        <f t="shared" ref="CB296" si="3384">IF(CB297&lt;CB292,(CB292-CB297)/5+CB297,(CB297-CB292)/5+CB295)</f>
        <v>8.3333333333333339E-4</v>
      </c>
      <c r="CC296" s="283">
        <f t="shared" ref="CC296" si="3385">IF(CC297&lt;CC292,(CC292-CC297)/5+CC297,(CC297-CC292)/5+CC295)</f>
        <v>1.3888888888888889E-4</v>
      </c>
      <c r="CD296" s="283">
        <f t="shared" ref="CD296" si="3386">IF(CD297&lt;CD292,(CD292-CD297)/5+CD297,(CD297-CD292)/5+CD295)</f>
        <v>0</v>
      </c>
      <c r="CE296" s="283">
        <f t="shared" ref="CE296" si="3387">IF(CE297&lt;CE292,(CE292-CE297)/5+CE297,(CE297-CE292)/5+CE295)</f>
        <v>1.1111111111111111E-3</v>
      </c>
      <c r="CF296" s="283">
        <f t="shared" ref="CF296" si="3388">IF(CF297&lt;CF292,(CF292-CF297)/5+CF297,(CF297-CF292)/5+CF295)</f>
        <v>1.3888888888888889E-3</v>
      </c>
      <c r="CG296" s="283">
        <f t="shared" ref="CG296" si="3389">IF(CG297&lt;CG292,(CG292-CG297)/5+CG297,(CG297-CG292)/5+CG295)</f>
        <v>0</v>
      </c>
      <c r="CH296" s="283">
        <f t="shared" ref="CH296" si="3390">IF(CH297&lt;CH292,(CH292-CH297)/5+CH297,(CH297-CH292)/5+CH295)</f>
        <v>0.99861111111111101</v>
      </c>
      <c r="CI296" s="283">
        <f t="shared" ref="CI296" si="3391">IF(CI297&lt;CI292,(CI292-CI297)/5+CI297,(CI297-CI292)/5+CI295)</f>
        <v>5.5555555555555556E-4</v>
      </c>
      <c r="CJ296" s="283">
        <v>0.99902777777777774</v>
      </c>
      <c r="CK296" s="283">
        <f t="shared" ref="CK296:DA296" si="3392">IF(CK297&lt;CK292,(CK292-CK297)/5+CK297,(CK297-CK292)/5+CK295)</f>
        <v>0.9981944444444445</v>
      </c>
      <c r="CL296" s="283">
        <f t="shared" si="3392"/>
        <v>0.9981944444444445</v>
      </c>
      <c r="CM296" s="283">
        <f t="shared" si="3392"/>
        <v>0.99527777777777782</v>
      </c>
      <c r="CN296" s="283">
        <f t="shared" si="3392"/>
        <v>0.99555555555555553</v>
      </c>
      <c r="CO296" s="283">
        <f t="shared" si="3392"/>
        <v>0.99486111111111108</v>
      </c>
      <c r="CP296" s="283">
        <f t="shared" si="3392"/>
        <v>0.99222222222222223</v>
      </c>
      <c r="CQ296" s="283">
        <f t="shared" si="3392"/>
        <v>0.993611111111111</v>
      </c>
      <c r="CR296" s="283">
        <f t="shared" si="3392"/>
        <v>0.99097222222222214</v>
      </c>
      <c r="CS296" s="283">
        <f t="shared" si="3392"/>
        <v>0.98958333333333337</v>
      </c>
      <c r="CT296" s="283">
        <f t="shared" si="3392"/>
        <v>0.98791666666666667</v>
      </c>
      <c r="CU296" s="283">
        <f t="shared" si="3392"/>
        <v>0.98541666666666672</v>
      </c>
      <c r="CV296" s="283">
        <f t="shared" si="3392"/>
        <v>0.98263888888888895</v>
      </c>
      <c r="CW296" s="283">
        <f t="shared" si="3392"/>
        <v>0.98291666666666666</v>
      </c>
      <c r="CX296" s="283">
        <f t="shared" si="3392"/>
        <v>0.98250000000000004</v>
      </c>
      <c r="CY296" s="283">
        <f t="shared" si="3392"/>
        <v>0.98124999999999996</v>
      </c>
      <c r="CZ296" s="283">
        <f t="shared" si="3392"/>
        <v>0.9804166666666666</v>
      </c>
      <c r="DA296" s="283">
        <f t="shared" si="3392"/>
        <v>0.97916666666666663</v>
      </c>
      <c r="DB296" s="283">
        <f t="shared" ref="DB296:DO296" si="3393">IF(DB297&lt;DB292,(DB292-DB297)/5+DB297,(DB297-DB292)/5+DB295)</f>
        <v>0.97944444444444456</v>
      </c>
      <c r="DC296" s="283">
        <f t="shared" si="3393"/>
        <v>0.9705555555555555</v>
      </c>
      <c r="DD296" s="283">
        <f t="shared" si="3393"/>
        <v>0.97</v>
      </c>
      <c r="DE296" s="283">
        <f t="shared" si="3393"/>
        <v>0.96930555555555542</v>
      </c>
      <c r="DF296" s="283">
        <f t="shared" si="3393"/>
        <v>0.95986111111111105</v>
      </c>
      <c r="DG296" s="283">
        <f t="shared" si="3393"/>
        <v>0.95374999999999999</v>
      </c>
      <c r="DH296" s="283">
        <f t="shared" si="3393"/>
        <v>0.95208333333333339</v>
      </c>
      <c r="DI296" s="283">
        <f t="shared" si="3393"/>
        <v>0.94861111111111107</v>
      </c>
      <c r="DJ296" s="283">
        <f t="shared" si="3393"/>
        <v>0.94597222222222221</v>
      </c>
      <c r="DK296" s="283">
        <f t="shared" si="3393"/>
        <v>0.94750000000000012</v>
      </c>
      <c r="DL296" s="283">
        <f t="shared" si="3393"/>
        <v>0.93736111111111098</v>
      </c>
      <c r="DM296" s="283">
        <f t="shared" si="3393"/>
        <v>0.92541666666666667</v>
      </c>
      <c r="DN296" s="283">
        <f t="shared" si="3393"/>
        <v>0.92138888888888892</v>
      </c>
      <c r="DO296" s="283">
        <f t="shared" si="3393"/>
        <v>0.85722222222222222</v>
      </c>
      <c r="DP296" s="283">
        <f t="shared" ref="DP296" si="3394">IF(DP297&lt;DP292,(DP292-DP297)/5+DP297,(DP297-DP292)/5+DP295)</f>
        <v>0.84638888888888897</v>
      </c>
      <c r="DQ296" s="306">
        <f t="shared" si="2977"/>
        <v>-19</v>
      </c>
      <c r="DR296" s="272">
        <f t="shared" ref="DR296:DS296" si="3395">IF(DR297&lt;DR292,(DR292-DR297)/5+DR297,(DR297-DR292)/5+DR295)</f>
        <v>1.5555555555555559E-2</v>
      </c>
      <c r="DS296" s="272">
        <f t="shared" si="3395"/>
        <v>1.4027777777777776E-2</v>
      </c>
      <c r="DT296" s="272">
        <f t="shared" ref="DT296:EG296" si="3396">IF(DT297&lt;DT292,(DT292-DT297)/5+DT297,(DT297-DT292)/5+DT295)</f>
        <v>1.3472222222222224E-2</v>
      </c>
      <c r="DU296" s="272">
        <f t="shared" si="3396"/>
        <v>1.2916666666666667E-2</v>
      </c>
      <c r="DV296" s="272">
        <f t="shared" si="3396"/>
        <v>1.208333333333333E-2</v>
      </c>
      <c r="DW296" s="272">
        <f t="shared" si="3396"/>
        <v>1.208333333333333E-2</v>
      </c>
      <c r="DX296" s="272">
        <f t="shared" si="3396"/>
        <v>9.305555555555553E-3</v>
      </c>
      <c r="DY296" s="272">
        <f t="shared" si="3396"/>
        <v>1.1666666666666667E-2</v>
      </c>
      <c r="DZ296" s="272">
        <f t="shared" si="3396"/>
        <v>7.3611111111111108E-3</v>
      </c>
      <c r="EA296" s="272">
        <f t="shared" si="3396"/>
        <v>5.4166666666666669E-3</v>
      </c>
      <c r="EB296" s="272">
        <f t="shared" si="3396"/>
        <v>8.1944444444444452E-3</v>
      </c>
      <c r="EC296" s="272">
        <f t="shared" si="3396"/>
        <v>6.9444444444444441E-3</v>
      </c>
      <c r="ED296" s="272">
        <f t="shared" si="3396"/>
        <v>6.1111111111111114E-3</v>
      </c>
      <c r="EE296" s="272">
        <f t="shared" si="3396"/>
        <v>6.3888888888888884E-3</v>
      </c>
      <c r="EF296" s="272">
        <f t="shared" si="3396"/>
        <v>6.3888888888888884E-3</v>
      </c>
      <c r="EG296" s="272">
        <f t="shared" si="3396"/>
        <v>5.5555555555555558E-3</v>
      </c>
      <c r="EH296" s="272">
        <f t="shared" ref="EH296:EW296" si="3397">IF(EH297&lt;EH292,(EH292-EH297)/5+EH297,(EH297-EH292)/5+EH295)</f>
        <v>5.5555555555555558E-3</v>
      </c>
      <c r="EI296" s="272">
        <f t="shared" si="3397"/>
        <v>6.3888888888888893E-3</v>
      </c>
      <c r="EJ296" s="272">
        <f t="shared" si="3397"/>
        <v>6.2499999999999995E-3</v>
      </c>
      <c r="EK296" s="272">
        <f t="shared" si="3397"/>
        <v>5.6944444444444447E-3</v>
      </c>
      <c r="EL296" s="272">
        <f t="shared" si="3397"/>
        <v>6.2499999999999995E-3</v>
      </c>
      <c r="EM296" s="272">
        <f t="shared" si="3397"/>
        <v>4.5833333333333334E-3</v>
      </c>
      <c r="EN296" s="272">
        <f t="shared" si="3397"/>
        <v>4.3055555555555555E-3</v>
      </c>
      <c r="EO296" s="272">
        <f t="shared" si="3397"/>
        <v>4.3055555555555555E-3</v>
      </c>
      <c r="EP296" s="272">
        <f t="shared" si="3397"/>
        <v>4.3055555555555555E-3</v>
      </c>
      <c r="EQ296" s="272">
        <f t="shared" si="3397"/>
        <v>3.7499999999999999E-3</v>
      </c>
      <c r="ER296" s="272">
        <f t="shared" si="3397"/>
        <v>3.8888888888888888E-3</v>
      </c>
      <c r="ES296" s="272">
        <f t="shared" si="3397"/>
        <v>3.0555555555555557E-3</v>
      </c>
      <c r="ET296" s="272">
        <f t="shared" si="3397"/>
        <v>2.7777777777777779E-3</v>
      </c>
      <c r="EU296" s="272">
        <f t="shared" si="3397"/>
        <v>2.7777777777777779E-3</v>
      </c>
      <c r="EV296" s="272">
        <f t="shared" si="3397"/>
        <v>2.5000000000000001E-3</v>
      </c>
      <c r="EW296" s="272">
        <f t="shared" si="3397"/>
        <v>3.0555555555555557E-3</v>
      </c>
      <c r="EX296" s="272">
        <f t="shared" ref="EX296:FJ296" si="3398">IF(EX297&lt;EX292,(EX292-EX297)/5+EX297,(EX297-EX292)/5+EX295)</f>
        <v>2.9166666666666668E-3</v>
      </c>
      <c r="EY296" s="272">
        <f t="shared" si="3398"/>
        <v>3.472222222222222E-3</v>
      </c>
      <c r="EZ296" s="272">
        <f t="shared" si="3398"/>
        <v>9.7222222222222219E-4</v>
      </c>
      <c r="FA296" s="272">
        <f t="shared" si="3398"/>
        <v>2.3611111111111111E-3</v>
      </c>
      <c r="FB296" s="272">
        <f t="shared" si="3398"/>
        <v>2.638888888888889E-3</v>
      </c>
      <c r="FC296" s="272">
        <f t="shared" si="3398"/>
        <v>1.6666666666666668E-3</v>
      </c>
      <c r="FD296" s="272">
        <f t="shared" si="3398"/>
        <v>1.9444444444444446E-3</v>
      </c>
      <c r="FE296" s="272">
        <f t="shared" si="3398"/>
        <v>2.0833333333333333E-3</v>
      </c>
      <c r="FF296" s="272">
        <f t="shared" si="3398"/>
        <v>2.0833333333333333E-3</v>
      </c>
      <c r="FG296" s="272">
        <f t="shared" si="3398"/>
        <v>1.6666666666666668E-3</v>
      </c>
      <c r="FH296" s="272">
        <f t="shared" si="3398"/>
        <v>1.8055555555555555E-3</v>
      </c>
      <c r="FI296" s="272">
        <f t="shared" si="3398"/>
        <v>1.6666666666666668E-3</v>
      </c>
      <c r="FJ296" s="272">
        <f t="shared" si="3398"/>
        <v>1.5277777777777779E-3</v>
      </c>
      <c r="FK296" s="275">
        <f t="shared" ref="FK296" si="3399">IF(FK297&lt;FK292,(FK292-FK297)/5+FK297,(FK297-FK292)/5+FK295)</f>
        <v>1.5277777777777779E-3</v>
      </c>
      <c r="FL296" s="214">
        <f t="shared" si="2978"/>
        <v>-19</v>
      </c>
      <c r="FM296" s="238" t="s">
        <v>81</v>
      </c>
      <c r="FN296" s="222">
        <f>JN191</f>
        <v>2.5000000000000001E-3</v>
      </c>
      <c r="FO296" s="216"/>
      <c r="FP296" s="216"/>
      <c r="FQ296" s="216"/>
      <c r="FR296" s="216"/>
      <c r="FS296" s="216"/>
      <c r="FT296" s="216"/>
      <c r="FU296" s="216"/>
      <c r="FV296" s="216"/>
      <c r="FW296" s="216"/>
      <c r="FX296" s="216"/>
      <c r="FY296" s="216"/>
      <c r="FZ296" s="216"/>
      <c r="GA296" s="216"/>
      <c r="GB296" s="216"/>
      <c r="GC296" s="216"/>
      <c r="GD296" s="216"/>
      <c r="GE296" s="216"/>
      <c r="GF296" s="216"/>
      <c r="GG296" s="216"/>
      <c r="GH296" s="216"/>
      <c r="GI296" s="216"/>
      <c r="GJ296" s="216"/>
      <c r="GK296" s="216"/>
      <c r="GL296" s="216"/>
      <c r="GM296" s="216"/>
      <c r="GN296" s="216"/>
      <c r="GO296" s="216"/>
      <c r="GP296" s="216"/>
      <c r="GQ296" s="216"/>
      <c r="GR296" s="216"/>
      <c r="GS296" s="216"/>
      <c r="GT296" s="216"/>
      <c r="GU296" s="216"/>
      <c r="GV296" s="216"/>
      <c r="GW296" s="216"/>
      <c r="GX296" s="216"/>
      <c r="GY296" s="216"/>
      <c r="GZ296" s="216"/>
      <c r="HA296" s="216"/>
      <c r="HB296" s="216"/>
      <c r="HC296" s="216"/>
      <c r="HD296" s="216"/>
      <c r="HE296" s="216"/>
      <c r="HF296" s="216"/>
      <c r="HG296" s="216"/>
      <c r="HH296" s="216"/>
      <c r="HI296" s="216"/>
      <c r="HJ296" s="216"/>
      <c r="HK296" s="216"/>
      <c r="HL296" s="216"/>
      <c r="HM296" s="216"/>
      <c r="HN296" s="216"/>
      <c r="HO296" s="216"/>
      <c r="HP296" s="216"/>
      <c r="HQ296" s="216"/>
      <c r="HR296" s="216"/>
      <c r="HS296" s="216"/>
      <c r="HT296" s="216"/>
      <c r="HU296" s="216"/>
      <c r="HV296" s="216"/>
      <c r="HW296" s="216"/>
      <c r="HX296" s="216"/>
      <c r="HY296" s="216"/>
      <c r="HZ296" s="216"/>
      <c r="IA296" s="216"/>
      <c r="IB296" s="216"/>
      <c r="IC296" s="216"/>
      <c r="ID296" s="216"/>
      <c r="IE296" s="216"/>
      <c r="IF296" s="216"/>
      <c r="IG296" s="216"/>
      <c r="IH296" s="216"/>
      <c r="II296" s="216"/>
      <c r="IJ296" s="216"/>
      <c r="IK296" s="216"/>
      <c r="IL296" s="216"/>
      <c r="IM296" s="216"/>
      <c r="IN296" s="216"/>
      <c r="IO296" s="216"/>
      <c r="IP296" s="216"/>
      <c r="IQ296" s="216"/>
      <c r="IR296" s="216"/>
      <c r="IS296" s="216"/>
      <c r="IT296" s="216"/>
      <c r="IU296" s="216"/>
      <c r="IV296" s="216"/>
      <c r="IW296" s="216"/>
      <c r="IX296" s="216"/>
      <c r="IY296" s="216"/>
      <c r="IZ296" s="216"/>
      <c r="JA296" s="216"/>
      <c r="JB296" s="216"/>
      <c r="JC296" s="216"/>
      <c r="JD296" s="216"/>
      <c r="JE296" s="216"/>
      <c r="JF296" s="216"/>
      <c r="JG296" s="216"/>
      <c r="JH296" s="216"/>
      <c r="JI296" s="216"/>
      <c r="JJ296" s="216"/>
      <c r="JK296" s="216"/>
      <c r="JL296" s="216"/>
      <c r="JM296" s="216"/>
      <c r="JN296" s="216"/>
      <c r="JO296" s="216"/>
      <c r="JP296" s="216"/>
      <c r="JQ296" s="216"/>
      <c r="JR296" s="216"/>
    </row>
    <row r="297" spans="58:278" ht="15.75" thickBot="1">
      <c r="BF297" s="215">
        <v>-20</v>
      </c>
      <c r="BG297" s="214">
        <f t="shared" si="2976"/>
        <v>-20</v>
      </c>
      <c r="BH297" s="258">
        <v>1.3888888888888889E-3</v>
      </c>
      <c r="BI297" s="259">
        <v>2.0833333333333333E-3</v>
      </c>
      <c r="BJ297" s="259">
        <v>6.9444444444444447E-4</v>
      </c>
      <c r="BK297" s="259">
        <v>1.3888888888888889E-3</v>
      </c>
      <c r="BL297" s="259">
        <v>1.3888888888888889E-3</v>
      </c>
      <c r="BM297" s="259">
        <v>2.0833333333333333E-3</v>
      </c>
      <c r="BN297" s="259">
        <v>0</v>
      </c>
      <c r="BO297" s="259">
        <v>6.9444444444444447E-4</v>
      </c>
      <c r="BP297" s="259">
        <v>6.9444444444444447E-4</v>
      </c>
      <c r="BQ297" s="259">
        <v>2.7777777777777779E-3</v>
      </c>
      <c r="BR297" s="259">
        <v>2.7777777777777779E-3</v>
      </c>
      <c r="BS297" s="259">
        <v>6.9444444444444447E-4</v>
      </c>
      <c r="BT297" s="259">
        <v>2.7777777777777779E-3</v>
      </c>
      <c r="BU297" s="259">
        <v>2.7777777777777779E-3</v>
      </c>
      <c r="BV297" s="259">
        <v>6.9444444444444447E-4</v>
      </c>
      <c r="BW297" s="259">
        <v>6.9444444444444447E-4</v>
      </c>
      <c r="BX297" s="259">
        <v>2.7777777777777779E-3</v>
      </c>
      <c r="BY297" s="259">
        <v>2.7777777777777779E-3</v>
      </c>
      <c r="BZ297" s="259">
        <v>2.7777777777777779E-3</v>
      </c>
      <c r="CA297" s="259">
        <v>0</v>
      </c>
      <c r="CB297" s="259">
        <v>6.9444444444444447E-4</v>
      </c>
      <c r="CC297" s="259">
        <v>0</v>
      </c>
      <c r="CD297" s="259">
        <v>0</v>
      </c>
      <c r="CE297" s="259">
        <v>1.3888888888888889E-3</v>
      </c>
      <c r="CF297" s="259">
        <v>1.3888888888888889E-3</v>
      </c>
      <c r="CG297" s="259">
        <v>0</v>
      </c>
      <c r="CH297" s="259">
        <v>0.99861111111111101</v>
      </c>
      <c r="CI297" s="259">
        <v>6.9444444444444447E-4</v>
      </c>
      <c r="CJ297" s="259">
        <v>0.99861111111111101</v>
      </c>
      <c r="CK297" s="259">
        <v>0.99791666666666667</v>
      </c>
      <c r="CL297" s="259">
        <v>0.99791666666666667</v>
      </c>
      <c r="CM297" s="259">
        <v>0.99513888888888891</v>
      </c>
      <c r="CN297" s="259">
        <v>0.99513888888888891</v>
      </c>
      <c r="CO297" s="259">
        <v>0.99444444444444446</v>
      </c>
      <c r="CP297" s="259">
        <v>0.9916666666666667</v>
      </c>
      <c r="CQ297" s="259">
        <v>0.99305555555555547</v>
      </c>
      <c r="CR297" s="259">
        <v>0.9902777777777777</v>
      </c>
      <c r="CS297" s="259">
        <v>0.98888888888888893</v>
      </c>
      <c r="CT297" s="259">
        <v>0.98749999999999993</v>
      </c>
      <c r="CU297" s="259">
        <v>0.98402777777777783</v>
      </c>
      <c r="CV297" s="259">
        <v>0.98125000000000007</v>
      </c>
      <c r="CW297" s="259">
        <v>0.9819444444444444</v>
      </c>
      <c r="CX297" s="259">
        <v>0.98125000000000007</v>
      </c>
      <c r="CY297" s="259">
        <v>0.97986111111111107</v>
      </c>
      <c r="CZ297" s="259">
        <v>0.97916666666666663</v>
      </c>
      <c r="DA297" s="259">
        <v>0.97777777777777775</v>
      </c>
      <c r="DB297" s="259">
        <v>0.9784722222222223</v>
      </c>
      <c r="DC297" s="259">
        <v>0.96875</v>
      </c>
      <c r="DD297" s="259">
        <v>0.96805555555555556</v>
      </c>
      <c r="DE297" s="259">
        <v>0.96736111111111101</v>
      </c>
      <c r="DF297" s="259">
        <v>0.95694444444444438</v>
      </c>
      <c r="DG297" s="259">
        <v>0.9506944444444444</v>
      </c>
      <c r="DH297" s="259">
        <v>0.94930555555555562</v>
      </c>
      <c r="DI297" s="259">
        <v>0.94513888888888886</v>
      </c>
      <c r="DJ297" s="259">
        <v>0.94236111111111109</v>
      </c>
      <c r="DK297" s="259">
        <v>0.94444444444444453</v>
      </c>
      <c r="DL297" s="259">
        <v>0.93333333333333324</v>
      </c>
      <c r="DM297" s="259">
        <v>0.92013888888888884</v>
      </c>
      <c r="DN297" s="259">
        <v>0.9159722222222223</v>
      </c>
      <c r="DO297" s="259">
        <v>0.84444444444444444</v>
      </c>
      <c r="DP297" s="300">
        <v>0.83333333333333337</v>
      </c>
      <c r="DQ297" s="306">
        <f t="shared" si="2977"/>
        <v>-20</v>
      </c>
      <c r="DR297" s="295">
        <v>1.5972222222222224E-2</v>
      </c>
      <c r="DS297" s="259">
        <v>1.5277777777777777E-2</v>
      </c>
      <c r="DT297" s="259">
        <v>1.4583333333333332E-2</v>
      </c>
      <c r="DU297" s="259">
        <v>1.3194444444444444E-2</v>
      </c>
      <c r="DV297" s="259">
        <v>1.2499999999999999E-2</v>
      </c>
      <c r="DW297" s="259">
        <v>1.2499999999999999E-2</v>
      </c>
      <c r="DX297" s="259">
        <v>9.7222222222222224E-3</v>
      </c>
      <c r="DY297" s="259">
        <v>1.2499999999999999E-2</v>
      </c>
      <c r="DZ297" s="259">
        <v>7.6388888888888886E-3</v>
      </c>
      <c r="EA297" s="259">
        <v>5.5555555555555558E-3</v>
      </c>
      <c r="EB297" s="290">
        <v>8.3333333333333332E-3</v>
      </c>
      <c r="EC297" s="259">
        <v>6.9444444444444441E-3</v>
      </c>
      <c r="ED297" s="259">
        <v>6.2499999999999995E-3</v>
      </c>
      <c r="EE297" s="259">
        <v>6.2499999999999995E-3</v>
      </c>
      <c r="EF297" s="259">
        <v>6.2499999999999995E-3</v>
      </c>
      <c r="EG297" s="259">
        <v>5.5555555555555558E-3</v>
      </c>
      <c r="EH297" s="259">
        <v>5.5555555555555558E-3</v>
      </c>
      <c r="EI297" s="259">
        <v>6.9444444444444441E-3</v>
      </c>
      <c r="EJ297" s="259">
        <v>6.2499999999999995E-3</v>
      </c>
      <c r="EK297" s="259">
        <v>5.5555555555555558E-3</v>
      </c>
      <c r="EL297" s="259">
        <v>6.2499999999999995E-3</v>
      </c>
      <c r="EM297" s="259">
        <v>4.8611111111111112E-3</v>
      </c>
      <c r="EN297" s="259">
        <v>4.1666666666666666E-3</v>
      </c>
      <c r="EO297" s="259">
        <v>4.1666666666666666E-3</v>
      </c>
      <c r="EP297" s="259">
        <v>4.1666666666666666E-3</v>
      </c>
      <c r="EQ297" s="259">
        <v>3.472222222222222E-3</v>
      </c>
      <c r="ER297" s="259">
        <v>3.472222222222222E-3</v>
      </c>
      <c r="ES297" s="259">
        <v>2.7777777777777779E-3</v>
      </c>
      <c r="ET297" s="259">
        <v>2.7777777777777779E-3</v>
      </c>
      <c r="EU297" s="259">
        <v>2.7777777777777779E-3</v>
      </c>
      <c r="EV297" s="259">
        <v>2.0833333333333333E-3</v>
      </c>
      <c r="EW297" s="259">
        <v>3.472222222222222E-3</v>
      </c>
      <c r="EX297" s="259">
        <v>2.7777777777777779E-3</v>
      </c>
      <c r="EY297" s="259">
        <v>3.472222222222222E-3</v>
      </c>
      <c r="EZ297" s="259">
        <v>6.9444444444444447E-4</v>
      </c>
      <c r="FA297" s="259">
        <v>2.0833333333333333E-3</v>
      </c>
      <c r="FB297" s="259">
        <v>2.7777777777777779E-3</v>
      </c>
      <c r="FC297" s="259">
        <v>1.3888888888888889E-3</v>
      </c>
      <c r="FD297" s="259">
        <v>2.0833333333333333E-3</v>
      </c>
      <c r="FE297" s="259">
        <v>2.0833333333333333E-3</v>
      </c>
      <c r="FF297" s="259">
        <v>2.0833333333333333E-3</v>
      </c>
      <c r="FG297" s="259">
        <v>1.3888888888888889E-3</v>
      </c>
      <c r="FH297" s="259">
        <v>1.3888888888888889E-3</v>
      </c>
      <c r="FI297" s="259">
        <v>1.3888888888888889E-3</v>
      </c>
      <c r="FJ297" s="259">
        <v>1.3888888888888889E-3</v>
      </c>
      <c r="FK297" s="273">
        <v>1.3888888888888889E-3</v>
      </c>
      <c r="FL297" s="214">
        <f t="shared" si="2978"/>
        <v>-20</v>
      </c>
      <c r="FM297" s="238" t="s">
        <v>79</v>
      </c>
      <c r="FN297" s="222">
        <f>JO191</f>
        <v>2.5000000000000001E-3</v>
      </c>
      <c r="FO297" s="216"/>
      <c r="FP297" s="216"/>
      <c r="FQ297" s="216"/>
      <c r="FR297" s="216"/>
      <c r="FS297" s="216"/>
      <c r="FT297" s="216"/>
      <c r="FU297" s="216"/>
      <c r="FV297" s="216"/>
      <c r="FW297" s="216"/>
      <c r="FX297" s="216"/>
      <c r="FY297" s="216"/>
      <c r="FZ297" s="216"/>
      <c r="GA297" s="216"/>
      <c r="GB297" s="216"/>
      <c r="GC297" s="216"/>
      <c r="GD297" s="216"/>
      <c r="GE297" s="216"/>
      <c r="GF297" s="216"/>
      <c r="GG297" s="216"/>
      <c r="GH297" s="216"/>
      <c r="GI297" s="216"/>
      <c r="GJ297" s="216"/>
      <c r="GK297" s="216"/>
      <c r="GL297" s="216"/>
      <c r="GM297" s="216"/>
      <c r="GN297" s="216"/>
      <c r="GO297" s="216"/>
      <c r="GP297" s="216"/>
      <c r="GQ297" s="216"/>
      <c r="GR297" s="216"/>
      <c r="GS297" s="216"/>
      <c r="GT297" s="216"/>
      <c r="GU297" s="216"/>
      <c r="GV297" s="216"/>
      <c r="GW297" s="216"/>
      <c r="GX297" s="216"/>
      <c r="GY297" s="216"/>
      <c r="GZ297" s="216"/>
      <c r="HA297" s="216"/>
      <c r="HB297" s="216"/>
      <c r="HC297" s="216"/>
      <c r="HD297" s="216"/>
      <c r="HE297" s="216"/>
      <c r="HF297" s="216"/>
      <c r="HG297" s="216"/>
      <c r="HH297" s="216"/>
      <c r="HI297" s="216"/>
      <c r="HJ297" s="216"/>
      <c r="HK297" s="216"/>
      <c r="HL297" s="216"/>
      <c r="HM297" s="216"/>
      <c r="HN297" s="216"/>
      <c r="HO297" s="216"/>
      <c r="HP297" s="216"/>
      <c r="HQ297" s="216"/>
      <c r="HR297" s="216"/>
      <c r="HS297" s="216"/>
      <c r="HT297" s="216"/>
      <c r="HU297" s="216"/>
      <c r="HV297" s="216"/>
      <c r="HW297" s="216"/>
      <c r="HX297" s="216"/>
      <c r="HY297" s="216"/>
      <c r="HZ297" s="216"/>
      <c r="IA297" s="216"/>
      <c r="IB297" s="216"/>
      <c r="IC297" s="216"/>
      <c r="ID297" s="216"/>
      <c r="IE297" s="216"/>
      <c r="IF297" s="216"/>
      <c r="IG297" s="216"/>
      <c r="IH297" s="216"/>
      <c r="II297" s="216"/>
      <c r="IJ297" s="216"/>
      <c r="IK297" s="216"/>
      <c r="IL297" s="216"/>
      <c r="IM297" s="216"/>
      <c r="IN297" s="216"/>
      <c r="IO297" s="216"/>
      <c r="IP297" s="216"/>
      <c r="IQ297" s="216"/>
      <c r="IR297" s="216"/>
      <c r="IS297" s="216"/>
      <c r="IT297" s="216"/>
      <c r="IU297" s="216"/>
      <c r="IV297" s="216"/>
      <c r="IW297" s="216"/>
      <c r="IX297" s="216"/>
      <c r="IY297" s="216"/>
      <c r="IZ297" s="216"/>
      <c r="JA297" s="216"/>
      <c r="JB297" s="216"/>
      <c r="JC297" s="216"/>
      <c r="JD297" s="216"/>
      <c r="JE297" s="216"/>
      <c r="JF297" s="216"/>
      <c r="JG297" s="216"/>
      <c r="JH297" s="216"/>
      <c r="JI297" s="216"/>
      <c r="JJ297" s="216"/>
      <c r="JK297" s="216"/>
      <c r="JL297" s="216"/>
      <c r="JM297" s="216"/>
      <c r="JN297" s="216"/>
      <c r="JO297" s="216"/>
      <c r="JP297" s="216"/>
      <c r="JQ297" s="216"/>
      <c r="JR297" s="216"/>
    </row>
    <row r="298" spans="58:278">
      <c r="BF298" s="215">
        <v>-21</v>
      </c>
      <c r="BG298" s="214">
        <f t="shared" si="2976"/>
        <v>-21</v>
      </c>
      <c r="BH298" s="269">
        <f t="shared" ref="BH298:BI298" si="3400">IF(BH302&lt;BH297,(BH297-BH302)/5+BH299,(BH302-BH297)/5+BH297)</f>
        <v>1.5277777777777779E-3</v>
      </c>
      <c r="BI298" s="270">
        <f t="shared" si="3400"/>
        <v>2.2222222222222222E-3</v>
      </c>
      <c r="BJ298" s="270">
        <f t="shared" ref="BJ298:CC298" si="3401">IF(BJ302&lt;BJ297,(BJ297-BJ302)/5+BJ299,(BJ302-BJ297)/5+BJ297)</f>
        <v>8.3333333333333339E-4</v>
      </c>
      <c r="BK298" s="270">
        <f t="shared" si="3401"/>
        <v>1.25E-3</v>
      </c>
      <c r="BL298" s="270">
        <f t="shared" si="3401"/>
        <v>1.25E-3</v>
      </c>
      <c r="BM298" s="270">
        <f t="shared" si="3401"/>
        <v>1.8055555555555555E-3</v>
      </c>
      <c r="BN298" s="270">
        <f t="shared" si="3401"/>
        <v>2.7777777777777778E-4</v>
      </c>
      <c r="BO298" s="270">
        <f t="shared" si="3401"/>
        <v>6.9444444444444447E-4</v>
      </c>
      <c r="BP298" s="270">
        <f t="shared" si="3401"/>
        <v>9.7222222222222219E-4</v>
      </c>
      <c r="BQ298" s="270">
        <f t="shared" si="3401"/>
        <v>2.3611111111111111E-3</v>
      </c>
      <c r="BR298" s="270">
        <f t="shared" si="3401"/>
        <v>2.3611111111111111E-3</v>
      </c>
      <c r="BS298" s="270">
        <f t="shared" si="3401"/>
        <v>8.3333333333333339E-4</v>
      </c>
      <c r="BT298" s="270">
        <f t="shared" si="3401"/>
        <v>2.3611111111111111E-3</v>
      </c>
      <c r="BU298" s="270">
        <f t="shared" si="3401"/>
        <v>2.3611111111111111E-3</v>
      </c>
      <c r="BV298" s="270">
        <f t="shared" si="3401"/>
        <v>6.9444444444444447E-4</v>
      </c>
      <c r="BW298" s="270">
        <f t="shared" si="3401"/>
        <v>6.9444444444444447E-4</v>
      </c>
      <c r="BX298" s="270">
        <f t="shared" si="3401"/>
        <v>2.2222222222222222E-3</v>
      </c>
      <c r="BY298" s="270">
        <f t="shared" si="3401"/>
        <v>2.2222222222222222E-3</v>
      </c>
      <c r="BZ298" s="270">
        <f t="shared" si="3401"/>
        <v>2.2222222222222222E-3</v>
      </c>
      <c r="CA298" s="270">
        <f t="shared" si="3401"/>
        <v>0</v>
      </c>
      <c r="CB298" s="270">
        <f t="shared" si="3401"/>
        <v>8.3333333333333339E-4</v>
      </c>
      <c r="CC298" s="270">
        <f t="shared" si="3401"/>
        <v>0</v>
      </c>
      <c r="CD298" s="288">
        <v>0.99972222222222196</v>
      </c>
      <c r="CE298" s="288">
        <v>9.7222222221882105E-4</v>
      </c>
      <c r="CF298" s="270">
        <f t="shared" ref="CF298" si="3402">IF(CF302&lt;CF297,(CF297-CF302)/5+CF299,(CF302-CF297)/5+CF297)</f>
        <v>1.1111111111111111E-3</v>
      </c>
      <c r="CG298" s="288">
        <v>0.99986111111111098</v>
      </c>
      <c r="CH298" s="270">
        <f t="shared" ref="CH298" si="3403">IF(CH302&lt;CH297,(CH297-CH302)/5+CH299,(CH302-CH297)/5+CH297)</f>
        <v>0.99847222222222232</v>
      </c>
      <c r="CI298" s="288">
        <v>1.3888888888888889E-4</v>
      </c>
      <c r="CJ298" s="270">
        <f t="shared" ref="CJ298:CX298" si="3404">IF(CJ302&lt;CJ297,(CJ297-CJ302)/5+CJ299,(CJ302-CJ297)/5+CJ297)</f>
        <v>0.99861111111111101</v>
      </c>
      <c r="CK298" s="270">
        <f t="shared" si="3404"/>
        <v>0.99777777777777787</v>
      </c>
      <c r="CL298" s="270">
        <f t="shared" si="3404"/>
        <v>0.99763888888888907</v>
      </c>
      <c r="CM298" s="270">
        <f t="shared" si="3404"/>
        <v>0.99458333333333326</v>
      </c>
      <c r="CN298" s="270">
        <f t="shared" si="3404"/>
        <v>0.9947222222222224</v>
      </c>
      <c r="CO298" s="270">
        <f t="shared" si="3404"/>
        <v>0.99388888888888882</v>
      </c>
      <c r="CP298" s="270">
        <f t="shared" si="3404"/>
        <v>0.99111111111111105</v>
      </c>
      <c r="CQ298" s="270">
        <f t="shared" si="3404"/>
        <v>0.99222222222222234</v>
      </c>
      <c r="CR298" s="270">
        <f t="shared" si="3404"/>
        <v>0.98958333333333337</v>
      </c>
      <c r="CS298" s="270">
        <f t="shared" si="3404"/>
        <v>0.98791666666666689</v>
      </c>
      <c r="CT298" s="270">
        <f t="shared" si="3404"/>
        <v>0.98694444444444429</v>
      </c>
      <c r="CU298" s="270">
        <f t="shared" si="3404"/>
        <v>0.98333333333333339</v>
      </c>
      <c r="CV298" s="270">
        <f t="shared" si="3404"/>
        <v>0.97999999999999987</v>
      </c>
      <c r="CW298" s="270">
        <f t="shared" si="3404"/>
        <v>0.98027777777777791</v>
      </c>
      <c r="CX298" s="270">
        <f t="shared" si="3404"/>
        <v>0.97986111111111107</v>
      </c>
      <c r="CY298" s="270">
        <f t="shared" ref="CY298:DO298" si="3405">IF(CY302&lt;CY297,(CY297-CY302)/5+CY299,(CY302-CY297)/5+CY297)</f>
        <v>0.97861111111111099</v>
      </c>
      <c r="CZ298" s="270">
        <f t="shared" si="3405"/>
        <v>0.97750000000000015</v>
      </c>
      <c r="DA298" s="270">
        <f t="shared" si="3405"/>
        <v>0.97638888888888886</v>
      </c>
      <c r="DB298" s="270">
        <f t="shared" si="3405"/>
        <v>0.9769444444444445</v>
      </c>
      <c r="DC298" s="270">
        <f t="shared" si="3405"/>
        <v>0.96638888888888896</v>
      </c>
      <c r="DD298" s="270">
        <f t="shared" si="3405"/>
        <v>0.96638888888888907</v>
      </c>
      <c r="DE298" s="270">
        <f t="shared" si="3405"/>
        <v>0.96486111111111095</v>
      </c>
      <c r="DF298" s="270">
        <f t="shared" si="3405"/>
        <v>0.95416666666666661</v>
      </c>
      <c r="DG298" s="270">
        <f t="shared" si="3405"/>
        <v>0.94736111111111099</v>
      </c>
      <c r="DH298" s="270">
        <f t="shared" si="3405"/>
        <v>0.94513888888888886</v>
      </c>
      <c r="DI298" s="270">
        <f t="shared" si="3405"/>
        <v>0.94125000000000014</v>
      </c>
      <c r="DJ298" s="270">
        <f t="shared" si="3405"/>
        <v>0.93833333333333313</v>
      </c>
      <c r="DK298" s="270">
        <f t="shared" si="3405"/>
        <v>0.93972222222222213</v>
      </c>
      <c r="DL298" s="270">
        <f t="shared" si="3405"/>
        <v>0.9280555555555553</v>
      </c>
      <c r="DM298" s="270">
        <f t="shared" si="3405"/>
        <v>0.91361111111111126</v>
      </c>
      <c r="DN298" s="270">
        <f t="shared" si="3405"/>
        <v>0.90861111111111137</v>
      </c>
      <c r="DO298" s="270">
        <f t="shared" si="3405"/>
        <v>0.84444444444444444</v>
      </c>
      <c r="DP298" s="270">
        <f t="shared" ref="DP298" si="3406">IF(DP302&lt;DP297,(DP297-DP302)/5+DP299,(DP302-DP297)/5+DP297)</f>
        <v>0.83333333333333337</v>
      </c>
      <c r="DQ298" s="306">
        <f t="shared" si="2977"/>
        <v>-21</v>
      </c>
      <c r="DR298" s="270">
        <f t="shared" ref="DR298:DS298" si="3407">IF(DR302&lt;DR297,(DR297-DR302)/5+DR299,(DR302-DR297)/5+DR297)</f>
        <v>1.7083333333333336E-2</v>
      </c>
      <c r="DS298" s="270">
        <f t="shared" si="3407"/>
        <v>1.5833333333333335E-2</v>
      </c>
      <c r="DT298" s="270">
        <f t="shared" ref="DT298:EB298" si="3408">IF(DT302&lt;DT297,(DT297-DT302)/5+DT299,(DT302-DT297)/5+DT297)</f>
        <v>1.5277777777777777E-2</v>
      </c>
      <c r="DU298" s="270">
        <f t="shared" si="3408"/>
        <v>1.4027777777777778E-2</v>
      </c>
      <c r="DV298" s="270">
        <f t="shared" si="3408"/>
        <v>1.3194444444444444E-2</v>
      </c>
      <c r="DW298" s="270">
        <f t="shared" si="3408"/>
        <v>1.3055555555555555E-2</v>
      </c>
      <c r="DX298" s="270">
        <f t="shared" si="3408"/>
        <v>1.0833333333333334E-2</v>
      </c>
      <c r="DY298" s="270">
        <f t="shared" si="3408"/>
        <v>1.2499999999999999E-2</v>
      </c>
      <c r="DZ298" s="270">
        <f t="shared" si="3408"/>
        <v>8.0555555555555554E-3</v>
      </c>
      <c r="EA298" s="270">
        <f t="shared" si="3408"/>
        <v>6.805555555555556E-3</v>
      </c>
      <c r="EB298" s="270">
        <f t="shared" si="3408"/>
        <v>8.8888888888888889E-3</v>
      </c>
      <c r="EC298" s="270">
        <f t="shared" ref="EC298:ES298" si="3409">IF(EC302&lt;EC297,(EC297-EC302)/5+EC299,(EC302-EC297)/5+EC297)</f>
        <v>7.4999999999999997E-3</v>
      </c>
      <c r="ED298" s="270">
        <f t="shared" si="3409"/>
        <v>6.6666666666666662E-3</v>
      </c>
      <c r="EE298" s="270">
        <f t="shared" si="3409"/>
        <v>6.8055555555555551E-3</v>
      </c>
      <c r="EF298" s="270">
        <f t="shared" si="3409"/>
        <v>6.8055555555555551E-3</v>
      </c>
      <c r="EG298" s="270">
        <f t="shared" si="3409"/>
        <v>5.9722222222222225E-3</v>
      </c>
      <c r="EH298" s="270">
        <f t="shared" si="3409"/>
        <v>5.9722222222222225E-3</v>
      </c>
      <c r="EI298" s="270">
        <f t="shared" si="3409"/>
        <v>6.8055555555555551E-3</v>
      </c>
      <c r="EJ298" s="270">
        <f t="shared" si="3409"/>
        <v>6.6666666666666662E-3</v>
      </c>
      <c r="EK298" s="270">
        <f t="shared" si="3409"/>
        <v>6.1111111111111114E-3</v>
      </c>
      <c r="EL298" s="270">
        <f t="shared" si="3409"/>
        <v>6.5277777777777773E-3</v>
      </c>
      <c r="EM298" s="270">
        <f t="shared" si="3409"/>
        <v>5.0000000000000001E-3</v>
      </c>
      <c r="EN298" s="270">
        <f t="shared" si="3409"/>
        <v>4.4444444444444444E-3</v>
      </c>
      <c r="EO298" s="270">
        <f t="shared" si="3409"/>
        <v>4.5833333333333334E-3</v>
      </c>
      <c r="EP298" s="270">
        <f t="shared" si="3409"/>
        <v>4.5833333333333334E-3</v>
      </c>
      <c r="EQ298" s="270">
        <f t="shared" si="3409"/>
        <v>4.0277777777777777E-3</v>
      </c>
      <c r="ER298" s="270">
        <f t="shared" si="3409"/>
        <v>3.8888888888888888E-3</v>
      </c>
      <c r="ES298" s="270">
        <f t="shared" si="3409"/>
        <v>3.1944444444444446E-3</v>
      </c>
      <c r="ET298" s="270">
        <f t="shared" ref="ET298:FE298" si="3410">IF(ET302&lt;ET297,(ET297-ET302)/5+ET299,(ET302-ET297)/5+ET297)</f>
        <v>2.7777777777777779E-3</v>
      </c>
      <c r="EU298" s="270">
        <f t="shared" si="3410"/>
        <v>2.7777777777777779E-3</v>
      </c>
      <c r="EV298" s="270">
        <f t="shared" si="3410"/>
        <v>2.5000000000000001E-3</v>
      </c>
      <c r="EW298" s="270">
        <f t="shared" si="3410"/>
        <v>3.1944444444444446E-3</v>
      </c>
      <c r="EX298" s="270">
        <f t="shared" si="3410"/>
        <v>3.0555555555555557E-3</v>
      </c>
      <c r="EY298" s="270">
        <f t="shared" si="3410"/>
        <v>3.472222222222222E-3</v>
      </c>
      <c r="EZ298" s="270">
        <f t="shared" si="3410"/>
        <v>9.7222222222222219E-4</v>
      </c>
      <c r="FA298" s="270">
        <f t="shared" si="3410"/>
        <v>2.3611111111111111E-3</v>
      </c>
      <c r="FB298" s="270">
        <f t="shared" si="3410"/>
        <v>2.7777777777777779E-3</v>
      </c>
      <c r="FC298" s="270">
        <f t="shared" si="3410"/>
        <v>1.6666666666666668E-3</v>
      </c>
      <c r="FD298" s="270">
        <f t="shared" si="3410"/>
        <v>1.9444444444444446E-3</v>
      </c>
      <c r="FE298" s="270">
        <f t="shared" si="3410"/>
        <v>2.0833333333333333E-3</v>
      </c>
      <c r="FF298" s="270">
        <f t="shared" ref="FF298:FJ298" si="3411">IF(FF302&lt;FF297,(FF297-FF302)/5+FF299,(FF302-FF297)/5+FF297)</f>
        <v>2.0833333333333333E-3</v>
      </c>
      <c r="FG298" s="270">
        <f t="shared" si="3411"/>
        <v>1.6666666666666668E-3</v>
      </c>
      <c r="FH298" s="270">
        <f t="shared" si="3411"/>
        <v>1.8055555555555555E-3</v>
      </c>
      <c r="FI298" s="270">
        <f t="shared" si="3411"/>
        <v>1.6666666666666668E-3</v>
      </c>
      <c r="FJ298" s="270">
        <f t="shared" si="3411"/>
        <v>1.5277777777777779E-3</v>
      </c>
      <c r="FK298" s="274">
        <f t="shared" ref="FK298" si="3412">IF(FK302&lt;FK297,(FK297-FK302)/5+FK299,(FK302-FK297)/5+FK297)</f>
        <v>1.5277777777777779E-3</v>
      </c>
      <c r="FL298" s="214">
        <f t="shared" si="2978"/>
        <v>-21</v>
      </c>
      <c r="FM298" s="238" t="s">
        <v>69</v>
      </c>
      <c r="FN298" s="222">
        <f>JP191</f>
        <v>4.5833333333333334E-3</v>
      </c>
      <c r="FO298" s="216"/>
      <c r="FP298" s="216"/>
      <c r="FQ298" s="216"/>
      <c r="FR298" s="216"/>
      <c r="FS298" s="216"/>
      <c r="FT298" s="216"/>
      <c r="FU298" s="216"/>
      <c r="FV298" s="216"/>
      <c r="FW298" s="216"/>
      <c r="FX298" s="216"/>
      <c r="FY298" s="216"/>
      <c r="FZ298" s="216"/>
      <c r="GA298" s="216"/>
      <c r="GB298" s="216"/>
      <c r="GC298" s="216"/>
      <c r="GD298" s="216"/>
      <c r="GE298" s="216"/>
      <c r="GF298" s="216"/>
      <c r="GG298" s="216"/>
      <c r="GH298" s="216"/>
      <c r="GI298" s="216"/>
      <c r="GJ298" s="216"/>
      <c r="GK298" s="216"/>
      <c r="GL298" s="216"/>
      <c r="GM298" s="216"/>
      <c r="GN298" s="216"/>
      <c r="GO298" s="216"/>
      <c r="GP298" s="216"/>
      <c r="GQ298" s="216"/>
      <c r="GR298" s="216"/>
      <c r="GS298" s="216"/>
      <c r="GT298" s="216"/>
      <c r="GU298" s="216"/>
      <c r="GV298" s="216"/>
      <c r="GW298" s="216"/>
      <c r="GX298" s="216"/>
      <c r="GY298" s="216"/>
      <c r="GZ298" s="216"/>
      <c r="HA298" s="216"/>
      <c r="HB298" s="216"/>
      <c r="HC298" s="216"/>
      <c r="HD298" s="216"/>
      <c r="HE298" s="216"/>
      <c r="HF298" s="216"/>
      <c r="HG298" s="216"/>
      <c r="HH298" s="216"/>
      <c r="HI298" s="216"/>
      <c r="HJ298" s="216"/>
      <c r="HK298" s="216"/>
      <c r="HL298" s="216"/>
      <c r="HM298" s="216"/>
      <c r="HN298" s="216"/>
      <c r="HO298" s="216"/>
      <c r="HP298" s="216"/>
      <c r="HQ298" s="216"/>
      <c r="HR298" s="216"/>
      <c r="HS298" s="216"/>
      <c r="HT298" s="216"/>
      <c r="HU298" s="216"/>
      <c r="HV298" s="216"/>
      <c r="HW298" s="216"/>
      <c r="HX298" s="216"/>
      <c r="HY298" s="216"/>
      <c r="HZ298" s="216"/>
      <c r="IA298" s="216"/>
      <c r="IB298" s="216"/>
      <c r="IC298" s="216"/>
      <c r="ID298" s="216"/>
      <c r="IE298" s="216"/>
      <c r="IF298" s="216"/>
      <c r="IG298" s="216"/>
      <c r="IH298" s="216"/>
      <c r="II298" s="216"/>
      <c r="IJ298" s="216"/>
      <c r="IK298" s="216"/>
      <c r="IL298" s="216"/>
      <c r="IM298" s="216"/>
      <c r="IN298" s="216"/>
      <c r="IO298" s="216"/>
      <c r="IP298" s="216"/>
      <c r="IQ298" s="216"/>
      <c r="IR298" s="216"/>
      <c r="IS298" s="216"/>
      <c r="IT298" s="216"/>
      <c r="IU298" s="216"/>
      <c r="IV298" s="216"/>
      <c r="IW298" s="216"/>
      <c r="IX298" s="216"/>
      <c r="IY298" s="216"/>
      <c r="IZ298" s="216"/>
      <c r="JA298" s="216"/>
      <c r="JB298" s="216"/>
      <c r="JC298" s="216"/>
      <c r="JD298" s="216"/>
      <c r="JE298" s="216"/>
      <c r="JF298" s="216"/>
      <c r="JG298" s="216"/>
      <c r="JH298" s="216"/>
      <c r="JI298" s="216"/>
      <c r="JJ298" s="216"/>
      <c r="JK298" s="216"/>
      <c r="JL298" s="216"/>
      <c r="JM298" s="216"/>
      <c r="JN298" s="216"/>
      <c r="JO298" s="216"/>
      <c r="JP298" s="216"/>
      <c r="JQ298" s="216"/>
      <c r="JR298" s="216"/>
    </row>
    <row r="299" spans="58:278">
      <c r="BF299" s="215">
        <v>-22</v>
      </c>
      <c r="BG299" s="214">
        <f t="shared" si="2976"/>
        <v>-22</v>
      </c>
      <c r="BH299" s="257">
        <f t="shared" ref="BH299:BI299" si="3413">IF(BH302&lt;BH297,(BH297-BH302)/5+BH300,(BH302-BH297)/5+BH298)</f>
        <v>1.6666666666666668E-3</v>
      </c>
      <c r="BI299" s="254">
        <f t="shared" si="3413"/>
        <v>2.3611111111111111E-3</v>
      </c>
      <c r="BJ299" s="254">
        <f t="shared" ref="BJ299:CC299" si="3414">IF(BJ302&lt;BJ297,(BJ297-BJ302)/5+BJ300,(BJ302-BJ297)/5+BJ298)</f>
        <v>9.722222222222223E-4</v>
      </c>
      <c r="BK299" s="254">
        <f t="shared" si="3414"/>
        <v>1.1111111111111111E-3</v>
      </c>
      <c r="BL299" s="254">
        <f t="shared" si="3414"/>
        <v>1.1111111111111111E-3</v>
      </c>
      <c r="BM299" s="254">
        <f t="shared" si="3414"/>
        <v>1.5277777777777776E-3</v>
      </c>
      <c r="BN299" s="254">
        <f t="shared" si="3414"/>
        <v>5.5555555555555556E-4</v>
      </c>
      <c r="BO299" s="254">
        <f t="shared" si="3414"/>
        <v>6.9444444444444447E-4</v>
      </c>
      <c r="BP299" s="254">
        <f t="shared" si="3414"/>
        <v>1.2499999999999998E-3</v>
      </c>
      <c r="BQ299" s="254">
        <f t="shared" si="3414"/>
        <v>1.9444444444444444E-3</v>
      </c>
      <c r="BR299" s="254">
        <f t="shared" si="3414"/>
        <v>1.9444444444444444E-3</v>
      </c>
      <c r="BS299" s="254">
        <f t="shared" si="3414"/>
        <v>9.722222222222223E-4</v>
      </c>
      <c r="BT299" s="254">
        <f t="shared" si="3414"/>
        <v>1.9444444444444444E-3</v>
      </c>
      <c r="BU299" s="254">
        <f t="shared" si="3414"/>
        <v>1.9444444444444444E-3</v>
      </c>
      <c r="BV299" s="254">
        <f t="shared" si="3414"/>
        <v>6.9444444444444447E-4</v>
      </c>
      <c r="BW299" s="254">
        <f t="shared" si="3414"/>
        <v>6.9444444444444447E-4</v>
      </c>
      <c r="BX299" s="254">
        <f t="shared" si="3414"/>
        <v>1.6666666666666666E-3</v>
      </c>
      <c r="BY299" s="254">
        <f t="shared" si="3414"/>
        <v>1.6666666666666666E-3</v>
      </c>
      <c r="BZ299" s="254">
        <f t="shared" si="3414"/>
        <v>1.6666666666666666E-3</v>
      </c>
      <c r="CA299" s="254">
        <f t="shared" si="3414"/>
        <v>0</v>
      </c>
      <c r="CB299" s="254">
        <f t="shared" si="3414"/>
        <v>9.722222222222223E-4</v>
      </c>
      <c r="CC299" s="254">
        <f t="shared" si="3414"/>
        <v>0</v>
      </c>
      <c r="CD299" s="254">
        <v>0.99944444444444402</v>
      </c>
      <c r="CE299" s="254">
        <v>5.5555555555586401E-4</v>
      </c>
      <c r="CF299" s="254">
        <f t="shared" ref="CF299" si="3415">IF(CF302&lt;CF297,(CF297-CF302)/5+CF300,(CF302-CF297)/5+CF298)</f>
        <v>8.3333333333333328E-4</v>
      </c>
      <c r="CG299" s="254">
        <v>0.99972222222222196</v>
      </c>
      <c r="CH299" s="254">
        <f t="shared" ref="CH299" si="3416">IF(CH302&lt;CH297,(CH297-CH302)/5+CH300,(CH302-CH297)/5+CH298)</f>
        <v>0.99833333333333341</v>
      </c>
      <c r="CI299" s="254">
        <v>0.99958333333333327</v>
      </c>
      <c r="CJ299" s="254">
        <f t="shared" ref="CJ299:CX299" si="3417">IF(CJ302&lt;CJ297,(CJ297-CJ302)/5+CJ300,(CJ302-CJ297)/5+CJ298)</f>
        <v>0.99861111111111101</v>
      </c>
      <c r="CK299" s="254">
        <f t="shared" si="3417"/>
        <v>0.99763888888888896</v>
      </c>
      <c r="CL299" s="254">
        <f t="shared" si="3417"/>
        <v>0.99736111111111125</v>
      </c>
      <c r="CM299" s="254">
        <f t="shared" si="3417"/>
        <v>0.99402777777777773</v>
      </c>
      <c r="CN299" s="254">
        <f t="shared" si="3417"/>
        <v>0.99430555555555566</v>
      </c>
      <c r="CO299" s="254">
        <f t="shared" si="3417"/>
        <v>0.99333333333333329</v>
      </c>
      <c r="CP299" s="254">
        <f t="shared" si="3417"/>
        <v>0.99055555555555552</v>
      </c>
      <c r="CQ299" s="254">
        <f t="shared" si="3417"/>
        <v>0.99138888888888899</v>
      </c>
      <c r="CR299" s="254">
        <f t="shared" si="3417"/>
        <v>0.98888888888888893</v>
      </c>
      <c r="CS299" s="254">
        <f t="shared" si="3417"/>
        <v>0.98694444444444462</v>
      </c>
      <c r="CT299" s="254">
        <f t="shared" si="3417"/>
        <v>0.98638888888888876</v>
      </c>
      <c r="CU299" s="254">
        <f t="shared" si="3417"/>
        <v>0.98263888888888895</v>
      </c>
      <c r="CV299" s="254">
        <f t="shared" si="3417"/>
        <v>0.9787499999999999</v>
      </c>
      <c r="CW299" s="254">
        <f t="shared" si="3417"/>
        <v>0.97861111111111121</v>
      </c>
      <c r="CX299" s="254">
        <f t="shared" si="3417"/>
        <v>0.97847222222222219</v>
      </c>
      <c r="CY299" s="254">
        <f t="shared" ref="CY299:DO299" si="3418">IF(CY302&lt;CY297,(CY297-CY302)/5+CY300,(CY302-CY297)/5+CY298)</f>
        <v>0.97736111111111101</v>
      </c>
      <c r="CZ299" s="254">
        <f t="shared" si="3418"/>
        <v>0.97583333333333344</v>
      </c>
      <c r="DA299" s="254">
        <f t="shared" si="3418"/>
        <v>0.97499999999999998</v>
      </c>
      <c r="DB299" s="254">
        <f t="shared" si="3418"/>
        <v>0.97541666666666671</v>
      </c>
      <c r="DC299" s="254">
        <f t="shared" si="3418"/>
        <v>0.96402777777777782</v>
      </c>
      <c r="DD299" s="254">
        <f t="shared" si="3418"/>
        <v>0.96472222222222237</v>
      </c>
      <c r="DE299" s="254">
        <f t="shared" si="3418"/>
        <v>0.962361111111111</v>
      </c>
      <c r="DF299" s="254">
        <f t="shared" si="3418"/>
        <v>0.95138888888888884</v>
      </c>
      <c r="DG299" s="254">
        <f t="shared" si="3418"/>
        <v>0.94402777777777769</v>
      </c>
      <c r="DH299" s="254">
        <f t="shared" si="3418"/>
        <v>0.94097222222222221</v>
      </c>
      <c r="DI299" s="254">
        <f t="shared" si="3418"/>
        <v>0.9373611111111112</v>
      </c>
      <c r="DJ299" s="254">
        <f t="shared" si="3418"/>
        <v>0.93430555555555539</v>
      </c>
      <c r="DK299" s="254">
        <f t="shared" si="3418"/>
        <v>0.93499999999999994</v>
      </c>
      <c r="DL299" s="254">
        <f t="shared" si="3418"/>
        <v>0.92277777777777759</v>
      </c>
      <c r="DM299" s="254">
        <f t="shared" si="3418"/>
        <v>0.90708333333333346</v>
      </c>
      <c r="DN299" s="254">
        <f t="shared" si="3418"/>
        <v>0.90125000000000022</v>
      </c>
      <c r="DO299" s="254">
        <f t="shared" si="3418"/>
        <v>0.84444444444444444</v>
      </c>
      <c r="DP299" s="254">
        <f t="shared" ref="DP299" si="3419">IF(DP302&lt;DP297,(DP297-DP302)/5+DP300,(DP302-DP297)/5+DP298)</f>
        <v>0.83333333333333337</v>
      </c>
      <c r="DQ299" s="306">
        <f t="shared" si="2977"/>
        <v>-22</v>
      </c>
      <c r="DR299" s="254">
        <f t="shared" ref="DR299:DS299" si="3420">IF(DR302&lt;DR297,(DR297-DR302)/5+DR300,(DR302-DR297)/5+DR298)</f>
        <v>1.8194444444444447E-2</v>
      </c>
      <c r="DS299" s="254">
        <f t="shared" si="3420"/>
        <v>1.638888888888889E-2</v>
      </c>
      <c r="DT299" s="254">
        <f t="shared" ref="DT299:EB299" si="3421">IF(DT302&lt;DT297,(DT297-DT302)/5+DT300,(DT302-DT297)/5+DT298)</f>
        <v>1.5972222222222221E-2</v>
      </c>
      <c r="DU299" s="254">
        <f t="shared" si="3421"/>
        <v>1.4861111111111111E-2</v>
      </c>
      <c r="DV299" s="254">
        <f t="shared" si="3421"/>
        <v>1.388888888888889E-2</v>
      </c>
      <c r="DW299" s="254">
        <f t="shared" si="3421"/>
        <v>1.361111111111111E-2</v>
      </c>
      <c r="DX299" s="254">
        <f t="shared" si="3421"/>
        <v>1.1944444444444445E-2</v>
      </c>
      <c r="DY299" s="254">
        <f t="shared" si="3421"/>
        <v>1.2499999999999999E-2</v>
      </c>
      <c r="DZ299" s="254">
        <f t="shared" si="3421"/>
        <v>8.4722222222222213E-3</v>
      </c>
      <c r="EA299" s="254">
        <f t="shared" si="3421"/>
        <v>8.0555555555555554E-3</v>
      </c>
      <c r="EB299" s="254">
        <f t="shared" si="3421"/>
        <v>9.4444444444444445E-3</v>
      </c>
      <c r="EC299" s="254">
        <f t="shared" ref="EC299:ES299" si="3422">IF(EC302&lt;EC297,(EC297-EC302)/5+EC300,(EC302-EC297)/5+EC298)</f>
        <v>8.0555555555555554E-3</v>
      </c>
      <c r="ED299" s="254">
        <f t="shared" si="3422"/>
        <v>7.083333333333333E-3</v>
      </c>
      <c r="EE299" s="254">
        <f t="shared" si="3422"/>
        <v>7.3611111111111108E-3</v>
      </c>
      <c r="EF299" s="254">
        <f t="shared" si="3422"/>
        <v>7.3611111111111108E-3</v>
      </c>
      <c r="EG299" s="254">
        <f t="shared" si="3422"/>
        <v>6.3888888888888893E-3</v>
      </c>
      <c r="EH299" s="254">
        <f t="shared" si="3422"/>
        <v>6.3888888888888893E-3</v>
      </c>
      <c r="EI299" s="254">
        <f t="shared" si="3422"/>
        <v>6.6666666666666662E-3</v>
      </c>
      <c r="EJ299" s="254">
        <f t="shared" si="3422"/>
        <v>7.083333333333333E-3</v>
      </c>
      <c r="EK299" s="254">
        <f t="shared" si="3422"/>
        <v>6.6666666666666671E-3</v>
      </c>
      <c r="EL299" s="254">
        <f t="shared" si="3422"/>
        <v>6.8055555555555551E-3</v>
      </c>
      <c r="EM299" s="254">
        <f t="shared" si="3422"/>
        <v>5.138888888888889E-3</v>
      </c>
      <c r="EN299" s="254">
        <f t="shared" si="3422"/>
        <v>4.7222222222222223E-3</v>
      </c>
      <c r="EO299" s="254">
        <f t="shared" si="3422"/>
        <v>5.0000000000000001E-3</v>
      </c>
      <c r="EP299" s="254">
        <f t="shared" si="3422"/>
        <v>5.0000000000000001E-3</v>
      </c>
      <c r="EQ299" s="254">
        <f t="shared" si="3422"/>
        <v>4.5833333333333334E-3</v>
      </c>
      <c r="ER299" s="254">
        <f t="shared" si="3422"/>
        <v>4.3055555555555555E-3</v>
      </c>
      <c r="ES299" s="254">
        <f t="shared" si="3422"/>
        <v>3.6111111111111114E-3</v>
      </c>
      <c r="ET299" s="254">
        <f t="shared" ref="ET299:FE299" si="3423">IF(ET302&lt;ET297,(ET297-ET302)/5+ET300,(ET302-ET297)/5+ET298)</f>
        <v>2.7777777777777779E-3</v>
      </c>
      <c r="EU299" s="254">
        <f t="shared" si="3423"/>
        <v>2.7777777777777779E-3</v>
      </c>
      <c r="EV299" s="254">
        <f t="shared" si="3423"/>
        <v>2.9166666666666668E-3</v>
      </c>
      <c r="EW299" s="254">
        <f t="shared" si="3423"/>
        <v>2.9166666666666668E-3</v>
      </c>
      <c r="EX299" s="254">
        <f t="shared" si="3423"/>
        <v>3.3333333333333335E-3</v>
      </c>
      <c r="EY299" s="254">
        <f t="shared" si="3423"/>
        <v>3.472222222222222E-3</v>
      </c>
      <c r="EZ299" s="254">
        <f t="shared" si="3423"/>
        <v>1.2499999999999998E-3</v>
      </c>
      <c r="FA299" s="254">
        <f t="shared" si="3423"/>
        <v>2.638888888888889E-3</v>
      </c>
      <c r="FB299" s="254">
        <f t="shared" si="3423"/>
        <v>2.7777777777777779E-3</v>
      </c>
      <c r="FC299" s="254">
        <f t="shared" si="3423"/>
        <v>1.9444444444444446E-3</v>
      </c>
      <c r="FD299" s="254">
        <f t="shared" si="3423"/>
        <v>1.8055555555555557E-3</v>
      </c>
      <c r="FE299" s="254">
        <f t="shared" si="3423"/>
        <v>2.0833333333333333E-3</v>
      </c>
      <c r="FF299" s="254">
        <f t="shared" ref="FF299:FJ299" si="3424">IF(FF302&lt;FF297,(FF297-FF302)/5+FF300,(FF302-FF297)/5+FF298)</f>
        <v>2.0833333333333333E-3</v>
      </c>
      <c r="FG299" s="254">
        <f t="shared" si="3424"/>
        <v>1.9444444444444446E-3</v>
      </c>
      <c r="FH299" s="254">
        <f t="shared" si="3424"/>
        <v>2.2222222222222222E-3</v>
      </c>
      <c r="FI299" s="254">
        <f t="shared" si="3424"/>
        <v>1.9444444444444446E-3</v>
      </c>
      <c r="FJ299" s="254">
        <f t="shared" si="3424"/>
        <v>1.6666666666666668E-3</v>
      </c>
      <c r="FK299" s="255">
        <f t="shared" ref="FK299" si="3425">IF(FK302&lt;FK297,(FK297-FK302)/5+FK300,(FK302-FK297)/5+FK298)</f>
        <v>1.6666666666666668E-3</v>
      </c>
      <c r="FL299" s="214">
        <f t="shared" si="2978"/>
        <v>-22</v>
      </c>
      <c r="FM299" s="238" t="s">
        <v>143</v>
      </c>
      <c r="FN299" s="222">
        <f>JQ191</f>
        <v>4.0277777777777777E-3</v>
      </c>
      <c r="FO299" s="216"/>
      <c r="FP299" s="216"/>
      <c r="FQ299" s="216"/>
      <c r="FR299" s="216"/>
      <c r="FS299" s="216"/>
      <c r="FT299" s="216"/>
      <c r="FU299" s="216"/>
      <c r="FV299" s="216"/>
      <c r="FW299" s="216"/>
      <c r="FX299" s="216"/>
      <c r="FY299" s="216"/>
      <c r="FZ299" s="216"/>
      <c r="GA299" s="216"/>
      <c r="GB299" s="216"/>
      <c r="GC299" s="216"/>
      <c r="GD299" s="216"/>
      <c r="GE299" s="216"/>
      <c r="GF299" s="216"/>
      <c r="GG299" s="216"/>
      <c r="GH299" s="216"/>
      <c r="GI299" s="216"/>
      <c r="GJ299" s="216"/>
      <c r="GK299" s="216"/>
      <c r="GL299" s="216"/>
      <c r="GM299" s="216"/>
      <c r="GN299" s="216"/>
      <c r="GO299" s="216"/>
      <c r="GP299" s="216"/>
      <c r="GQ299" s="216"/>
      <c r="GR299" s="216"/>
      <c r="GS299" s="216"/>
      <c r="GT299" s="216"/>
      <c r="GU299" s="216"/>
      <c r="GV299" s="216"/>
      <c r="GW299" s="216"/>
      <c r="GX299" s="216"/>
      <c r="GY299" s="216"/>
      <c r="GZ299" s="216"/>
      <c r="HA299" s="216"/>
      <c r="HB299" s="216"/>
      <c r="HC299" s="216"/>
      <c r="HD299" s="216"/>
      <c r="HE299" s="216"/>
      <c r="HF299" s="216"/>
      <c r="HG299" s="216"/>
      <c r="HH299" s="216"/>
      <c r="HI299" s="216"/>
      <c r="HJ299" s="216"/>
      <c r="HK299" s="216"/>
      <c r="HL299" s="216"/>
      <c r="HM299" s="216"/>
      <c r="HN299" s="216"/>
      <c r="HO299" s="216"/>
      <c r="HP299" s="216"/>
      <c r="HQ299" s="216"/>
      <c r="HR299" s="216"/>
      <c r="HS299" s="216"/>
      <c r="HT299" s="216"/>
      <c r="HU299" s="216"/>
      <c r="HV299" s="216"/>
      <c r="HW299" s="216"/>
      <c r="HX299" s="216"/>
      <c r="HY299" s="216"/>
      <c r="HZ299" s="216"/>
      <c r="IA299" s="216"/>
      <c r="IB299" s="216"/>
      <c r="IC299" s="216"/>
      <c r="ID299" s="216"/>
      <c r="IE299" s="216"/>
      <c r="IF299" s="216"/>
      <c r="IG299" s="216"/>
      <c r="IH299" s="216"/>
      <c r="II299" s="216"/>
      <c r="IJ299" s="216"/>
      <c r="IK299" s="216"/>
      <c r="IL299" s="216"/>
      <c r="IM299" s="216"/>
      <c r="IN299" s="216"/>
      <c r="IO299" s="216"/>
      <c r="IP299" s="216"/>
      <c r="IQ299" s="216"/>
      <c r="IR299" s="216"/>
      <c r="IS299" s="216"/>
      <c r="IT299" s="216"/>
      <c r="IU299" s="216"/>
      <c r="IV299" s="216"/>
      <c r="IW299" s="216"/>
      <c r="IX299" s="216"/>
      <c r="IY299" s="216"/>
      <c r="IZ299" s="216"/>
      <c r="JA299" s="216"/>
      <c r="JB299" s="216"/>
      <c r="JC299" s="216"/>
      <c r="JD299" s="216"/>
      <c r="JE299" s="216"/>
      <c r="JF299" s="216"/>
      <c r="JG299" s="216"/>
      <c r="JH299" s="216"/>
      <c r="JI299" s="216"/>
      <c r="JJ299" s="216"/>
      <c r="JK299" s="216"/>
      <c r="JL299" s="216"/>
      <c r="JM299" s="216"/>
      <c r="JN299" s="216"/>
      <c r="JO299" s="216"/>
      <c r="JP299" s="216"/>
      <c r="JQ299" s="216"/>
      <c r="JR299" s="216"/>
    </row>
    <row r="300" spans="58:278">
      <c r="BF300" s="215">
        <v>-23</v>
      </c>
      <c r="BG300" s="214">
        <f t="shared" si="2976"/>
        <v>-23</v>
      </c>
      <c r="BH300" s="257">
        <f t="shared" ref="BH300:BI300" si="3426">IF(BH302&lt;BH297,(BH297-BH302)/5+BH301,(BH302-BH297)/5+BH299)</f>
        <v>1.8055555555555557E-3</v>
      </c>
      <c r="BI300" s="254">
        <f t="shared" si="3426"/>
        <v>2.5000000000000001E-3</v>
      </c>
      <c r="BJ300" s="254">
        <f t="shared" ref="BJ300:CC300" si="3427">IF(BJ302&lt;BJ297,(BJ297-BJ302)/5+BJ301,(BJ302-BJ297)/5+BJ299)</f>
        <v>1.1111111111111111E-3</v>
      </c>
      <c r="BK300" s="254">
        <f t="shared" si="3427"/>
        <v>9.722222222222223E-4</v>
      </c>
      <c r="BL300" s="254">
        <f t="shared" si="3427"/>
        <v>9.722222222222223E-4</v>
      </c>
      <c r="BM300" s="254">
        <f t="shared" si="3427"/>
        <v>1.2499999999999998E-3</v>
      </c>
      <c r="BN300" s="254">
        <f t="shared" si="3427"/>
        <v>8.3333333333333328E-4</v>
      </c>
      <c r="BO300" s="254">
        <f t="shared" si="3427"/>
        <v>6.9444444444444447E-4</v>
      </c>
      <c r="BP300" s="254">
        <f t="shared" si="3427"/>
        <v>1.5277777777777776E-3</v>
      </c>
      <c r="BQ300" s="254">
        <f t="shared" si="3427"/>
        <v>1.5277777777777776E-3</v>
      </c>
      <c r="BR300" s="254">
        <f t="shared" si="3427"/>
        <v>1.5277777777777776E-3</v>
      </c>
      <c r="BS300" s="254">
        <f t="shared" si="3427"/>
        <v>1.1111111111111111E-3</v>
      </c>
      <c r="BT300" s="254">
        <f t="shared" si="3427"/>
        <v>1.5277777777777776E-3</v>
      </c>
      <c r="BU300" s="254">
        <f t="shared" si="3427"/>
        <v>1.5277777777777776E-3</v>
      </c>
      <c r="BV300" s="254">
        <f t="shared" si="3427"/>
        <v>6.9444444444444447E-4</v>
      </c>
      <c r="BW300" s="254">
        <f t="shared" si="3427"/>
        <v>6.9444444444444447E-4</v>
      </c>
      <c r="BX300" s="254">
        <f t="shared" si="3427"/>
        <v>1.1111111111111111E-3</v>
      </c>
      <c r="BY300" s="254">
        <f t="shared" si="3427"/>
        <v>1.1111111111111111E-3</v>
      </c>
      <c r="BZ300" s="254">
        <f t="shared" si="3427"/>
        <v>1.1111111111111111E-3</v>
      </c>
      <c r="CA300" s="254">
        <f t="shared" si="3427"/>
        <v>0</v>
      </c>
      <c r="CB300" s="254">
        <f t="shared" si="3427"/>
        <v>1.1111111111111111E-3</v>
      </c>
      <c r="CC300" s="254">
        <f t="shared" si="3427"/>
        <v>0</v>
      </c>
      <c r="CD300" s="254">
        <v>0.99916666666666665</v>
      </c>
      <c r="CE300" s="254">
        <v>1.3888888888888889E-4</v>
      </c>
      <c r="CF300" s="254">
        <f t="shared" ref="CF300" si="3428">IF(CF302&lt;CF297,(CF297-CF302)/5+CF301,(CF302-CF297)/5+CF299)</f>
        <v>5.5555555555555556E-4</v>
      </c>
      <c r="CG300" s="254">
        <v>0.99958333333333327</v>
      </c>
      <c r="CH300" s="254">
        <f t="shared" ref="CH300" si="3429">IF(CH302&lt;CH297,(CH297-CH302)/5+CH301,(CH302-CH297)/5+CH299)</f>
        <v>0.9981944444444445</v>
      </c>
      <c r="CI300" s="254">
        <v>0.99902777777777774</v>
      </c>
      <c r="CJ300" s="254">
        <f t="shared" ref="CJ300:CX300" si="3430">IF(CJ302&lt;CJ297,(CJ297-CJ302)/5+CJ301,(CJ302-CJ297)/5+CJ299)</f>
        <v>0.99861111111111101</v>
      </c>
      <c r="CK300" s="254">
        <f t="shared" si="3430"/>
        <v>0.99750000000000005</v>
      </c>
      <c r="CL300" s="254">
        <f t="shared" si="3430"/>
        <v>0.99708333333333343</v>
      </c>
      <c r="CM300" s="254">
        <f t="shared" si="3430"/>
        <v>0.9934722222222222</v>
      </c>
      <c r="CN300" s="254">
        <f t="shared" si="3430"/>
        <v>0.99388888888888893</v>
      </c>
      <c r="CO300" s="254">
        <f t="shared" si="3430"/>
        <v>0.99277777777777776</v>
      </c>
      <c r="CP300" s="254">
        <f t="shared" si="3430"/>
        <v>0.99</v>
      </c>
      <c r="CQ300" s="254">
        <f t="shared" si="3430"/>
        <v>0.99055555555555563</v>
      </c>
      <c r="CR300" s="254">
        <f t="shared" si="3430"/>
        <v>0.98819444444444449</v>
      </c>
      <c r="CS300" s="254">
        <f t="shared" si="3430"/>
        <v>0.98597222222222236</v>
      </c>
      <c r="CT300" s="254">
        <f t="shared" si="3430"/>
        <v>0.98583333333333323</v>
      </c>
      <c r="CU300" s="254">
        <f t="shared" si="3430"/>
        <v>0.98194444444444451</v>
      </c>
      <c r="CV300" s="254">
        <f t="shared" si="3430"/>
        <v>0.97749999999999992</v>
      </c>
      <c r="CW300" s="254">
        <f t="shared" si="3430"/>
        <v>0.9769444444444445</v>
      </c>
      <c r="CX300" s="254">
        <f t="shared" si="3430"/>
        <v>0.9770833333333333</v>
      </c>
      <c r="CY300" s="254">
        <f t="shared" ref="CY300:DO300" si="3431">IF(CY302&lt;CY297,(CY297-CY302)/5+CY301,(CY302-CY297)/5+CY299)</f>
        <v>0.97611111111111104</v>
      </c>
      <c r="CZ300" s="254">
        <f t="shared" si="3431"/>
        <v>0.97416666666666674</v>
      </c>
      <c r="DA300" s="254">
        <f t="shared" si="3431"/>
        <v>0.97361111111111109</v>
      </c>
      <c r="DB300" s="254">
        <f t="shared" si="3431"/>
        <v>0.97388888888888892</v>
      </c>
      <c r="DC300" s="254">
        <f t="shared" si="3431"/>
        <v>0.96166666666666667</v>
      </c>
      <c r="DD300" s="254">
        <f t="shared" si="3431"/>
        <v>0.96305555555555566</v>
      </c>
      <c r="DE300" s="254">
        <f t="shared" si="3431"/>
        <v>0.95986111111111105</v>
      </c>
      <c r="DF300" s="254">
        <f t="shared" si="3431"/>
        <v>0.94861111111111107</v>
      </c>
      <c r="DG300" s="254">
        <f t="shared" si="3431"/>
        <v>0.94069444444444439</v>
      </c>
      <c r="DH300" s="254">
        <f t="shared" si="3431"/>
        <v>0.93680555555555556</v>
      </c>
      <c r="DI300" s="254">
        <f t="shared" si="3431"/>
        <v>0.93347222222222226</v>
      </c>
      <c r="DJ300" s="254">
        <f t="shared" si="3431"/>
        <v>0.93027777777777765</v>
      </c>
      <c r="DK300" s="254">
        <f t="shared" si="3431"/>
        <v>0.93027777777777776</v>
      </c>
      <c r="DL300" s="254">
        <f t="shared" si="3431"/>
        <v>0.91749999999999987</v>
      </c>
      <c r="DM300" s="254">
        <f t="shared" si="3431"/>
        <v>0.90055555555555566</v>
      </c>
      <c r="DN300" s="254">
        <f t="shared" si="3431"/>
        <v>0.89388888888888907</v>
      </c>
      <c r="DO300" s="254">
        <f t="shared" si="3431"/>
        <v>0.84444444444444444</v>
      </c>
      <c r="DP300" s="254">
        <f t="shared" ref="DP300" si="3432">IF(DP302&lt;DP297,(DP297-DP302)/5+DP301,(DP302-DP297)/5+DP299)</f>
        <v>0.83333333333333337</v>
      </c>
      <c r="DQ300" s="306">
        <f t="shared" si="2977"/>
        <v>-23</v>
      </c>
      <c r="DR300" s="254">
        <f t="shared" ref="DR300:DS300" si="3433">IF(DR302&lt;DR297,(DR297-DR302)/5+DR301,(DR302-DR297)/5+DR299)</f>
        <v>1.9305555555555558E-2</v>
      </c>
      <c r="DS300" s="254">
        <f t="shared" si="3433"/>
        <v>1.6944444444444446E-2</v>
      </c>
      <c r="DT300" s="254">
        <f t="shared" ref="DT300:EB300" si="3434">IF(DT302&lt;DT297,(DT297-DT302)/5+DT301,(DT302-DT297)/5+DT299)</f>
        <v>1.6666666666666666E-2</v>
      </c>
      <c r="DU300" s="254">
        <f t="shared" si="3434"/>
        <v>1.5694444444444445E-2</v>
      </c>
      <c r="DV300" s="254">
        <f t="shared" si="3434"/>
        <v>1.4583333333333335E-2</v>
      </c>
      <c r="DW300" s="254">
        <f t="shared" si="3434"/>
        <v>1.4166666666666666E-2</v>
      </c>
      <c r="DX300" s="254">
        <f t="shared" si="3434"/>
        <v>1.3055555555555556E-2</v>
      </c>
      <c r="DY300" s="254">
        <f t="shared" si="3434"/>
        <v>1.2499999999999999E-2</v>
      </c>
      <c r="DZ300" s="254">
        <f t="shared" si="3434"/>
        <v>8.8888888888888871E-3</v>
      </c>
      <c r="EA300" s="254">
        <f t="shared" si="3434"/>
        <v>9.3055555555555548E-3</v>
      </c>
      <c r="EB300" s="254">
        <f t="shared" si="3434"/>
        <v>0.01</v>
      </c>
      <c r="EC300" s="254">
        <f t="shared" ref="EC300:ES300" si="3435">IF(EC302&lt;EC297,(EC297-EC302)/5+EC301,(EC302-EC297)/5+EC299)</f>
        <v>8.611111111111111E-3</v>
      </c>
      <c r="ED300" s="254">
        <f t="shared" si="3435"/>
        <v>7.4999999999999997E-3</v>
      </c>
      <c r="EE300" s="254">
        <f t="shared" si="3435"/>
        <v>7.9166666666666673E-3</v>
      </c>
      <c r="EF300" s="254">
        <f t="shared" si="3435"/>
        <v>7.9166666666666673E-3</v>
      </c>
      <c r="EG300" s="254">
        <f t="shared" si="3435"/>
        <v>6.805555555555556E-3</v>
      </c>
      <c r="EH300" s="254">
        <f t="shared" si="3435"/>
        <v>6.805555555555556E-3</v>
      </c>
      <c r="EI300" s="254">
        <f t="shared" si="3435"/>
        <v>6.5277777777777773E-3</v>
      </c>
      <c r="EJ300" s="254">
        <f t="shared" si="3435"/>
        <v>7.4999999999999997E-3</v>
      </c>
      <c r="EK300" s="254">
        <f t="shared" si="3435"/>
        <v>7.2222222222222228E-3</v>
      </c>
      <c r="EL300" s="254">
        <f t="shared" si="3435"/>
        <v>7.083333333333333E-3</v>
      </c>
      <c r="EM300" s="254">
        <f t="shared" si="3435"/>
        <v>5.2777777777777779E-3</v>
      </c>
      <c r="EN300" s="254">
        <f t="shared" si="3435"/>
        <v>5.0000000000000001E-3</v>
      </c>
      <c r="EO300" s="254">
        <f t="shared" si="3435"/>
        <v>5.4166666666666669E-3</v>
      </c>
      <c r="EP300" s="254">
        <f t="shared" si="3435"/>
        <v>5.4166666666666669E-3</v>
      </c>
      <c r="EQ300" s="254">
        <f t="shared" si="3435"/>
        <v>5.138888888888889E-3</v>
      </c>
      <c r="ER300" s="254">
        <f t="shared" si="3435"/>
        <v>4.7222222222222223E-3</v>
      </c>
      <c r="ES300" s="254">
        <f t="shared" si="3435"/>
        <v>4.0277777777777777E-3</v>
      </c>
      <c r="ET300" s="254">
        <f t="shared" ref="ET300:FE300" si="3436">IF(ET302&lt;ET297,(ET297-ET302)/5+ET301,(ET302-ET297)/5+ET299)</f>
        <v>2.7777777777777779E-3</v>
      </c>
      <c r="EU300" s="254">
        <f t="shared" si="3436"/>
        <v>2.7777777777777779E-3</v>
      </c>
      <c r="EV300" s="254">
        <f t="shared" si="3436"/>
        <v>3.3333333333333335E-3</v>
      </c>
      <c r="EW300" s="254">
        <f t="shared" si="3436"/>
        <v>2.638888888888889E-3</v>
      </c>
      <c r="EX300" s="254">
        <f t="shared" si="3436"/>
        <v>3.6111111111111114E-3</v>
      </c>
      <c r="EY300" s="254">
        <f t="shared" si="3436"/>
        <v>3.472222222222222E-3</v>
      </c>
      <c r="EZ300" s="254">
        <f t="shared" si="3436"/>
        <v>1.5277777777777776E-3</v>
      </c>
      <c r="FA300" s="254">
        <f t="shared" si="3436"/>
        <v>2.9166666666666668E-3</v>
      </c>
      <c r="FB300" s="254">
        <f t="shared" si="3436"/>
        <v>2.7777777777777779E-3</v>
      </c>
      <c r="FC300" s="254">
        <f t="shared" si="3436"/>
        <v>2.2222222222222222E-3</v>
      </c>
      <c r="FD300" s="254">
        <f t="shared" si="3436"/>
        <v>1.6666666666666668E-3</v>
      </c>
      <c r="FE300" s="254">
        <f t="shared" si="3436"/>
        <v>2.0833333333333333E-3</v>
      </c>
      <c r="FF300" s="254">
        <f t="shared" ref="FF300:FJ300" si="3437">IF(FF302&lt;FF297,(FF297-FF302)/5+FF301,(FF302-FF297)/5+FF299)</f>
        <v>2.0833333333333333E-3</v>
      </c>
      <c r="FG300" s="254">
        <f t="shared" si="3437"/>
        <v>2.2222222222222222E-3</v>
      </c>
      <c r="FH300" s="254">
        <f t="shared" si="3437"/>
        <v>2.638888888888889E-3</v>
      </c>
      <c r="FI300" s="254">
        <f t="shared" si="3437"/>
        <v>2.2222222222222222E-3</v>
      </c>
      <c r="FJ300" s="254">
        <f t="shared" si="3437"/>
        <v>1.8055555555555557E-3</v>
      </c>
      <c r="FK300" s="255">
        <f t="shared" ref="FK300" si="3438">IF(FK302&lt;FK297,(FK297-FK302)/5+FK301,(FK302-FK297)/5+FK299)</f>
        <v>1.8055555555555557E-3</v>
      </c>
      <c r="FL300" s="214">
        <f t="shared" si="2978"/>
        <v>-23</v>
      </c>
      <c r="FM300" s="215"/>
      <c r="FN300" s="214"/>
      <c r="FO300" s="216"/>
      <c r="FP300" s="216"/>
      <c r="FQ300" s="216"/>
      <c r="FR300" s="216"/>
      <c r="FS300" s="216"/>
      <c r="FT300" s="216"/>
      <c r="FU300" s="216"/>
      <c r="FV300" s="216"/>
      <c r="FW300" s="216"/>
      <c r="FX300" s="216"/>
      <c r="FY300" s="216"/>
      <c r="FZ300" s="216"/>
      <c r="GA300" s="216"/>
      <c r="GB300" s="216"/>
      <c r="GC300" s="216"/>
      <c r="GD300" s="216"/>
      <c r="GE300" s="216"/>
      <c r="GF300" s="216"/>
      <c r="GG300" s="216"/>
      <c r="GH300" s="216"/>
      <c r="GI300" s="216"/>
      <c r="GJ300" s="216"/>
      <c r="GK300" s="216"/>
      <c r="GL300" s="216"/>
      <c r="GM300" s="216"/>
      <c r="GN300" s="216"/>
      <c r="GO300" s="216"/>
      <c r="GP300" s="216"/>
      <c r="GQ300" s="216"/>
      <c r="GR300" s="216"/>
      <c r="GS300" s="216"/>
      <c r="GT300" s="216"/>
      <c r="GU300" s="216"/>
      <c r="GV300" s="216"/>
      <c r="GW300" s="216"/>
      <c r="GX300" s="216"/>
      <c r="GY300" s="216"/>
      <c r="GZ300" s="216"/>
      <c r="HA300" s="216"/>
      <c r="HB300" s="216"/>
      <c r="HC300" s="216"/>
      <c r="HD300" s="216"/>
      <c r="HE300" s="216"/>
      <c r="HF300" s="216"/>
      <c r="HG300" s="216"/>
      <c r="HH300" s="216"/>
      <c r="HI300" s="216"/>
      <c r="HJ300" s="216"/>
      <c r="HK300" s="216"/>
      <c r="HL300" s="216"/>
      <c r="HM300" s="216"/>
      <c r="HN300" s="216"/>
      <c r="HO300" s="216"/>
      <c r="HP300" s="216"/>
      <c r="HQ300" s="216"/>
      <c r="HR300" s="216"/>
      <c r="HS300" s="216"/>
      <c r="HT300" s="216"/>
      <c r="HU300" s="216"/>
      <c r="HV300" s="216"/>
      <c r="HW300" s="216"/>
      <c r="HX300" s="216"/>
      <c r="HY300" s="216"/>
      <c r="HZ300" s="216"/>
      <c r="IA300" s="216"/>
      <c r="IB300" s="216"/>
      <c r="IC300" s="216"/>
      <c r="ID300" s="216"/>
      <c r="IE300" s="216"/>
      <c r="IF300" s="216"/>
      <c r="IG300" s="216"/>
      <c r="IH300" s="216"/>
      <c r="II300" s="216"/>
      <c r="IJ300" s="216"/>
      <c r="IK300" s="216"/>
      <c r="IL300" s="216"/>
      <c r="IM300" s="216"/>
      <c r="IN300" s="216"/>
      <c r="IO300" s="216"/>
      <c r="IP300" s="216"/>
      <c r="IQ300" s="216"/>
      <c r="IR300" s="216"/>
      <c r="IS300" s="216"/>
      <c r="IT300" s="216"/>
      <c r="IU300" s="216"/>
      <c r="IV300" s="216"/>
      <c r="IW300" s="216"/>
      <c r="IX300" s="216"/>
      <c r="IY300" s="216"/>
      <c r="IZ300" s="216"/>
      <c r="JA300" s="216"/>
      <c r="JB300" s="216"/>
      <c r="JC300" s="216"/>
      <c r="JD300" s="216"/>
      <c r="JE300" s="216"/>
      <c r="JF300" s="216"/>
      <c r="JG300" s="216"/>
      <c r="JH300" s="216"/>
      <c r="JI300" s="216"/>
      <c r="JJ300" s="216"/>
      <c r="JK300" s="216"/>
      <c r="JL300" s="216"/>
      <c r="JM300" s="216"/>
      <c r="JN300" s="216"/>
      <c r="JO300" s="216"/>
      <c r="JP300" s="216"/>
      <c r="JQ300" s="216"/>
      <c r="JR300" s="216"/>
    </row>
    <row r="301" spans="58:278" ht="15.75" thickBot="1">
      <c r="BF301" s="215">
        <v>-24</v>
      </c>
      <c r="BG301" s="214">
        <f t="shared" si="2976"/>
        <v>-24</v>
      </c>
      <c r="BH301" s="286">
        <f>IF(BH302&lt;BH297,(BH297-BH302)/5+BH302,(BH302-BH297)/5+BH300)</f>
        <v>1.9444444444444446E-3</v>
      </c>
      <c r="BI301" s="283">
        <f>IF(BI302&lt;BI297,(BI297-BI302)/5+BI302,(BI302-BI297)/5+BI300)</f>
        <v>2.638888888888889E-3</v>
      </c>
      <c r="BJ301" s="283">
        <f t="shared" ref="BJ301:CC301" si="3439">IF(BJ302&lt;BJ297,(BJ297-BJ302)/5+BJ302,(BJ302-BJ297)/5+BJ300)</f>
        <v>1.25E-3</v>
      </c>
      <c r="BK301" s="283">
        <f t="shared" si="3439"/>
        <v>8.3333333333333339E-4</v>
      </c>
      <c r="BL301" s="283">
        <f t="shared" si="3439"/>
        <v>8.3333333333333339E-4</v>
      </c>
      <c r="BM301" s="283">
        <f t="shared" si="3439"/>
        <v>9.7222222222222219E-4</v>
      </c>
      <c r="BN301" s="283">
        <f t="shared" si="3439"/>
        <v>1.1111111111111111E-3</v>
      </c>
      <c r="BO301" s="283">
        <f t="shared" si="3439"/>
        <v>6.9444444444444447E-4</v>
      </c>
      <c r="BP301" s="283">
        <f t="shared" si="3439"/>
        <v>1.8055555555555555E-3</v>
      </c>
      <c r="BQ301" s="283">
        <f t="shared" si="3439"/>
        <v>1.1111111111111111E-3</v>
      </c>
      <c r="BR301" s="283">
        <f t="shared" si="3439"/>
        <v>1.1111111111111111E-3</v>
      </c>
      <c r="BS301" s="283">
        <f t="shared" si="3439"/>
        <v>1.25E-3</v>
      </c>
      <c r="BT301" s="283">
        <f t="shared" si="3439"/>
        <v>1.1111111111111111E-3</v>
      </c>
      <c r="BU301" s="283">
        <f t="shared" si="3439"/>
        <v>1.1111111111111111E-3</v>
      </c>
      <c r="BV301" s="283">
        <f t="shared" si="3439"/>
        <v>6.9444444444444447E-4</v>
      </c>
      <c r="BW301" s="283">
        <f t="shared" si="3439"/>
        <v>6.9444444444444447E-4</v>
      </c>
      <c r="BX301" s="283">
        <f t="shared" si="3439"/>
        <v>5.5555555555555556E-4</v>
      </c>
      <c r="BY301" s="283">
        <f t="shared" si="3439"/>
        <v>5.5555555555555556E-4</v>
      </c>
      <c r="BZ301" s="283">
        <f t="shared" si="3439"/>
        <v>5.5555555555555556E-4</v>
      </c>
      <c r="CA301" s="283">
        <f t="shared" si="3439"/>
        <v>0</v>
      </c>
      <c r="CB301" s="283">
        <f t="shared" si="3439"/>
        <v>1.25E-3</v>
      </c>
      <c r="CC301" s="283">
        <f t="shared" si="3439"/>
        <v>0</v>
      </c>
      <c r="CD301" s="283">
        <v>0.99888888888888883</v>
      </c>
      <c r="CE301" s="283">
        <v>0.99972222222222218</v>
      </c>
      <c r="CF301" s="283">
        <f t="shared" ref="CF301" si="3440">IF(CF302&lt;CF297,(CF297-CF302)/5+CF302,(CF302-CF297)/5+CF300)</f>
        <v>2.7777777777777778E-4</v>
      </c>
      <c r="CG301" s="283">
        <v>0.99944444444444447</v>
      </c>
      <c r="CH301" s="283">
        <f t="shared" ref="CH301" si="3441">IF(CH302&lt;CH297,(CH297-CH302)/5+CH302,(CH302-CH297)/5+CH300)</f>
        <v>0.99805555555555558</v>
      </c>
      <c r="CI301" s="283">
        <v>0.99847222222222232</v>
      </c>
      <c r="CJ301" s="283">
        <f t="shared" ref="CJ301:CX301" si="3442">IF(CJ302&lt;CJ297,(CJ297-CJ302)/5+CJ302,(CJ302-CJ297)/5+CJ300)</f>
        <v>0.99861111111111101</v>
      </c>
      <c r="CK301" s="283">
        <f t="shared" si="3442"/>
        <v>0.99736111111111114</v>
      </c>
      <c r="CL301" s="283">
        <f t="shared" si="3442"/>
        <v>0.99680555555555561</v>
      </c>
      <c r="CM301" s="283">
        <f t="shared" si="3442"/>
        <v>0.99291666666666667</v>
      </c>
      <c r="CN301" s="283">
        <f t="shared" si="3442"/>
        <v>0.9934722222222222</v>
      </c>
      <c r="CO301" s="283">
        <f t="shared" si="3442"/>
        <v>0.99222222222222223</v>
      </c>
      <c r="CP301" s="283">
        <f t="shared" si="3442"/>
        <v>0.98944444444444446</v>
      </c>
      <c r="CQ301" s="283">
        <f t="shared" si="3442"/>
        <v>0.98972222222222228</v>
      </c>
      <c r="CR301" s="283">
        <f t="shared" si="3442"/>
        <v>0.98750000000000004</v>
      </c>
      <c r="CS301" s="283">
        <f t="shared" si="3442"/>
        <v>0.9850000000000001</v>
      </c>
      <c r="CT301" s="283">
        <f t="shared" si="3442"/>
        <v>0.9852777777777777</v>
      </c>
      <c r="CU301" s="283">
        <f t="shared" si="3442"/>
        <v>0.98125000000000007</v>
      </c>
      <c r="CV301" s="283">
        <f t="shared" si="3442"/>
        <v>0.97624999999999995</v>
      </c>
      <c r="CW301" s="283">
        <f t="shared" si="3442"/>
        <v>0.9752777777777778</v>
      </c>
      <c r="CX301" s="283">
        <f t="shared" si="3442"/>
        <v>0.97569444444444442</v>
      </c>
      <c r="CY301" s="283">
        <f t="shared" ref="CY301:DO301" si="3443">IF(CY302&lt;CY297,(CY297-CY302)/5+CY302,(CY302-CY297)/5+CY300)</f>
        <v>0.97486111111111107</v>
      </c>
      <c r="CZ301" s="283">
        <f t="shared" si="3443"/>
        <v>0.97250000000000003</v>
      </c>
      <c r="DA301" s="283">
        <f t="shared" si="3443"/>
        <v>0.97222222222222221</v>
      </c>
      <c r="DB301" s="283">
        <f t="shared" si="3443"/>
        <v>0.97236111111111112</v>
      </c>
      <c r="DC301" s="283">
        <f t="shared" si="3443"/>
        <v>0.95930555555555552</v>
      </c>
      <c r="DD301" s="283">
        <f t="shared" si="3443"/>
        <v>0.96138888888888896</v>
      </c>
      <c r="DE301" s="283">
        <f t="shared" si="3443"/>
        <v>0.95736111111111111</v>
      </c>
      <c r="DF301" s="283">
        <f t="shared" si="3443"/>
        <v>0.9458333333333333</v>
      </c>
      <c r="DG301" s="283">
        <f t="shared" si="3443"/>
        <v>0.93736111111111109</v>
      </c>
      <c r="DH301" s="283">
        <f t="shared" si="3443"/>
        <v>0.93263888888888891</v>
      </c>
      <c r="DI301" s="283">
        <f t="shared" si="3443"/>
        <v>0.92958333333333332</v>
      </c>
      <c r="DJ301" s="283">
        <f t="shared" si="3443"/>
        <v>0.92624999999999991</v>
      </c>
      <c r="DK301" s="283">
        <f t="shared" si="3443"/>
        <v>0.92555555555555558</v>
      </c>
      <c r="DL301" s="283">
        <f t="shared" si="3443"/>
        <v>0.91222222222222216</v>
      </c>
      <c r="DM301" s="283">
        <f t="shared" si="3443"/>
        <v>0.89402777777777787</v>
      </c>
      <c r="DN301" s="283">
        <f t="shared" si="3443"/>
        <v>0.88652777777777791</v>
      </c>
      <c r="DO301" s="283">
        <f t="shared" si="3443"/>
        <v>0.84444444444444444</v>
      </c>
      <c r="DP301" s="283">
        <f t="shared" ref="DP301" si="3444">IF(DP302&lt;DP297,(DP297-DP302)/5+DP302,(DP302-DP297)/5+DP300)</f>
        <v>0.83333333333333337</v>
      </c>
      <c r="DQ301" s="306">
        <f t="shared" si="2977"/>
        <v>-24</v>
      </c>
      <c r="DR301" s="272">
        <f t="shared" ref="DR301:DS301" si="3445">IF(DR302&lt;DR297,(DR297-DR302)/5+DR302,(DR302-DR297)/5+DR300)</f>
        <v>2.041666666666667E-2</v>
      </c>
      <c r="DS301" s="272">
        <f t="shared" si="3445"/>
        <v>1.7500000000000002E-2</v>
      </c>
      <c r="DT301" s="272">
        <f t="shared" ref="DT301:EB301" si="3446">IF(DT302&lt;DT297,(DT297-DT302)/5+DT302,(DT302-DT297)/5+DT300)</f>
        <v>1.7361111111111112E-2</v>
      </c>
      <c r="DU301" s="272">
        <f t="shared" si="3446"/>
        <v>1.652777777777778E-2</v>
      </c>
      <c r="DV301" s="272">
        <f t="shared" si="3446"/>
        <v>1.5277777777777781E-2</v>
      </c>
      <c r="DW301" s="272">
        <f t="shared" si="3446"/>
        <v>1.4722222222222222E-2</v>
      </c>
      <c r="DX301" s="272">
        <f t="shared" si="3446"/>
        <v>1.4166666666666668E-2</v>
      </c>
      <c r="DY301" s="272">
        <f t="shared" si="3446"/>
        <v>1.2499999999999999E-2</v>
      </c>
      <c r="DZ301" s="272">
        <f t="shared" si="3446"/>
        <v>9.305555555555553E-3</v>
      </c>
      <c r="EA301" s="272">
        <f t="shared" si="3446"/>
        <v>1.0555555555555554E-2</v>
      </c>
      <c r="EB301" s="272">
        <f t="shared" si="3446"/>
        <v>1.0555555555555556E-2</v>
      </c>
      <c r="EC301" s="272">
        <f t="shared" ref="EC301:ES301" si="3447">IF(EC302&lt;EC297,(EC297-EC302)/5+EC302,(EC302-EC297)/5+EC300)</f>
        <v>9.1666666666666667E-3</v>
      </c>
      <c r="ED301" s="272">
        <f t="shared" si="3447"/>
        <v>7.9166666666666656E-3</v>
      </c>
      <c r="EE301" s="272">
        <f t="shared" si="3447"/>
        <v>8.472222222222223E-3</v>
      </c>
      <c r="EF301" s="272">
        <f t="shared" si="3447"/>
        <v>8.472222222222223E-3</v>
      </c>
      <c r="EG301" s="272">
        <f t="shared" si="3447"/>
        <v>7.2222222222222228E-3</v>
      </c>
      <c r="EH301" s="272">
        <f t="shared" si="3447"/>
        <v>7.2222222222222228E-3</v>
      </c>
      <c r="EI301" s="272">
        <f t="shared" si="3447"/>
        <v>6.3888888888888884E-3</v>
      </c>
      <c r="EJ301" s="272">
        <f t="shared" si="3447"/>
        <v>7.9166666666666656E-3</v>
      </c>
      <c r="EK301" s="272">
        <f t="shared" si="3447"/>
        <v>7.7777777777777784E-3</v>
      </c>
      <c r="EL301" s="272">
        <f t="shared" si="3447"/>
        <v>7.3611111111111108E-3</v>
      </c>
      <c r="EM301" s="272">
        <f t="shared" si="3447"/>
        <v>5.4166666666666669E-3</v>
      </c>
      <c r="EN301" s="272">
        <f t="shared" si="3447"/>
        <v>5.2777777777777779E-3</v>
      </c>
      <c r="EO301" s="272">
        <f t="shared" si="3447"/>
        <v>5.8333333333333336E-3</v>
      </c>
      <c r="EP301" s="272">
        <f t="shared" si="3447"/>
        <v>5.8333333333333336E-3</v>
      </c>
      <c r="EQ301" s="272">
        <f t="shared" si="3447"/>
        <v>5.6944444444444447E-3</v>
      </c>
      <c r="ER301" s="272">
        <f t="shared" si="3447"/>
        <v>5.138888888888889E-3</v>
      </c>
      <c r="ES301" s="272">
        <f t="shared" si="3447"/>
        <v>4.4444444444444444E-3</v>
      </c>
      <c r="ET301" s="272">
        <f t="shared" ref="ET301:FE301" si="3448">IF(ET302&lt;ET297,(ET297-ET302)/5+ET302,(ET302-ET297)/5+ET300)</f>
        <v>2.7777777777777779E-3</v>
      </c>
      <c r="EU301" s="272">
        <f t="shared" si="3448"/>
        <v>2.7777777777777779E-3</v>
      </c>
      <c r="EV301" s="272">
        <f t="shared" si="3448"/>
        <v>3.7500000000000003E-3</v>
      </c>
      <c r="EW301" s="272">
        <f t="shared" si="3448"/>
        <v>2.3611111111111111E-3</v>
      </c>
      <c r="EX301" s="272">
        <f t="shared" si="3448"/>
        <v>3.8888888888888892E-3</v>
      </c>
      <c r="EY301" s="272">
        <f t="shared" si="3448"/>
        <v>3.472222222222222E-3</v>
      </c>
      <c r="EZ301" s="272">
        <f t="shared" si="3448"/>
        <v>1.8055555555555555E-3</v>
      </c>
      <c r="FA301" s="272">
        <f t="shared" si="3448"/>
        <v>3.1944444444444446E-3</v>
      </c>
      <c r="FB301" s="272">
        <f t="shared" si="3448"/>
        <v>2.7777777777777779E-3</v>
      </c>
      <c r="FC301" s="272">
        <f t="shared" si="3448"/>
        <v>2.5000000000000001E-3</v>
      </c>
      <c r="FD301" s="272">
        <f t="shared" si="3448"/>
        <v>1.5277777777777779E-3</v>
      </c>
      <c r="FE301" s="272">
        <f t="shared" si="3448"/>
        <v>2.0833333333333333E-3</v>
      </c>
      <c r="FF301" s="272">
        <f t="shared" ref="FF301:FJ301" si="3449">IF(FF302&lt;FF297,(FF297-FF302)/5+FF302,(FF302-FF297)/5+FF300)</f>
        <v>2.0833333333333333E-3</v>
      </c>
      <c r="FG301" s="272">
        <f t="shared" si="3449"/>
        <v>2.5000000000000001E-3</v>
      </c>
      <c r="FH301" s="272">
        <f t="shared" si="3449"/>
        <v>3.0555555555555557E-3</v>
      </c>
      <c r="FI301" s="272">
        <f t="shared" si="3449"/>
        <v>2.5000000000000001E-3</v>
      </c>
      <c r="FJ301" s="272">
        <f t="shared" si="3449"/>
        <v>1.9444444444444446E-3</v>
      </c>
      <c r="FK301" s="275">
        <f t="shared" ref="FK301" si="3450">IF(FK302&lt;FK297,(FK297-FK302)/5+FK302,(FK302-FK297)/5+FK300)</f>
        <v>1.9444444444444446E-3</v>
      </c>
      <c r="FL301" s="214">
        <f t="shared" si="2978"/>
        <v>-24</v>
      </c>
      <c r="FM301" s="214"/>
      <c r="FN301" s="214"/>
      <c r="FO301" s="216"/>
      <c r="FP301" s="216"/>
      <c r="FQ301" s="216"/>
      <c r="FR301" s="216"/>
      <c r="FS301" s="216"/>
      <c r="FT301" s="216"/>
      <c r="FU301" s="216"/>
      <c r="FV301" s="216"/>
      <c r="FW301" s="216"/>
      <c r="FX301" s="216"/>
      <c r="FY301" s="216"/>
      <c r="FZ301" s="216"/>
      <c r="GA301" s="216"/>
      <c r="GB301" s="216"/>
      <c r="GC301" s="216"/>
      <c r="GD301" s="216"/>
      <c r="GE301" s="216"/>
      <c r="GF301" s="216"/>
      <c r="GG301" s="216"/>
      <c r="GH301" s="216"/>
      <c r="GI301" s="216"/>
      <c r="GJ301" s="216"/>
      <c r="GK301" s="216"/>
      <c r="GL301" s="216"/>
      <c r="GM301" s="216"/>
      <c r="GN301" s="216"/>
      <c r="GO301" s="216"/>
      <c r="GP301" s="216"/>
      <c r="GQ301" s="216"/>
      <c r="GR301" s="216"/>
      <c r="GS301" s="216"/>
      <c r="GT301" s="216"/>
      <c r="GU301" s="216"/>
      <c r="GV301" s="216"/>
      <c r="GW301" s="216"/>
      <c r="GX301" s="216"/>
      <c r="GY301" s="216"/>
      <c r="GZ301" s="216"/>
      <c r="HA301" s="216"/>
      <c r="HB301" s="216"/>
      <c r="HC301" s="216"/>
      <c r="HD301" s="216"/>
      <c r="HE301" s="216"/>
      <c r="HF301" s="216"/>
      <c r="HG301" s="216"/>
      <c r="HH301" s="216"/>
      <c r="HI301" s="216"/>
      <c r="HJ301" s="216"/>
      <c r="HK301" s="216"/>
      <c r="HL301" s="216"/>
      <c r="HM301" s="216"/>
      <c r="HN301" s="216"/>
      <c r="HO301" s="216"/>
      <c r="HP301" s="216"/>
      <c r="HQ301" s="216"/>
      <c r="HR301" s="216"/>
      <c r="HS301" s="216"/>
      <c r="HT301" s="216"/>
      <c r="HU301" s="216"/>
      <c r="HV301" s="216"/>
      <c r="HW301" s="216"/>
      <c r="HX301" s="216"/>
      <c r="HY301" s="216"/>
      <c r="HZ301" s="216"/>
      <c r="IA301" s="216"/>
      <c r="IB301" s="216"/>
      <c r="IC301" s="216"/>
      <c r="ID301" s="216"/>
      <c r="IE301" s="216"/>
      <c r="IF301" s="216"/>
      <c r="IG301" s="216"/>
      <c r="IH301" s="216"/>
      <c r="II301" s="216"/>
      <c r="IJ301" s="216"/>
      <c r="IK301" s="216"/>
      <c r="IL301" s="216"/>
      <c r="IM301" s="216"/>
      <c r="IN301" s="216"/>
      <c r="IO301" s="216"/>
      <c r="IP301" s="216"/>
      <c r="IQ301" s="216"/>
      <c r="IR301" s="216"/>
      <c r="IS301" s="216"/>
      <c r="IT301" s="216"/>
      <c r="IU301" s="216"/>
      <c r="IV301" s="216"/>
      <c r="IW301" s="216"/>
      <c r="IX301" s="216"/>
      <c r="IY301" s="216"/>
      <c r="IZ301" s="216"/>
      <c r="JA301" s="216"/>
      <c r="JB301" s="216"/>
      <c r="JC301" s="216"/>
      <c r="JD301" s="216"/>
      <c r="JE301" s="216"/>
      <c r="JF301" s="216"/>
      <c r="JG301" s="216"/>
      <c r="JH301" s="216"/>
      <c r="JI301" s="216"/>
      <c r="JJ301" s="216"/>
      <c r="JK301" s="216"/>
      <c r="JL301" s="216"/>
      <c r="JM301" s="216"/>
      <c r="JN301" s="216"/>
      <c r="JO301" s="216"/>
      <c r="JP301" s="216"/>
      <c r="JQ301" s="216"/>
      <c r="JR301" s="216"/>
    </row>
    <row r="302" spans="58:278" ht="15.75" thickBot="1">
      <c r="BF302" s="215">
        <v>-25</v>
      </c>
      <c r="BG302" s="214">
        <f t="shared" si="2976"/>
        <v>-25</v>
      </c>
      <c r="BH302" s="258">
        <v>2.0833333333333333E-3</v>
      </c>
      <c r="BI302" s="259">
        <v>2.7777777777777779E-3</v>
      </c>
      <c r="BJ302" s="259">
        <v>1.3888888888888889E-3</v>
      </c>
      <c r="BK302" s="259">
        <v>6.9444444444444447E-4</v>
      </c>
      <c r="BL302" s="259">
        <v>6.9444444444444447E-4</v>
      </c>
      <c r="BM302" s="259">
        <v>6.9444444444444447E-4</v>
      </c>
      <c r="BN302" s="259">
        <v>1.3888888888888889E-3</v>
      </c>
      <c r="BO302" s="259">
        <v>6.9444444444444447E-4</v>
      </c>
      <c r="BP302" s="259">
        <v>2.0833333333333333E-3</v>
      </c>
      <c r="BQ302" s="259">
        <v>6.9444444444444447E-4</v>
      </c>
      <c r="BR302" s="259">
        <v>6.9444444444444447E-4</v>
      </c>
      <c r="BS302" s="259">
        <v>1.3888888888888889E-3</v>
      </c>
      <c r="BT302" s="259">
        <v>6.9444444444444447E-4</v>
      </c>
      <c r="BU302" s="259">
        <v>6.9444444444444447E-4</v>
      </c>
      <c r="BV302" s="259">
        <v>6.9444444444444447E-4</v>
      </c>
      <c r="BW302" s="259">
        <v>6.9444444444444447E-4</v>
      </c>
      <c r="BX302" s="259">
        <v>0</v>
      </c>
      <c r="BY302" s="259">
        <v>0</v>
      </c>
      <c r="BZ302" s="259">
        <v>0</v>
      </c>
      <c r="CA302" s="259">
        <v>0</v>
      </c>
      <c r="CB302" s="259">
        <v>1.3888888888888889E-3</v>
      </c>
      <c r="CC302" s="259">
        <v>0</v>
      </c>
      <c r="CD302" s="259">
        <v>0.99861111111111101</v>
      </c>
      <c r="CE302" s="259">
        <v>0.99930555555555556</v>
      </c>
      <c r="CF302" s="259">
        <v>0</v>
      </c>
      <c r="CG302" s="259">
        <v>0.99930555555555556</v>
      </c>
      <c r="CH302" s="259">
        <v>0.99791666666666667</v>
      </c>
      <c r="CI302" s="259">
        <v>0.99791666666666667</v>
      </c>
      <c r="CJ302" s="259">
        <v>0.99861111111111101</v>
      </c>
      <c r="CK302" s="259">
        <v>0.99722222222222223</v>
      </c>
      <c r="CL302" s="259">
        <v>0.99652777777777779</v>
      </c>
      <c r="CM302" s="259">
        <v>0.99236111111111114</v>
      </c>
      <c r="CN302" s="259">
        <v>0.99305555555555547</v>
      </c>
      <c r="CO302" s="259">
        <v>0.9916666666666667</v>
      </c>
      <c r="CP302" s="259">
        <v>0.98888888888888893</v>
      </c>
      <c r="CQ302" s="259">
        <v>0.98888888888888893</v>
      </c>
      <c r="CR302" s="259">
        <v>0.9868055555555556</v>
      </c>
      <c r="CS302" s="259">
        <v>0.98402777777777783</v>
      </c>
      <c r="CT302" s="259">
        <v>0.98472222222222217</v>
      </c>
      <c r="CU302" s="259">
        <v>0.98055555555555562</v>
      </c>
      <c r="CV302" s="259">
        <v>0.97499999999999998</v>
      </c>
      <c r="CW302" s="259">
        <v>0.97361111111111109</v>
      </c>
      <c r="CX302" s="259">
        <v>0.97430555555555554</v>
      </c>
      <c r="CY302" s="259">
        <v>0.97361111111111109</v>
      </c>
      <c r="CZ302" s="259">
        <v>0.97083333333333333</v>
      </c>
      <c r="DA302" s="259">
        <v>0.97083333333333333</v>
      </c>
      <c r="DB302" s="259">
        <v>0.97083333333333333</v>
      </c>
      <c r="DC302" s="259">
        <v>0.95694444444444438</v>
      </c>
      <c r="DD302" s="259">
        <v>0.95972222222222225</v>
      </c>
      <c r="DE302" s="259">
        <v>0.95486111111111116</v>
      </c>
      <c r="DF302" s="259">
        <v>0.94305555555555554</v>
      </c>
      <c r="DG302" s="259">
        <v>0.93402777777777779</v>
      </c>
      <c r="DH302" s="259">
        <v>0.92847222222222225</v>
      </c>
      <c r="DI302" s="259">
        <v>0.92569444444444438</v>
      </c>
      <c r="DJ302" s="259">
        <v>0.92222222222222217</v>
      </c>
      <c r="DK302" s="259">
        <v>0.92083333333333339</v>
      </c>
      <c r="DL302" s="259">
        <v>0.90694444444444444</v>
      </c>
      <c r="DM302" s="259">
        <v>0.88750000000000007</v>
      </c>
      <c r="DN302" s="259">
        <v>0.87916666666666676</v>
      </c>
      <c r="DO302" s="259">
        <v>0.84444444444444444</v>
      </c>
      <c r="DP302" s="300">
        <v>0.83333333333333337</v>
      </c>
      <c r="DQ302" s="306">
        <f t="shared" si="2977"/>
        <v>-25</v>
      </c>
      <c r="DR302" s="295">
        <v>2.1527777777777781E-2</v>
      </c>
      <c r="DS302" s="259">
        <v>1.8055555555555557E-2</v>
      </c>
      <c r="DT302" s="259">
        <v>1.8055555555555557E-2</v>
      </c>
      <c r="DU302" s="259">
        <v>1.7361111111111112E-2</v>
      </c>
      <c r="DV302" s="259">
        <v>1.5972222222222224E-2</v>
      </c>
      <c r="DW302" s="259">
        <v>1.5277777777777777E-2</v>
      </c>
      <c r="DX302" s="259">
        <v>1.5277777777777777E-2</v>
      </c>
      <c r="DY302" s="259">
        <v>1.2499999999999999E-2</v>
      </c>
      <c r="DZ302" s="259">
        <v>9.7222222222222224E-3</v>
      </c>
      <c r="EA302" s="259">
        <v>1.1805555555555555E-2</v>
      </c>
      <c r="EB302" s="290">
        <v>1.1111111111111112E-2</v>
      </c>
      <c r="EC302" s="259">
        <v>9.7222222222222224E-3</v>
      </c>
      <c r="ED302" s="259">
        <v>8.3333333333333332E-3</v>
      </c>
      <c r="EE302" s="259">
        <v>9.0277777777777787E-3</v>
      </c>
      <c r="EF302" s="259">
        <v>9.0277777777777787E-3</v>
      </c>
      <c r="EG302" s="259">
        <v>7.6388888888888886E-3</v>
      </c>
      <c r="EH302" s="259">
        <v>7.6388888888888886E-3</v>
      </c>
      <c r="EI302" s="259">
        <v>6.2499999999999995E-3</v>
      </c>
      <c r="EJ302" s="259">
        <v>8.3333333333333332E-3</v>
      </c>
      <c r="EK302" s="259">
        <v>8.3333333333333332E-3</v>
      </c>
      <c r="EL302" s="259">
        <v>7.6388888888888886E-3</v>
      </c>
      <c r="EM302" s="259">
        <v>5.5555555555555558E-3</v>
      </c>
      <c r="EN302" s="259">
        <v>5.5555555555555558E-3</v>
      </c>
      <c r="EO302" s="259">
        <v>6.2499999999999995E-3</v>
      </c>
      <c r="EP302" s="259">
        <v>6.2499999999999995E-3</v>
      </c>
      <c r="EQ302" s="259">
        <v>6.2499999999999995E-3</v>
      </c>
      <c r="ER302" s="259">
        <v>5.5555555555555558E-3</v>
      </c>
      <c r="ES302" s="259">
        <v>4.8611111111111112E-3</v>
      </c>
      <c r="ET302" s="259">
        <v>2.7777777777777779E-3</v>
      </c>
      <c r="EU302" s="259">
        <v>2.7777777777777779E-3</v>
      </c>
      <c r="EV302" s="259">
        <v>4.1666666666666666E-3</v>
      </c>
      <c r="EW302" s="259">
        <v>2.0833333333333333E-3</v>
      </c>
      <c r="EX302" s="259">
        <v>4.1666666666666666E-3</v>
      </c>
      <c r="EY302" s="259">
        <v>3.472222222222222E-3</v>
      </c>
      <c r="EZ302" s="259">
        <v>2.0833333333333333E-3</v>
      </c>
      <c r="FA302" s="259">
        <v>3.472222222222222E-3</v>
      </c>
      <c r="FB302" s="259">
        <v>2.7777777777777779E-3</v>
      </c>
      <c r="FC302" s="259">
        <v>2.7777777777777779E-3</v>
      </c>
      <c r="FD302" s="259">
        <v>1.3888888888888889E-3</v>
      </c>
      <c r="FE302" s="259">
        <v>2.0833333333333333E-3</v>
      </c>
      <c r="FF302" s="259">
        <v>2.0833333333333333E-3</v>
      </c>
      <c r="FG302" s="259">
        <v>2.7777777777777779E-3</v>
      </c>
      <c r="FH302" s="259">
        <v>3.472222222222222E-3</v>
      </c>
      <c r="FI302" s="259">
        <v>2.7777777777777779E-3</v>
      </c>
      <c r="FJ302" s="259">
        <v>2.0833333333333333E-3</v>
      </c>
      <c r="FK302" s="273">
        <v>2.0833333333333333E-3</v>
      </c>
      <c r="FL302" s="214">
        <f t="shared" si="2978"/>
        <v>-25</v>
      </c>
      <c r="FM302" s="214"/>
      <c r="FN302" s="214"/>
      <c r="FO302" s="216"/>
      <c r="FP302" s="216"/>
      <c r="FQ302" s="216"/>
      <c r="FR302" s="216"/>
      <c r="FS302" s="216"/>
      <c r="FT302" s="216"/>
      <c r="FU302" s="216"/>
      <c r="FV302" s="216"/>
      <c r="FW302" s="216"/>
      <c r="FX302" s="216"/>
      <c r="FY302" s="216"/>
      <c r="FZ302" s="216"/>
      <c r="GA302" s="216"/>
      <c r="GB302" s="216"/>
      <c r="GC302" s="216"/>
      <c r="GD302" s="216"/>
      <c r="GE302" s="216"/>
      <c r="GF302" s="216"/>
      <c r="GG302" s="216"/>
      <c r="GH302" s="216"/>
      <c r="GI302" s="216"/>
      <c r="GJ302" s="216"/>
      <c r="GK302" s="216"/>
      <c r="GL302" s="216"/>
      <c r="GM302" s="216"/>
      <c r="GN302" s="216"/>
      <c r="GO302" s="216"/>
      <c r="GP302" s="216"/>
      <c r="GQ302" s="216"/>
      <c r="GR302" s="216"/>
      <c r="GS302" s="216"/>
      <c r="GT302" s="216"/>
      <c r="GU302" s="216"/>
      <c r="GV302" s="216"/>
      <c r="GW302" s="216"/>
      <c r="GX302" s="216"/>
      <c r="GY302" s="216"/>
      <c r="GZ302" s="216"/>
      <c r="HA302" s="216"/>
      <c r="HB302" s="216"/>
      <c r="HC302" s="216"/>
      <c r="HD302" s="216"/>
      <c r="HE302" s="216"/>
      <c r="HF302" s="216"/>
      <c r="HG302" s="216"/>
      <c r="HH302" s="216"/>
      <c r="HI302" s="216"/>
      <c r="HJ302" s="216"/>
      <c r="HK302" s="216"/>
      <c r="HL302" s="216"/>
      <c r="HM302" s="216"/>
      <c r="HN302" s="216"/>
      <c r="HO302" s="216"/>
      <c r="HP302" s="216"/>
      <c r="HQ302" s="216"/>
      <c r="HR302" s="216"/>
      <c r="HS302" s="216"/>
      <c r="HT302" s="216"/>
      <c r="HU302" s="216"/>
      <c r="HV302" s="216"/>
      <c r="HW302" s="216"/>
      <c r="HX302" s="216"/>
      <c r="HY302" s="216"/>
      <c r="HZ302" s="216"/>
      <c r="IA302" s="216"/>
      <c r="IB302" s="216"/>
      <c r="IC302" s="216"/>
      <c r="ID302" s="216"/>
      <c r="IE302" s="216"/>
      <c r="IF302" s="216"/>
      <c r="IG302" s="216"/>
      <c r="IH302" s="216"/>
      <c r="II302" s="216"/>
      <c r="IJ302" s="216"/>
      <c r="IK302" s="216"/>
      <c r="IL302" s="216"/>
      <c r="IM302" s="216"/>
      <c r="IN302" s="216"/>
      <c r="IO302" s="216"/>
      <c r="IP302" s="216"/>
      <c r="IQ302" s="216"/>
      <c r="IR302" s="216"/>
      <c r="IS302" s="216"/>
      <c r="IT302" s="216"/>
      <c r="IU302" s="216"/>
      <c r="IV302" s="216"/>
      <c r="IW302" s="216"/>
      <c r="IX302" s="216"/>
      <c r="IY302" s="216"/>
      <c r="IZ302" s="216"/>
      <c r="JA302" s="216"/>
      <c r="JB302" s="216"/>
      <c r="JC302" s="216"/>
      <c r="JD302" s="216"/>
      <c r="JE302" s="216"/>
      <c r="JF302" s="216"/>
      <c r="JG302" s="216"/>
      <c r="JH302" s="216"/>
      <c r="JI302" s="216"/>
      <c r="JJ302" s="216"/>
      <c r="JK302" s="216"/>
      <c r="JL302" s="216"/>
      <c r="JM302" s="216"/>
      <c r="JN302" s="216"/>
      <c r="JO302" s="216"/>
      <c r="JP302" s="216"/>
      <c r="JQ302" s="216"/>
      <c r="JR302" s="216"/>
    </row>
    <row r="303" spans="58:278">
      <c r="BF303" s="215">
        <v>-26</v>
      </c>
      <c r="BG303" s="214">
        <f t="shared" si="2976"/>
        <v>-26</v>
      </c>
      <c r="BH303" s="269">
        <f t="shared" ref="BH303:BI303" si="3451">IF(BH307&lt;BH302,(BH302-BH307)/5+BH304,(BH307-BH302)/5+BH302)</f>
        <v>2.0833333333333333E-3</v>
      </c>
      <c r="BI303" s="270">
        <f t="shared" si="3451"/>
        <v>2.5000000000000001E-3</v>
      </c>
      <c r="BJ303" s="270">
        <f t="shared" ref="BJ303:BS303" si="3452">IF(BJ307&lt;BJ302,(BJ302-BJ307)/5+BJ304,(BJ307-BJ302)/5+BJ302)</f>
        <v>1.3888888888888889E-3</v>
      </c>
      <c r="BK303" s="270">
        <f t="shared" si="3452"/>
        <v>8.3333333333333339E-4</v>
      </c>
      <c r="BL303" s="270">
        <f t="shared" si="3452"/>
        <v>6.9444444444444447E-4</v>
      </c>
      <c r="BM303" s="270">
        <f t="shared" si="3452"/>
        <v>8.3333333333333339E-4</v>
      </c>
      <c r="BN303" s="270">
        <f t="shared" si="3452"/>
        <v>1.3888888888888889E-3</v>
      </c>
      <c r="BO303" s="270">
        <f t="shared" si="3452"/>
        <v>6.9444444444444447E-4</v>
      </c>
      <c r="BP303" s="270">
        <f t="shared" si="3452"/>
        <v>2.0833333333333333E-3</v>
      </c>
      <c r="BQ303" s="270">
        <f t="shared" si="3452"/>
        <v>8.3333333333333339E-4</v>
      </c>
      <c r="BR303" s="270">
        <f t="shared" si="3452"/>
        <v>6.9444444444444447E-4</v>
      </c>
      <c r="BS303" s="270">
        <f t="shared" si="3452"/>
        <v>1.3888888888888889E-3</v>
      </c>
      <c r="BT303" s="270">
        <f t="shared" ref="BT303:CH303" si="3453">IF(BT307&lt;BT302,(BT302-BT307)/5+BT304,(BT307-BT302)/5+BT302)</f>
        <v>6.9444444444444447E-4</v>
      </c>
      <c r="BU303" s="270">
        <f t="shared" si="3453"/>
        <v>6.9444444444444447E-4</v>
      </c>
      <c r="BV303" s="270">
        <f t="shared" si="3453"/>
        <v>6.9444444444444447E-4</v>
      </c>
      <c r="BW303" s="270">
        <f t="shared" si="3453"/>
        <v>6.9444444444444447E-4</v>
      </c>
      <c r="BX303" s="270">
        <f t="shared" si="3453"/>
        <v>1.3888888888888889E-4</v>
      </c>
      <c r="BY303" s="270">
        <f t="shared" si="3453"/>
        <v>1.3888888888888889E-4</v>
      </c>
      <c r="BZ303" s="270">
        <f t="shared" si="3453"/>
        <v>0</v>
      </c>
      <c r="CA303" s="270">
        <f t="shared" si="3453"/>
        <v>1.3888888888888889E-4</v>
      </c>
      <c r="CB303" s="270">
        <f t="shared" si="3453"/>
        <v>1.3888888888888889E-3</v>
      </c>
      <c r="CC303" s="270">
        <f t="shared" si="3453"/>
        <v>0</v>
      </c>
      <c r="CD303" s="270">
        <f t="shared" si="3453"/>
        <v>0.99861111111111101</v>
      </c>
      <c r="CE303" s="270">
        <f t="shared" si="3453"/>
        <v>0.99930555555555556</v>
      </c>
      <c r="CF303" s="270">
        <f t="shared" si="3453"/>
        <v>0</v>
      </c>
      <c r="CG303" s="270">
        <f t="shared" si="3453"/>
        <v>0.99930555555555556</v>
      </c>
      <c r="CH303" s="270">
        <f t="shared" si="3453"/>
        <v>0.99777777777777787</v>
      </c>
      <c r="CI303" s="270">
        <f t="shared" ref="CI303:CX303" si="3454">IF(CI307&lt;CI302,(CI302-CI307)/5+CI304,(CI307-CI302)/5+CI302)</f>
        <v>0.99777777777777787</v>
      </c>
      <c r="CJ303" s="270">
        <f t="shared" si="3454"/>
        <v>0.99847222222222232</v>
      </c>
      <c r="CK303" s="270">
        <f t="shared" si="3454"/>
        <v>0.99694444444444452</v>
      </c>
      <c r="CL303" s="270">
        <f t="shared" si="3454"/>
        <v>0.99638888888888888</v>
      </c>
      <c r="CM303" s="270">
        <f t="shared" si="3454"/>
        <v>0.99194444444444463</v>
      </c>
      <c r="CN303" s="270">
        <f t="shared" si="3454"/>
        <v>0.99249999999999983</v>
      </c>
      <c r="CO303" s="270">
        <f t="shared" si="3454"/>
        <v>0.99111111111111105</v>
      </c>
      <c r="CP303" s="270">
        <f t="shared" si="3454"/>
        <v>0.98819444444444438</v>
      </c>
      <c r="CQ303" s="270">
        <f t="shared" si="3454"/>
        <v>0.98819444444444438</v>
      </c>
      <c r="CR303" s="270">
        <f t="shared" si="3454"/>
        <v>0.98597222222222225</v>
      </c>
      <c r="CS303" s="270">
        <f t="shared" si="3454"/>
        <v>0.98305555555555568</v>
      </c>
      <c r="CT303" s="270">
        <f t="shared" si="3454"/>
        <v>0.98319444444444448</v>
      </c>
      <c r="CU303" s="270">
        <f t="shared" si="3454"/>
        <v>0.97930555555555543</v>
      </c>
      <c r="CV303" s="270">
        <f t="shared" si="3454"/>
        <v>0.97347222222222218</v>
      </c>
      <c r="CW303" s="270">
        <f t="shared" si="3454"/>
        <v>0.97208333333333341</v>
      </c>
      <c r="CX303" s="270">
        <f t="shared" si="3454"/>
        <v>0.97277777777777785</v>
      </c>
      <c r="CY303" s="270">
        <f t="shared" ref="CY303:DO303" si="3455">IF(CY307&lt;CY302,(CY302-CY307)/5+CY304,(CY307-CY302)/5+CY302)</f>
        <v>0.97194444444444461</v>
      </c>
      <c r="CZ303" s="270">
        <f t="shared" si="3455"/>
        <v>0.96930555555555564</v>
      </c>
      <c r="DA303" s="270">
        <f t="shared" si="3455"/>
        <v>0.96916666666666684</v>
      </c>
      <c r="DB303" s="270">
        <f t="shared" si="3455"/>
        <v>0.96847222222222229</v>
      </c>
      <c r="DC303" s="270">
        <f t="shared" si="3455"/>
        <v>0.95444444444444432</v>
      </c>
      <c r="DD303" s="270">
        <f t="shared" si="3455"/>
        <v>0.95666666666666689</v>
      </c>
      <c r="DE303" s="270">
        <f t="shared" si="3455"/>
        <v>0.95194444444444448</v>
      </c>
      <c r="DF303" s="270">
        <f t="shared" si="3455"/>
        <v>0.93916666666666648</v>
      </c>
      <c r="DG303" s="270">
        <f t="shared" si="3455"/>
        <v>0.92958333333333343</v>
      </c>
      <c r="DH303" s="270">
        <f t="shared" si="3455"/>
        <v>0.92361111111111105</v>
      </c>
      <c r="DI303" s="270">
        <f t="shared" si="3455"/>
        <v>0.92055555555555568</v>
      </c>
      <c r="DJ303" s="270">
        <f t="shared" si="3455"/>
        <v>0.91666666666666652</v>
      </c>
      <c r="DK303" s="270">
        <f t="shared" si="3455"/>
        <v>0.91513888888888895</v>
      </c>
      <c r="DL303" s="270">
        <f t="shared" si="3455"/>
        <v>0.89944444444444427</v>
      </c>
      <c r="DM303" s="270">
        <f t="shared" si="3455"/>
        <v>0.88750000000000007</v>
      </c>
      <c r="DN303" s="270">
        <f t="shared" si="3455"/>
        <v>0.87916666666666676</v>
      </c>
      <c r="DO303" s="270">
        <f t="shared" si="3455"/>
        <v>0.67555555555555558</v>
      </c>
      <c r="DP303" s="270">
        <f t="shared" ref="DP303" si="3456">IF(DP307&lt;DP302,(DP302-DP307)/5+DP304,(DP307-DP302)/5+DP302)</f>
        <v>0.66666666666666674</v>
      </c>
      <c r="DQ303" s="306">
        <f t="shared" si="2977"/>
        <v>-26</v>
      </c>
      <c r="DR303" s="270">
        <f t="shared" ref="DR303:DS303" si="3457">IF(DR307&lt;DR302,(DR302-DR307)/5+DR304,(DR307-DR302)/5+DR302)</f>
        <v>2.2083333333333337E-2</v>
      </c>
      <c r="DS303" s="270">
        <f t="shared" si="3457"/>
        <v>1.8888888888888889E-2</v>
      </c>
      <c r="DT303" s="270">
        <f t="shared" ref="DT303:ED303" si="3458">IF(DT307&lt;DT302,(DT302-DT307)/5+DT304,(DT307-DT302)/5+DT302)</f>
        <v>1.8888888888888889E-2</v>
      </c>
      <c r="DU303" s="270">
        <f t="shared" si="3458"/>
        <v>1.7777777777777778E-2</v>
      </c>
      <c r="DV303" s="270">
        <f t="shared" si="3458"/>
        <v>1.666666666666667E-2</v>
      </c>
      <c r="DW303" s="270">
        <f t="shared" si="3458"/>
        <v>1.5972222222222221E-2</v>
      </c>
      <c r="DX303" s="270">
        <f t="shared" si="3458"/>
        <v>1.6111111111111111E-2</v>
      </c>
      <c r="DY303" s="270">
        <f t="shared" si="3458"/>
        <v>1.3194444444444444E-2</v>
      </c>
      <c r="DZ303" s="270">
        <f t="shared" si="3458"/>
        <v>1.0138888888888888E-2</v>
      </c>
      <c r="EA303" s="270">
        <f t="shared" si="3458"/>
        <v>1.1666666666666664E-2</v>
      </c>
      <c r="EB303" s="270">
        <f t="shared" si="3458"/>
        <v>1.1111111111111112E-2</v>
      </c>
      <c r="EC303" s="270">
        <f t="shared" si="3458"/>
        <v>1.0138888888888888E-2</v>
      </c>
      <c r="ED303" s="270">
        <f t="shared" si="3458"/>
        <v>8.611111111111111E-3</v>
      </c>
      <c r="EE303" s="270">
        <f t="shared" ref="EE303:EU303" si="3459">IF(EE307&lt;EE302,(EE302-EE307)/5+EE304,(EE307-EE302)/5+EE302)</f>
        <v>9.5833333333333343E-3</v>
      </c>
      <c r="EF303" s="270">
        <f t="shared" si="3459"/>
        <v>9.4444444444444445E-3</v>
      </c>
      <c r="EG303" s="270">
        <f t="shared" si="3459"/>
        <v>8.0555555555555554E-3</v>
      </c>
      <c r="EH303" s="270">
        <f t="shared" si="3459"/>
        <v>8.0555555555555554E-3</v>
      </c>
      <c r="EI303" s="270">
        <f t="shared" si="3459"/>
        <v>6.5277777777777773E-3</v>
      </c>
      <c r="EJ303" s="270">
        <f t="shared" si="3459"/>
        <v>8.1944444444444452E-3</v>
      </c>
      <c r="EK303" s="270">
        <f t="shared" si="3459"/>
        <v>8.0555555555555554E-3</v>
      </c>
      <c r="EL303" s="270">
        <f t="shared" si="3459"/>
        <v>7.7777777777777776E-3</v>
      </c>
      <c r="EM303" s="270">
        <f t="shared" si="3459"/>
        <v>5.6944444444444447E-3</v>
      </c>
      <c r="EN303" s="270">
        <f t="shared" si="3459"/>
        <v>5.9722222222222225E-3</v>
      </c>
      <c r="EO303" s="270">
        <f t="shared" si="3459"/>
        <v>5.9722222222222225E-3</v>
      </c>
      <c r="EP303" s="270">
        <f t="shared" si="3459"/>
        <v>5.8333333333333336E-3</v>
      </c>
      <c r="EQ303" s="270">
        <f t="shared" si="3459"/>
        <v>5.8333333333333336E-3</v>
      </c>
      <c r="ER303" s="270">
        <f t="shared" si="3459"/>
        <v>5.6944444444444447E-3</v>
      </c>
      <c r="ES303" s="270">
        <f t="shared" si="3459"/>
        <v>5.0000000000000001E-3</v>
      </c>
      <c r="ET303" s="270">
        <f t="shared" si="3459"/>
        <v>2.9166666666666668E-3</v>
      </c>
      <c r="EU303" s="270">
        <f t="shared" si="3459"/>
        <v>2.9166666666666668E-3</v>
      </c>
      <c r="EV303" s="270">
        <f t="shared" ref="EV303:FJ303" si="3460">IF(EV307&lt;EV302,(EV302-EV307)/5+EV304,(EV307-EV302)/5+EV302)</f>
        <v>4.3055555555555555E-3</v>
      </c>
      <c r="EW303" s="270">
        <f t="shared" si="3460"/>
        <v>2.0833333333333333E-3</v>
      </c>
      <c r="EX303" s="270">
        <f t="shared" si="3460"/>
        <v>4.1666666666666666E-3</v>
      </c>
      <c r="EY303" s="270">
        <f t="shared" si="3460"/>
        <v>3.6111111111111109E-3</v>
      </c>
      <c r="EZ303" s="270">
        <f t="shared" si="3460"/>
        <v>2.2222222222222222E-3</v>
      </c>
      <c r="FA303" s="270">
        <f t="shared" si="3460"/>
        <v>3.6111111111111109E-3</v>
      </c>
      <c r="FB303" s="270">
        <f t="shared" si="3460"/>
        <v>2.7777777777777779E-3</v>
      </c>
      <c r="FC303" s="270">
        <f t="shared" si="3460"/>
        <v>2.9166666666666668E-3</v>
      </c>
      <c r="FD303" s="270">
        <f t="shared" si="3460"/>
        <v>1.5277777777777779E-3</v>
      </c>
      <c r="FE303" s="270">
        <f t="shared" si="3460"/>
        <v>2.0833333333333333E-3</v>
      </c>
      <c r="FF303" s="270">
        <f t="shared" si="3460"/>
        <v>2.0833333333333333E-3</v>
      </c>
      <c r="FG303" s="270">
        <f t="shared" si="3460"/>
        <v>3.0555555555555557E-3</v>
      </c>
      <c r="FH303" s="270">
        <f t="shared" si="3460"/>
        <v>3.0555555555555557E-3</v>
      </c>
      <c r="FI303" s="270">
        <f t="shared" si="3460"/>
        <v>2.5000000000000001E-3</v>
      </c>
      <c r="FJ303" s="270">
        <f t="shared" si="3460"/>
        <v>2.2222222222222222E-3</v>
      </c>
      <c r="FK303" s="274">
        <f t="shared" ref="FK303" si="3461">IF(FK307&lt;FK302,(FK302-FK307)/5+FK304,(FK307-FK302)/5+FK302)</f>
        <v>2.2222222222222222E-3</v>
      </c>
      <c r="FL303" s="214">
        <f t="shared" si="2978"/>
        <v>-26</v>
      </c>
      <c r="FM303" s="214"/>
      <c r="FN303" s="214"/>
      <c r="FO303" s="216"/>
      <c r="FP303" s="216"/>
      <c r="FQ303" s="216"/>
      <c r="FR303" s="216"/>
      <c r="FS303" s="216"/>
      <c r="FT303" s="216"/>
      <c r="FU303" s="216"/>
      <c r="FV303" s="216"/>
      <c r="FW303" s="216"/>
      <c r="FX303" s="216"/>
      <c r="FY303" s="216"/>
      <c r="FZ303" s="216"/>
      <c r="GA303" s="216"/>
      <c r="GB303" s="216"/>
      <c r="GC303" s="216"/>
      <c r="GD303" s="216"/>
      <c r="GE303" s="216"/>
      <c r="GF303" s="216"/>
      <c r="GG303" s="216"/>
      <c r="GH303" s="216"/>
      <c r="GI303" s="216"/>
      <c r="GJ303" s="216"/>
      <c r="GK303" s="216"/>
      <c r="GL303" s="216"/>
      <c r="GM303" s="216"/>
      <c r="GN303" s="216"/>
      <c r="GO303" s="216"/>
      <c r="GP303" s="216"/>
      <c r="GQ303" s="216"/>
      <c r="GR303" s="216"/>
      <c r="GS303" s="216"/>
      <c r="GT303" s="216"/>
      <c r="GU303" s="216"/>
      <c r="GV303" s="216"/>
      <c r="GW303" s="216"/>
      <c r="GX303" s="216"/>
      <c r="GY303" s="216"/>
      <c r="GZ303" s="216"/>
      <c r="HA303" s="216"/>
      <c r="HB303" s="216"/>
      <c r="HC303" s="216"/>
      <c r="HD303" s="216"/>
      <c r="HE303" s="216"/>
      <c r="HF303" s="216"/>
      <c r="HG303" s="216"/>
      <c r="HH303" s="216"/>
      <c r="HI303" s="216"/>
      <c r="HJ303" s="216"/>
      <c r="HK303" s="216"/>
      <c r="HL303" s="216"/>
      <c r="HM303" s="216"/>
      <c r="HN303" s="216"/>
      <c r="HO303" s="216"/>
      <c r="HP303" s="216"/>
      <c r="HQ303" s="216"/>
      <c r="HR303" s="216"/>
      <c r="HS303" s="216"/>
      <c r="HT303" s="216"/>
      <c r="HU303" s="216"/>
      <c r="HV303" s="216"/>
      <c r="HW303" s="216"/>
      <c r="HX303" s="216"/>
      <c r="HY303" s="216"/>
      <c r="HZ303" s="216"/>
      <c r="IA303" s="216"/>
      <c r="IB303" s="216"/>
      <c r="IC303" s="216"/>
      <c r="ID303" s="216"/>
      <c r="IE303" s="216"/>
      <c r="IF303" s="216"/>
      <c r="IG303" s="216"/>
      <c r="IH303" s="216"/>
      <c r="II303" s="216"/>
      <c r="IJ303" s="216"/>
      <c r="IK303" s="216"/>
      <c r="IL303" s="216"/>
      <c r="IM303" s="216"/>
      <c r="IN303" s="216"/>
      <c r="IO303" s="216"/>
      <c r="IP303" s="216"/>
      <c r="IQ303" s="216"/>
      <c r="IR303" s="216"/>
      <c r="IS303" s="216"/>
      <c r="IT303" s="216"/>
      <c r="IU303" s="216"/>
      <c r="IV303" s="216"/>
      <c r="IW303" s="216"/>
      <c r="IX303" s="216"/>
      <c r="IY303" s="216"/>
      <c r="IZ303" s="216"/>
      <c r="JA303" s="216"/>
      <c r="JB303" s="216"/>
      <c r="JC303" s="216"/>
      <c r="JD303" s="216"/>
      <c r="JE303" s="216"/>
      <c r="JF303" s="216"/>
      <c r="JG303" s="216"/>
      <c r="JH303" s="216"/>
      <c r="JI303" s="216"/>
      <c r="JJ303" s="216"/>
      <c r="JK303" s="216"/>
      <c r="JL303" s="216"/>
      <c r="JM303" s="216"/>
      <c r="JN303" s="216"/>
      <c r="JO303" s="216"/>
      <c r="JP303" s="216"/>
      <c r="JQ303" s="216"/>
      <c r="JR303" s="216"/>
    </row>
    <row r="304" spans="58:278">
      <c r="BF304" s="215">
        <v>-27</v>
      </c>
      <c r="BG304" s="214">
        <f t="shared" si="2976"/>
        <v>-27</v>
      </c>
      <c r="BH304" s="257">
        <f t="shared" ref="BH304:BI304" si="3462">IF(BH307&lt;BH302,(BH302-BH307)/5+BH305,(BH307-BH302)/5+BH303)</f>
        <v>2.0833333333333333E-3</v>
      </c>
      <c r="BI304" s="254">
        <f t="shared" si="3462"/>
        <v>2.2222222222222222E-3</v>
      </c>
      <c r="BJ304" s="254">
        <f t="shared" ref="BJ304:BS304" si="3463">IF(BJ307&lt;BJ302,(BJ302-BJ307)/5+BJ305,(BJ307-BJ302)/5+BJ303)</f>
        <v>1.3888888888888889E-3</v>
      </c>
      <c r="BK304" s="254">
        <f t="shared" si="3463"/>
        <v>9.722222222222223E-4</v>
      </c>
      <c r="BL304" s="254">
        <f t="shared" si="3463"/>
        <v>6.9444444444444447E-4</v>
      </c>
      <c r="BM304" s="254">
        <f t="shared" si="3463"/>
        <v>9.722222222222223E-4</v>
      </c>
      <c r="BN304" s="254">
        <f t="shared" si="3463"/>
        <v>1.3888888888888889E-3</v>
      </c>
      <c r="BO304" s="254">
        <f t="shared" si="3463"/>
        <v>6.9444444444444447E-4</v>
      </c>
      <c r="BP304" s="254">
        <f t="shared" si="3463"/>
        <v>2.0833333333333333E-3</v>
      </c>
      <c r="BQ304" s="254">
        <f t="shared" si="3463"/>
        <v>9.722222222222223E-4</v>
      </c>
      <c r="BR304" s="254">
        <f t="shared" si="3463"/>
        <v>6.9444444444444447E-4</v>
      </c>
      <c r="BS304" s="254">
        <f t="shared" si="3463"/>
        <v>1.3888888888888889E-3</v>
      </c>
      <c r="BT304" s="254">
        <f t="shared" ref="BT304:CH304" si="3464">IF(BT307&lt;BT302,(BT302-BT307)/5+BT305,(BT307-BT302)/5+BT303)</f>
        <v>6.9444444444444447E-4</v>
      </c>
      <c r="BU304" s="254">
        <f t="shared" si="3464"/>
        <v>6.9444444444444447E-4</v>
      </c>
      <c r="BV304" s="254">
        <f t="shared" si="3464"/>
        <v>6.9444444444444447E-4</v>
      </c>
      <c r="BW304" s="254">
        <f t="shared" si="3464"/>
        <v>6.9444444444444447E-4</v>
      </c>
      <c r="BX304" s="254">
        <f t="shared" si="3464"/>
        <v>2.7777777777777778E-4</v>
      </c>
      <c r="BY304" s="254">
        <f t="shared" si="3464"/>
        <v>2.7777777777777778E-4</v>
      </c>
      <c r="BZ304" s="254">
        <f t="shared" si="3464"/>
        <v>0</v>
      </c>
      <c r="CA304" s="254">
        <f t="shared" si="3464"/>
        <v>2.7777777777777778E-4</v>
      </c>
      <c r="CB304" s="254">
        <f t="shared" si="3464"/>
        <v>1.3888888888888889E-3</v>
      </c>
      <c r="CC304" s="254">
        <f t="shared" si="3464"/>
        <v>0</v>
      </c>
      <c r="CD304" s="254">
        <f t="shared" si="3464"/>
        <v>0.99861111111111101</v>
      </c>
      <c r="CE304" s="254">
        <f t="shared" si="3464"/>
        <v>0.99930555555555556</v>
      </c>
      <c r="CF304" s="254">
        <f t="shared" si="3464"/>
        <v>0</v>
      </c>
      <c r="CG304" s="254">
        <f t="shared" si="3464"/>
        <v>0.99930555555555556</v>
      </c>
      <c r="CH304" s="254">
        <f t="shared" si="3464"/>
        <v>0.99763888888888896</v>
      </c>
      <c r="CI304" s="254">
        <f t="shared" ref="CI304:CX304" si="3465">IF(CI307&lt;CI302,(CI302-CI307)/5+CI305,(CI307-CI302)/5+CI303)</f>
        <v>0.99763888888888896</v>
      </c>
      <c r="CJ304" s="254">
        <f t="shared" si="3465"/>
        <v>0.99833333333333341</v>
      </c>
      <c r="CK304" s="254">
        <f t="shared" si="3465"/>
        <v>0.9966666666666667</v>
      </c>
      <c r="CL304" s="254">
        <f t="shared" si="3465"/>
        <v>0.99624999999999997</v>
      </c>
      <c r="CM304" s="254">
        <f t="shared" si="3465"/>
        <v>0.9915277777777779</v>
      </c>
      <c r="CN304" s="254">
        <f t="shared" si="3465"/>
        <v>0.9919444444444443</v>
      </c>
      <c r="CO304" s="254">
        <f t="shared" si="3465"/>
        <v>0.99055555555555552</v>
      </c>
      <c r="CP304" s="254">
        <f t="shared" si="3465"/>
        <v>0.98749999999999993</v>
      </c>
      <c r="CQ304" s="254">
        <f t="shared" si="3465"/>
        <v>0.98749999999999993</v>
      </c>
      <c r="CR304" s="254">
        <f t="shared" si="3465"/>
        <v>0.9851388888888889</v>
      </c>
      <c r="CS304" s="254">
        <f t="shared" si="3465"/>
        <v>0.98208333333333342</v>
      </c>
      <c r="CT304" s="254">
        <f t="shared" si="3465"/>
        <v>0.98166666666666669</v>
      </c>
      <c r="CU304" s="254">
        <f t="shared" si="3465"/>
        <v>0.97805555555555546</v>
      </c>
      <c r="CV304" s="254">
        <f t="shared" si="3465"/>
        <v>0.97194444444444439</v>
      </c>
      <c r="CW304" s="254">
        <f t="shared" si="3465"/>
        <v>0.97055555555555562</v>
      </c>
      <c r="CX304" s="254">
        <f t="shared" si="3465"/>
        <v>0.97125000000000006</v>
      </c>
      <c r="CY304" s="254">
        <f t="shared" ref="CY304:DO304" si="3466">IF(CY307&lt;CY302,(CY302-CY307)/5+CY305,(CY307-CY302)/5+CY303)</f>
        <v>0.97027777777777791</v>
      </c>
      <c r="CZ304" s="254">
        <f t="shared" si="3466"/>
        <v>0.96777777777777785</v>
      </c>
      <c r="DA304" s="254">
        <f t="shared" si="3466"/>
        <v>0.96750000000000014</v>
      </c>
      <c r="DB304" s="254">
        <f t="shared" si="3466"/>
        <v>0.96611111111111114</v>
      </c>
      <c r="DC304" s="254">
        <f t="shared" si="3466"/>
        <v>0.95194444444444437</v>
      </c>
      <c r="DD304" s="254">
        <f t="shared" si="3466"/>
        <v>0.9536111111111113</v>
      </c>
      <c r="DE304" s="254">
        <f t="shared" si="3466"/>
        <v>0.9490277777777778</v>
      </c>
      <c r="DF304" s="254">
        <f t="shared" si="3466"/>
        <v>0.93527777777777765</v>
      </c>
      <c r="DG304" s="254">
        <f t="shared" si="3466"/>
        <v>0.92513888888888896</v>
      </c>
      <c r="DH304" s="254">
        <f t="shared" si="3466"/>
        <v>0.91874999999999996</v>
      </c>
      <c r="DI304" s="254">
        <f t="shared" si="3466"/>
        <v>0.91541666666666677</v>
      </c>
      <c r="DJ304" s="254">
        <f t="shared" si="3466"/>
        <v>0.91111111111111098</v>
      </c>
      <c r="DK304" s="254">
        <f t="shared" si="3466"/>
        <v>0.9094444444444445</v>
      </c>
      <c r="DL304" s="254">
        <f t="shared" si="3466"/>
        <v>0.89194444444444432</v>
      </c>
      <c r="DM304" s="254">
        <f t="shared" si="3466"/>
        <v>0.88750000000000007</v>
      </c>
      <c r="DN304" s="254">
        <f t="shared" si="3466"/>
        <v>0.87916666666666676</v>
      </c>
      <c r="DO304" s="254">
        <f t="shared" si="3466"/>
        <v>0.50666666666666671</v>
      </c>
      <c r="DP304" s="254">
        <f t="shared" ref="DP304" si="3467">IF(DP307&lt;DP302,(DP302-DP307)/5+DP305,(DP307-DP302)/5+DP303)</f>
        <v>0.5</v>
      </c>
      <c r="DQ304" s="306">
        <f t="shared" si="2977"/>
        <v>-27</v>
      </c>
      <c r="DR304" s="254">
        <f t="shared" ref="DR304:DS304" si="3468">IF(DR307&lt;DR302,(DR302-DR307)/5+DR305,(DR307-DR302)/5+DR303)</f>
        <v>2.2638888888888892E-2</v>
      </c>
      <c r="DS304" s="254">
        <f t="shared" si="3468"/>
        <v>1.9722222222222221E-2</v>
      </c>
      <c r="DT304" s="254">
        <f t="shared" ref="DT304:ED304" si="3469">IF(DT307&lt;DT302,(DT302-DT307)/5+DT305,(DT307-DT302)/5+DT303)</f>
        <v>1.9722222222222221E-2</v>
      </c>
      <c r="DU304" s="254">
        <f t="shared" si="3469"/>
        <v>1.8194444444444444E-2</v>
      </c>
      <c r="DV304" s="254">
        <f t="shared" si="3469"/>
        <v>1.7361111111111115E-2</v>
      </c>
      <c r="DW304" s="254">
        <f t="shared" si="3469"/>
        <v>1.6666666666666666E-2</v>
      </c>
      <c r="DX304" s="254">
        <f t="shared" si="3469"/>
        <v>1.6944444444444443E-2</v>
      </c>
      <c r="DY304" s="254">
        <f t="shared" si="3469"/>
        <v>1.388888888888889E-2</v>
      </c>
      <c r="DZ304" s="254">
        <f t="shared" si="3469"/>
        <v>1.0555555555555554E-2</v>
      </c>
      <c r="EA304" s="254">
        <f t="shared" si="3469"/>
        <v>1.1527777777777776E-2</v>
      </c>
      <c r="EB304" s="254">
        <f t="shared" si="3469"/>
        <v>1.1111111111111112E-2</v>
      </c>
      <c r="EC304" s="254">
        <f t="shared" si="3469"/>
        <v>1.0555555555555554E-2</v>
      </c>
      <c r="ED304" s="254">
        <f t="shared" si="3469"/>
        <v>8.8888888888888889E-3</v>
      </c>
      <c r="EE304" s="254">
        <f t="shared" ref="EE304:EU304" si="3470">IF(EE307&lt;EE302,(EE302-EE307)/5+EE305,(EE307-EE302)/5+EE303)</f>
        <v>1.013888888888889E-2</v>
      </c>
      <c r="EF304" s="254">
        <f t="shared" si="3470"/>
        <v>9.8611111111111104E-3</v>
      </c>
      <c r="EG304" s="254">
        <f t="shared" si="3470"/>
        <v>8.4722222222222213E-3</v>
      </c>
      <c r="EH304" s="254">
        <f t="shared" si="3470"/>
        <v>8.4722222222222213E-3</v>
      </c>
      <c r="EI304" s="254">
        <f t="shared" si="3470"/>
        <v>6.8055555555555551E-3</v>
      </c>
      <c r="EJ304" s="254">
        <f t="shared" si="3470"/>
        <v>8.0555555555555554E-3</v>
      </c>
      <c r="EK304" s="254">
        <f t="shared" si="3470"/>
        <v>7.7777777777777776E-3</v>
      </c>
      <c r="EL304" s="254">
        <f t="shared" si="3470"/>
        <v>7.9166666666666656E-3</v>
      </c>
      <c r="EM304" s="254">
        <f t="shared" si="3470"/>
        <v>5.8333333333333336E-3</v>
      </c>
      <c r="EN304" s="254">
        <f t="shared" si="3470"/>
        <v>6.3888888888888893E-3</v>
      </c>
      <c r="EO304" s="254">
        <f t="shared" si="3470"/>
        <v>5.6944444444444447E-3</v>
      </c>
      <c r="EP304" s="254">
        <f t="shared" si="3470"/>
        <v>5.4166666666666669E-3</v>
      </c>
      <c r="EQ304" s="254">
        <f t="shared" si="3470"/>
        <v>5.4166666666666669E-3</v>
      </c>
      <c r="ER304" s="254">
        <f t="shared" si="3470"/>
        <v>5.8333333333333336E-3</v>
      </c>
      <c r="ES304" s="254">
        <f t="shared" si="3470"/>
        <v>5.138888888888889E-3</v>
      </c>
      <c r="ET304" s="254">
        <f t="shared" si="3470"/>
        <v>3.0555555555555557E-3</v>
      </c>
      <c r="EU304" s="254">
        <f t="shared" si="3470"/>
        <v>3.0555555555555557E-3</v>
      </c>
      <c r="EV304" s="254">
        <f t="shared" ref="EV304:FJ304" si="3471">IF(EV307&lt;EV302,(EV302-EV307)/5+EV305,(EV307-EV302)/5+EV303)</f>
        <v>4.4444444444444444E-3</v>
      </c>
      <c r="EW304" s="254">
        <f t="shared" si="3471"/>
        <v>2.0833333333333333E-3</v>
      </c>
      <c r="EX304" s="254">
        <f t="shared" si="3471"/>
        <v>4.1666666666666666E-3</v>
      </c>
      <c r="EY304" s="254">
        <f t="shared" si="3471"/>
        <v>3.7499999999999999E-3</v>
      </c>
      <c r="EZ304" s="254">
        <f t="shared" si="3471"/>
        <v>2.3611111111111111E-3</v>
      </c>
      <c r="FA304" s="254">
        <f t="shared" si="3471"/>
        <v>3.7499999999999999E-3</v>
      </c>
      <c r="FB304" s="254">
        <f t="shared" si="3471"/>
        <v>2.7777777777777779E-3</v>
      </c>
      <c r="FC304" s="254">
        <f t="shared" si="3471"/>
        <v>3.0555555555555557E-3</v>
      </c>
      <c r="FD304" s="254">
        <f t="shared" si="3471"/>
        <v>1.6666666666666668E-3</v>
      </c>
      <c r="FE304" s="254">
        <f t="shared" si="3471"/>
        <v>2.0833333333333333E-3</v>
      </c>
      <c r="FF304" s="254">
        <f t="shared" si="3471"/>
        <v>2.0833333333333333E-3</v>
      </c>
      <c r="FG304" s="254">
        <f t="shared" si="3471"/>
        <v>3.3333333333333335E-3</v>
      </c>
      <c r="FH304" s="254">
        <f t="shared" si="3471"/>
        <v>2.638888888888889E-3</v>
      </c>
      <c r="FI304" s="254">
        <f t="shared" si="3471"/>
        <v>2.2222222222222222E-3</v>
      </c>
      <c r="FJ304" s="254">
        <f t="shared" si="3471"/>
        <v>2.3611111111111111E-3</v>
      </c>
      <c r="FK304" s="255">
        <f t="shared" ref="FK304" si="3472">IF(FK307&lt;FK302,(FK302-FK307)/5+FK305,(FK307-FK302)/5+FK303)</f>
        <v>2.3611111111111111E-3</v>
      </c>
      <c r="FL304" s="214">
        <f t="shared" si="2978"/>
        <v>-27</v>
      </c>
      <c r="FM304" s="214"/>
      <c r="FN304" s="214"/>
      <c r="FO304" s="216"/>
      <c r="FP304" s="216"/>
      <c r="FQ304" s="216"/>
      <c r="FR304" s="216"/>
      <c r="FS304" s="216"/>
      <c r="FT304" s="216"/>
      <c r="FU304" s="216"/>
      <c r="FV304" s="216"/>
      <c r="FW304" s="216"/>
      <c r="FX304" s="216"/>
      <c r="FY304" s="216"/>
      <c r="FZ304" s="216"/>
      <c r="GA304" s="216"/>
      <c r="GB304" s="216"/>
      <c r="GC304" s="216"/>
      <c r="GD304" s="216"/>
      <c r="GE304" s="216"/>
      <c r="GF304" s="216"/>
      <c r="GG304" s="216"/>
      <c r="GH304" s="216"/>
      <c r="GI304" s="216"/>
      <c r="GJ304" s="216"/>
      <c r="GK304" s="216"/>
      <c r="GL304" s="216"/>
      <c r="GM304" s="216"/>
      <c r="GN304" s="216"/>
      <c r="GO304" s="216"/>
      <c r="GP304" s="216"/>
      <c r="GQ304" s="216"/>
      <c r="GR304" s="216"/>
      <c r="GS304" s="216"/>
      <c r="GT304" s="216"/>
      <c r="GU304" s="216"/>
      <c r="GV304" s="216"/>
      <c r="GW304" s="216"/>
      <c r="GX304" s="216"/>
      <c r="GY304" s="216"/>
      <c r="GZ304" s="216"/>
      <c r="HA304" s="216"/>
      <c r="HB304" s="216"/>
      <c r="HC304" s="216"/>
      <c r="HD304" s="216"/>
      <c r="HE304" s="216"/>
      <c r="HF304" s="216"/>
      <c r="HG304" s="216"/>
      <c r="HH304" s="216"/>
      <c r="HI304" s="216"/>
      <c r="HJ304" s="216"/>
      <c r="HK304" s="216"/>
      <c r="HL304" s="216"/>
      <c r="HM304" s="216"/>
      <c r="HN304" s="216"/>
      <c r="HO304" s="216"/>
      <c r="HP304" s="216"/>
      <c r="HQ304" s="216"/>
      <c r="HR304" s="216"/>
      <c r="HS304" s="216"/>
      <c r="HT304" s="216"/>
      <c r="HU304" s="216"/>
      <c r="HV304" s="216"/>
      <c r="HW304" s="216"/>
      <c r="HX304" s="216"/>
      <c r="HY304" s="216"/>
      <c r="HZ304" s="216"/>
      <c r="IA304" s="216"/>
      <c r="IB304" s="216"/>
      <c r="IC304" s="216"/>
      <c r="ID304" s="216"/>
      <c r="IE304" s="216"/>
      <c r="IF304" s="216"/>
      <c r="IG304" s="216"/>
      <c r="IH304" s="216"/>
      <c r="II304" s="216"/>
      <c r="IJ304" s="216"/>
      <c r="IK304" s="216"/>
      <c r="IL304" s="216"/>
      <c r="IM304" s="216"/>
      <c r="IN304" s="216"/>
      <c r="IO304" s="216"/>
      <c r="IP304" s="216"/>
      <c r="IQ304" s="216"/>
      <c r="IR304" s="216"/>
      <c r="IS304" s="216"/>
      <c r="IT304" s="216"/>
      <c r="IU304" s="216"/>
      <c r="IV304" s="216"/>
      <c r="IW304" s="216"/>
      <c r="IX304" s="216"/>
      <c r="IY304" s="216"/>
      <c r="IZ304" s="216"/>
      <c r="JA304" s="216"/>
      <c r="JB304" s="216"/>
      <c r="JC304" s="216"/>
      <c r="JD304" s="216"/>
      <c r="JE304" s="216"/>
      <c r="JF304" s="216"/>
      <c r="JG304" s="216"/>
      <c r="JH304" s="216"/>
      <c r="JI304" s="216"/>
      <c r="JJ304" s="216"/>
      <c r="JK304" s="216"/>
      <c r="JL304" s="216"/>
      <c r="JM304" s="216"/>
      <c r="JN304" s="216"/>
      <c r="JO304" s="216"/>
      <c r="JP304" s="216"/>
      <c r="JQ304" s="216"/>
      <c r="JR304" s="216"/>
    </row>
    <row r="305" spans="58:278">
      <c r="BF305" s="215">
        <v>-28</v>
      </c>
      <c r="BG305" s="214">
        <f t="shared" si="2976"/>
        <v>-28</v>
      </c>
      <c r="BH305" s="257">
        <f t="shared" ref="BH305:BI305" si="3473">IF(BH307&lt;BH302,(BH302-BH307)/5+BH306,(BH307-BH302)/5+BH304)</f>
        <v>2.0833333333333333E-3</v>
      </c>
      <c r="BI305" s="254">
        <f t="shared" si="3473"/>
        <v>1.9444444444444446E-3</v>
      </c>
      <c r="BJ305" s="254">
        <f t="shared" ref="BJ305:BS305" si="3474">IF(BJ307&lt;BJ302,(BJ302-BJ307)/5+BJ306,(BJ307-BJ302)/5+BJ304)</f>
        <v>1.3888888888888889E-3</v>
      </c>
      <c r="BK305" s="254">
        <f t="shared" si="3474"/>
        <v>1.1111111111111111E-3</v>
      </c>
      <c r="BL305" s="254">
        <f t="shared" si="3474"/>
        <v>6.9444444444444447E-4</v>
      </c>
      <c r="BM305" s="254">
        <f t="shared" si="3474"/>
        <v>1.1111111111111111E-3</v>
      </c>
      <c r="BN305" s="254">
        <f t="shared" si="3474"/>
        <v>1.3888888888888889E-3</v>
      </c>
      <c r="BO305" s="254">
        <f t="shared" si="3474"/>
        <v>6.9444444444444447E-4</v>
      </c>
      <c r="BP305" s="254">
        <f t="shared" si="3474"/>
        <v>2.0833333333333333E-3</v>
      </c>
      <c r="BQ305" s="254">
        <f t="shared" si="3474"/>
        <v>1.1111111111111111E-3</v>
      </c>
      <c r="BR305" s="254">
        <f t="shared" si="3474"/>
        <v>6.9444444444444447E-4</v>
      </c>
      <c r="BS305" s="254">
        <f t="shared" si="3474"/>
        <v>1.3888888888888889E-3</v>
      </c>
      <c r="BT305" s="254">
        <f t="shared" ref="BT305:CH305" si="3475">IF(BT307&lt;BT302,(BT302-BT307)/5+BT306,(BT307-BT302)/5+BT304)</f>
        <v>6.9444444444444447E-4</v>
      </c>
      <c r="BU305" s="254">
        <f t="shared" si="3475"/>
        <v>6.9444444444444447E-4</v>
      </c>
      <c r="BV305" s="254">
        <f t="shared" si="3475"/>
        <v>6.9444444444444447E-4</v>
      </c>
      <c r="BW305" s="254">
        <f t="shared" si="3475"/>
        <v>6.9444444444444447E-4</v>
      </c>
      <c r="BX305" s="254">
        <f t="shared" si="3475"/>
        <v>4.1666666666666664E-4</v>
      </c>
      <c r="BY305" s="254">
        <f t="shared" si="3475"/>
        <v>4.1666666666666664E-4</v>
      </c>
      <c r="BZ305" s="254">
        <f t="shared" si="3475"/>
        <v>0</v>
      </c>
      <c r="CA305" s="254">
        <f t="shared" si="3475"/>
        <v>4.1666666666666664E-4</v>
      </c>
      <c r="CB305" s="254">
        <f t="shared" si="3475"/>
        <v>1.3888888888888889E-3</v>
      </c>
      <c r="CC305" s="254">
        <f t="shared" si="3475"/>
        <v>0</v>
      </c>
      <c r="CD305" s="254">
        <f t="shared" si="3475"/>
        <v>0.99861111111111101</v>
      </c>
      <c r="CE305" s="254">
        <f t="shared" si="3475"/>
        <v>0.99930555555555556</v>
      </c>
      <c r="CF305" s="254">
        <f t="shared" si="3475"/>
        <v>0</v>
      </c>
      <c r="CG305" s="254">
        <f t="shared" si="3475"/>
        <v>0.99930555555555556</v>
      </c>
      <c r="CH305" s="254">
        <f t="shared" si="3475"/>
        <v>0.99750000000000005</v>
      </c>
      <c r="CI305" s="254">
        <f t="shared" ref="CI305:CX305" si="3476">IF(CI307&lt;CI302,(CI302-CI307)/5+CI306,(CI307-CI302)/5+CI304)</f>
        <v>0.99750000000000005</v>
      </c>
      <c r="CJ305" s="254">
        <f t="shared" si="3476"/>
        <v>0.9981944444444445</v>
      </c>
      <c r="CK305" s="254">
        <f t="shared" si="3476"/>
        <v>0.99638888888888888</v>
      </c>
      <c r="CL305" s="254">
        <f t="shared" si="3476"/>
        <v>0.99611111111111106</v>
      </c>
      <c r="CM305" s="254">
        <f t="shared" si="3476"/>
        <v>0.99111111111111116</v>
      </c>
      <c r="CN305" s="254">
        <f t="shared" si="3476"/>
        <v>0.99138888888888876</v>
      </c>
      <c r="CO305" s="254">
        <f t="shared" si="3476"/>
        <v>0.99</v>
      </c>
      <c r="CP305" s="254">
        <f t="shared" si="3476"/>
        <v>0.98680555555555549</v>
      </c>
      <c r="CQ305" s="254">
        <f t="shared" si="3476"/>
        <v>0.98680555555555549</v>
      </c>
      <c r="CR305" s="254">
        <f t="shared" si="3476"/>
        <v>0.98430555555555554</v>
      </c>
      <c r="CS305" s="254">
        <f t="shared" si="3476"/>
        <v>0.98111111111111116</v>
      </c>
      <c r="CT305" s="254">
        <f t="shared" si="3476"/>
        <v>0.98013888888888889</v>
      </c>
      <c r="CU305" s="254">
        <f t="shared" si="3476"/>
        <v>0.97680555555555548</v>
      </c>
      <c r="CV305" s="254">
        <f t="shared" si="3476"/>
        <v>0.97041666666666659</v>
      </c>
      <c r="CW305" s="254">
        <f t="shared" si="3476"/>
        <v>0.96902777777777782</v>
      </c>
      <c r="CX305" s="254">
        <f t="shared" si="3476"/>
        <v>0.96972222222222226</v>
      </c>
      <c r="CY305" s="254">
        <f t="shared" ref="CY305:DO305" si="3477">IF(CY307&lt;CY302,(CY302-CY307)/5+CY306,(CY307-CY302)/5+CY304)</f>
        <v>0.9686111111111112</v>
      </c>
      <c r="CZ305" s="254">
        <f t="shared" si="3477"/>
        <v>0.96625000000000005</v>
      </c>
      <c r="DA305" s="254">
        <f t="shared" si="3477"/>
        <v>0.96583333333333343</v>
      </c>
      <c r="DB305" s="254">
        <f t="shared" si="3477"/>
        <v>0.96375</v>
      </c>
      <c r="DC305" s="254">
        <f t="shared" si="3477"/>
        <v>0.94944444444444442</v>
      </c>
      <c r="DD305" s="254">
        <f t="shared" si="3477"/>
        <v>0.95055555555555571</v>
      </c>
      <c r="DE305" s="254">
        <f t="shared" si="3477"/>
        <v>0.94611111111111112</v>
      </c>
      <c r="DF305" s="254">
        <f t="shared" si="3477"/>
        <v>0.93138888888888882</v>
      </c>
      <c r="DG305" s="254">
        <f t="shared" si="3477"/>
        <v>0.92069444444444448</v>
      </c>
      <c r="DH305" s="254">
        <f t="shared" si="3477"/>
        <v>0.91388888888888886</v>
      </c>
      <c r="DI305" s="254">
        <f t="shared" si="3477"/>
        <v>0.91027777777777785</v>
      </c>
      <c r="DJ305" s="254">
        <f t="shared" si="3477"/>
        <v>0.90555555555555545</v>
      </c>
      <c r="DK305" s="254">
        <f t="shared" si="3477"/>
        <v>0.90375000000000005</v>
      </c>
      <c r="DL305" s="254">
        <f t="shared" si="3477"/>
        <v>0.88444444444444437</v>
      </c>
      <c r="DM305" s="254">
        <f t="shared" si="3477"/>
        <v>0.88750000000000007</v>
      </c>
      <c r="DN305" s="254">
        <f t="shared" si="3477"/>
        <v>0.87916666666666676</v>
      </c>
      <c r="DO305" s="254">
        <f t="shared" si="3477"/>
        <v>0.33777777777777779</v>
      </c>
      <c r="DP305" s="254">
        <f t="shared" ref="DP305" si="3478">IF(DP307&lt;DP302,(DP302-DP307)/5+DP306,(DP307-DP302)/5+DP304)</f>
        <v>0.33333333333333337</v>
      </c>
      <c r="DQ305" s="306">
        <f t="shared" si="2977"/>
        <v>-28</v>
      </c>
      <c r="DR305" s="254">
        <f t="shared" ref="DR305:DS305" si="3479">IF(DR307&lt;DR302,(DR302-DR307)/5+DR306,(DR307-DR302)/5+DR304)</f>
        <v>2.3194444444444448E-2</v>
      </c>
      <c r="DS305" s="254">
        <f t="shared" si="3479"/>
        <v>2.0555555555555553E-2</v>
      </c>
      <c r="DT305" s="254">
        <f t="shared" ref="DT305:ED305" si="3480">IF(DT307&lt;DT302,(DT302-DT307)/5+DT306,(DT307-DT302)/5+DT304)</f>
        <v>2.0555555555555553E-2</v>
      </c>
      <c r="DU305" s="254">
        <f t="shared" si="3480"/>
        <v>1.861111111111111E-2</v>
      </c>
      <c r="DV305" s="254">
        <f t="shared" si="3480"/>
        <v>1.8055555555555561E-2</v>
      </c>
      <c r="DW305" s="254">
        <f t="shared" si="3480"/>
        <v>1.7361111111111112E-2</v>
      </c>
      <c r="DX305" s="254">
        <f t="shared" si="3480"/>
        <v>1.7777777777777774E-2</v>
      </c>
      <c r="DY305" s="254">
        <f t="shared" si="3480"/>
        <v>1.4583333333333335E-2</v>
      </c>
      <c r="DZ305" s="254">
        <f t="shared" si="3480"/>
        <v>1.097222222222222E-2</v>
      </c>
      <c r="EA305" s="254">
        <f t="shared" si="3480"/>
        <v>1.1388888888888888E-2</v>
      </c>
      <c r="EB305" s="254">
        <f t="shared" si="3480"/>
        <v>1.1111111111111112E-2</v>
      </c>
      <c r="EC305" s="254">
        <f t="shared" si="3480"/>
        <v>1.097222222222222E-2</v>
      </c>
      <c r="ED305" s="254">
        <f t="shared" si="3480"/>
        <v>9.1666666666666667E-3</v>
      </c>
      <c r="EE305" s="254">
        <f t="shared" ref="EE305:EU305" si="3481">IF(EE307&lt;EE302,(EE302-EE307)/5+EE306,(EE307-EE302)/5+EE304)</f>
        <v>1.0694444444444446E-2</v>
      </c>
      <c r="EF305" s="254">
        <f t="shared" si="3481"/>
        <v>1.0277777777777776E-2</v>
      </c>
      <c r="EG305" s="254">
        <f t="shared" si="3481"/>
        <v>8.8888888888888871E-3</v>
      </c>
      <c r="EH305" s="254">
        <f t="shared" si="3481"/>
        <v>8.8888888888888871E-3</v>
      </c>
      <c r="EI305" s="254">
        <f t="shared" si="3481"/>
        <v>7.083333333333333E-3</v>
      </c>
      <c r="EJ305" s="254">
        <f t="shared" si="3481"/>
        <v>7.9166666666666656E-3</v>
      </c>
      <c r="EK305" s="254">
        <f t="shared" si="3481"/>
        <v>7.4999999999999997E-3</v>
      </c>
      <c r="EL305" s="254">
        <f t="shared" si="3481"/>
        <v>8.0555555555555554E-3</v>
      </c>
      <c r="EM305" s="254">
        <f t="shared" si="3481"/>
        <v>5.9722222222222225E-3</v>
      </c>
      <c r="EN305" s="254">
        <f t="shared" si="3481"/>
        <v>6.805555555555556E-3</v>
      </c>
      <c r="EO305" s="254">
        <f t="shared" si="3481"/>
        <v>5.4166666666666669E-3</v>
      </c>
      <c r="EP305" s="254">
        <f t="shared" si="3481"/>
        <v>5.0000000000000001E-3</v>
      </c>
      <c r="EQ305" s="254">
        <f t="shared" si="3481"/>
        <v>5.0000000000000001E-3</v>
      </c>
      <c r="ER305" s="254">
        <f t="shared" si="3481"/>
        <v>5.9722222222222225E-3</v>
      </c>
      <c r="ES305" s="254">
        <f t="shared" si="3481"/>
        <v>5.2777777777777779E-3</v>
      </c>
      <c r="ET305" s="254">
        <f t="shared" si="3481"/>
        <v>3.1944444444444446E-3</v>
      </c>
      <c r="EU305" s="254">
        <f t="shared" si="3481"/>
        <v>3.1944444444444446E-3</v>
      </c>
      <c r="EV305" s="254">
        <f t="shared" ref="EV305:FJ305" si="3482">IF(EV307&lt;EV302,(EV302-EV307)/5+EV306,(EV307-EV302)/5+EV304)</f>
        <v>4.5833333333333334E-3</v>
      </c>
      <c r="EW305" s="254">
        <f t="shared" si="3482"/>
        <v>2.0833333333333333E-3</v>
      </c>
      <c r="EX305" s="254">
        <f t="shared" si="3482"/>
        <v>4.1666666666666666E-3</v>
      </c>
      <c r="EY305" s="254">
        <f t="shared" si="3482"/>
        <v>3.8888888888888888E-3</v>
      </c>
      <c r="EZ305" s="254">
        <f t="shared" si="3482"/>
        <v>2.5000000000000001E-3</v>
      </c>
      <c r="FA305" s="254">
        <f t="shared" si="3482"/>
        <v>3.8888888888888888E-3</v>
      </c>
      <c r="FB305" s="254">
        <f t="shared" si="3482"/>
        <v>2.7777777777777779E-3</v>
      </c>
      <c r="FC305" s="254">
        <f t="shared" si="3482"/>
        <v>3.1944444444444446E-3</v>
      </c>
      <c r="FD305" s="254">
        <f t="shared" si="3482"/>
        <v>1.8055555555555557E-3</v>
      </c>
      <c r="FE305" s="254">
        <f t="shared" si="3482"/>
        <v>2.0833333333333333E-3</v>
      </c>
      <c r="FF305" s="254">
        <f t="shared" si="3482"/>
        <v>2.0833333333333333E-3</v>
      </c>
      <c r="FG305" s="254">
        <f t="shared" si="3482"/>
        <v>3.6111111111111114E-3</v>
      </c>
      <c r="FH305" s="254">
        <f t="shared" si="3482"/>
        <v>2.2222222222222222E-3</v>
      </c>
      <c r="FI305" s="254">
        <f t="shared" si="3482"/>
        <v>1.9444444444444446E-3</v>
      </c>
      <c r="FJ305" s="254">
        <f t="shared" si="3482"/>
        <v>2.5000000000000001E-3</v>
      </c>
      <c r="FK305" s="255">
        <f t="shared" ref="FK305" si="3483">IF(FK307&lt;FK302,(FK302-FK307)/5+FK306,(FK307-FK302)/5+FK304)</f>
        <v>2.5000000000000001E-3</v>
      </c>
      <c r="FL305" s="214">
        <f t="shared" si="2978"/>
        <v>-28</v>
      </c>
      <c r="FM305" s="214"/>
      <c r="FN305" s="214"/>
      <c r="FO305" s="216"/>
      <c r="FP305" s="216"/>
      <c r="FQ305" s="216"/>
      <c r="FR305" s="216"/>
      <c r="FS305" s="216"/>
      <c r="FT305" s="216"/>
      <c r="FU305" s="216"/>
      <c r="FV305" s="216"/>
      <c r="FW305" s="216"/>
      <c r="FX305" s="216"/>
      <c r="FY305" s="216"/>
      <c r="FZ305" s="216"/>
      <c r="GA305" s="216"/>
      <c r="GB305" s="216"/>
      <c r="GC305" s="216"/>
      <c r="GD305" s="216"/>
      <c r="GE305" s="216"/>
      <c r="GF305" s="216"/>
      <c r="GG305" s="216"/>
      <c r="GH305" s="216"/>
      <c r="GI305" s="216"/>
      <c r="GJ305" s="216"/>
      <c r="GK305" s="216"/>
      <c r="GL305" s="216"/>
      <c r="GM305" s="216"/>
      <c r="GN305" s="216"/>
      <c r="GO305" s="216"/>
      <c r="GP305" s="216"/>
      <c r="GQ305" s="216"/>
      <c r="GR305" s="216"/>
      <c r="GS305" s="216"/>
      <c r="GT305" s="216"/>
      <c r="GU305" s="216"/>
      <c r="GV305" s="216"/>
      <c r="GW305" s="216"/>
      <c r="GX305" s="216"/>
      <c r="GY305" s="216"/>
      <c r="GZ305" s="216"/>
      <c r="HA305" s="216"/>
      <c r="HB305" s="216"/>
      <c r="HC305" s="216"/>
      <c r="HD305" s="216"/>
      <c r="HE305" s="216"/>
      <c r="HF305" s="216"/>
      <c r="HG305" s="216"/>
      <c r="HH305" s="216"/>
      <c r="HI305" s="216"/>
      <c r="HJ305" s="216"/>
      <c r="HK305" s="216"/>
      <c r="HL305" s="216"/>
      <c r="HM305" s="216"/>
      <c r="HN305" s="216"/>
      <c r="HO305" s="216"/>
      <c r="HP305" s="216"/>
      <c r="HQ305" s="216"/>
      <c r="HR305" s="216"/>
      <c r="HS305" s="216"/>
      <c r="HT305" s="216"/>
      <c r="HU305" s="216"/>
      <c r="HV305" s="216"/>
      <c r="HW305" s="216"/>
      <c r="HX305" s="216"/>
      <c r="HY305" s="216"/>
      <c r="HZ305" s="216"/>
      <c r="IA305" s="216"/>
      <c r="IB305" s="216"/>
      <c r="IC305" s="216"/>
      <c r="ID305" s="216"/>
      <c r="IE305" s="216"/>
      <c r="IF305" s="216"/>
      <c r="IG305" s="216"/>
      <c r="IH305" s="216"/>
      <c r="II305" s="216"/>
      <c r="IJ305" s="216"/>
      <c r="IK305" s="216"/>
      <c r="IL305" s="216"/>
      <c r="IM305" s="216"/>
      <c r="IN305" s="216"/>
      <c r="IO305" s="216"/>
      <c r="IP305" s="216"/>
      <c r="IQ305" s="216"/>
      <c r="IR305" s="216"/>
      <c r="IS305" s="216"/>
      <c r="IT305" s="216"/>
      <c r="IU305" s="216"/>
      <c r="IV305" s="216"/>
      <c r="IW305" s="216"/>
      <c r="IX305" s="216"/>
      <c r="IY305" s="216"/>
      <c r="IZ305" s="216"/>
      <c r="JA305" s="216"/>
      <c r="JB305" s="216"/>
      <c r="JC305" s="216"/>
      <c r="JD305" s="216"/>
      <c r="JE305" s="216"/>
      <c r="JF305" s="216"/>
      <c r="JG305" s="216"/>
      <c r="JH305" s="216"/>
      <c r="JI305" s="216"/>
      <c r="JJ305" s="216"/>
      <c r="JK305" s="216"/>
      <c r="JL305" s="216"/>
      <c r="JM305" s="216"/>
      <c r="JN305" s="216"/>
      <c r="JO305" s="216"/>
      <c r="JP305" s="216"/>
      <c r="JQ305" s="216"/>
      <c r="JR305" s="216"/>
    </row>
    <row r="306" spans="58:278" ht="15.75" thickBot="1">
      <c r="BF306" s="215">
        <v>-29</v>
      </c>
      <c r="BG306" s="214">
        <f t="shared" si="2976"/>
        <v>-29</v>
      </c>
      <c r="BH306" s="286">
        <f>IF(BH307&lt;BH302,(BH302-BH307)/5+BH307,(BH307-BH302)/5+BH305)</f>
        <v>2.0833333333333333E-3</v>
      </c>
      <c r="BI306" s="283">
        <f>IF(BI307&lt;BI302,(BI302-BI307)/5+BI307,(BI307-BI302)/5+BI305)</f>
        <v>1.6666666666666668E-3</v>
      </c>
      <c r="BJ306" s="283">
        <f t="shared" ref="BJ306:BS306" si="3484">IF(BJ307&lt;BJ302,(BJ302-BJ307)/5+BJ307,(BJ307-BJ302)/5+BJ305)</f>
        <v>1.3888888888888889E-3</v>
      </c>
      <c r="BK306" s="283">
        <f t="shared" si="3484"/>
        <v>1.25E-3</v>
      </c>
      <c r="BL306" s="283">
        <f t="shared" si="3484"/>
        <v>6.9444444444444447E-4</v>
      </c>
      <c r="BM306" s="283">
        <f t="shared" si="3484"/>
        <v>1.25E-3</v>
      </c>
      <c r="BN306" s="283">
        <f t="shared" si="3484"/>
        <v>1.3888888888888889E-3</v>
      </c>
      <c r="BO306" s="283">
        <f t="shared" si="3484"/>
        <v>6.9444444444444447E-4</v>
      </c>
      <c r="BP306" s="283">
        <f t="shared" si="3484"/>
        <v>2.0833333333333333E-3</v>
      </c>
      <c r="BQ306" s="283">
        <f t="shared" si="3484"/>
        <v>1.25E-3</v>
      </c>
      <c r="BR306" s="283">
        <f t="shared" si="3484"/>
        <v>6.9444444444444447E-4</v>
      </c>
      <c r="BS306" s="283">
        <f t="shared" si="3484"/>
        <v>1.3888888888888889E-3</v>
      </c>
      <c r="BT306" s="283">
        <f t="shared" ref="BT306" si="3485">IF(BT307&lt;BT302,(BT302-BT307)/5+BT307,(BT307-BT302)/5+BT305)</f>
        <v>6.9444444444444447E-4</v>
      </c>
      <c r="BU306" s="283">
        <f t="shared" ref="BU306" si="3486">IF(BU307&lt;BU302,(BU302-BU307)/5+BU307,(BU307-BU302)/5+BU305)</f>
        <v>6.9444444444444447E-4</v>
      </c>
      <c r="BV306" s="283">
        <f t="shared" ref="BV306" si="3487">IF(BV307&lt;BV302,(BV302-BV307)/5+BV307,(BV307-BV302)/5+BV305)</f>
        <v>6.9444444444444447E-4</v>
      </c>
      <c r="BW306" s="283">
        <f t="shared" ref="BW306" si="3488">IF(BW307&lt;BW302,(BW302-BW307)/5+BW307,(BW307-BW302)/5+BW305)</f>
        <v>6.9444444444444447E-4</v>
      </c>
      <c r="BX306" s="283">
        <f t="shared" ref="BX306" si="3489">IF(BX307&lt;BX302,(BX302-BX307)/5+BX307,(BX307-BX302)/5+BX305)</f>
        <v>5.5555555555555556E-4</v>
      </c>
      <c r="BY306" s="283">
        <f t="shared" ref="BY306" si="3490">IF(BY307&lt;BY302,(BY302-BY307)/5+BY307,(BY307-BY302)/5+BY305)</f>
        <v>5.5555555555555556E-4</v>
      </c>
      <c r="BZ306" s="283">
        <f t="shared" ref="BZ306" si="3491">IF(BZ307&lt;BZ302,(BZ302-BZ307)/5+BZ307,(BZ307-BZ302)/5+BZ305)</f>
        <v>0</v>
      </c>
      <c r="CA306" s="283">
        <f t="shared" ref="CA306" si="3492">IF(CA307&lt;CA302,(CA302-CA307)/5+CA307,(CA307-CA302)/5+CA305)</f>
        <v>5.5555555555555556E-4</v>
      </c>
      <c r="CB306" s="283">
        <f t="shared" ref="CB306" si="3493">IF(CB307&lt;CB302,(CB302-CB307)/5+CB307,(CB307-CB302)/5+CB305)</f>
        <v>1.3888888888888889E-3</v>
      </c>
      <c r="CC306" s="283">
        <f t="shared" ref="CC306" si="3494">IF(CC307&lt;CC302,(CC302-CC307)/5+CC307,(CC307-CC302)/5+CC305)</f>
        <v>0</v>
      </c>
      <c r="CD306" s="283">
        <f t="shared" ref="CD306" si="3495">IF(CD307&lt;CD302,(CD302-CD307)/5+CD307,(CD307-CD302)/5+CD305)</f>
        <v>0.99861111111111101</v>
      </c>
      <c r="CE306" s="283">
        <f t="shared" ref="CE306" si="3496">IF(CE307&lt;CE302,(CE302-CE307)/5+CE307,(CE307-CE302)/5+CE305)</f>
        <v>0.99930555555555556</v>
      </c>
      <c r="CF306" s="283">
        <f t="shared" ref="CF306" si="3497">IF(CF307&lt;CF302,(CF302-CF307)/5+CF307,(CF307-CF302)/5+CF305)</f>
        <v>0</v>
      </c>
      <c r="CG306" s="283">
        <f t="shared" ref="CG306" si="3498">IF(CG307&lt;CG302,(CG302-CG307)/5+CG307,(CG307-CG302)/5+CG305)</f>
        <v>0.99930555555555556</v>
      </c>
      <c r="CH306" s="283">
        <f t="shared" ref="CH306" si="3499">IF(CH307&lt;CH302,(CH302-CH307)/5+CH307,(CH307-CH302)/5+CH305)</f>
        <v>0.99736111111111114</v>
      </c>
      <c r="CI306" s="283">
        <f t="shared" ref="CI306" si="3500">IF(CI307&lt;CI302,(CI302-CI307)/5+CI307,(CI307-CI302)/5+CI305)</f>
        <v>0.99736111111111114</v>
      </c>
      <c r="CJ306" s="283">
        <f t="shared" ref="CJ306" si="3501">IF(CJ307&lt;CJ302,(CJ302-CJ307)/5+CJ307,(CJ307-CJ302)/5+CJ305)</f>
        <v>0.99805555555555558</v>
      </c>
      <c r="CK306" s="283">
        <f t="shared" ref="CK306" si="3502">IF(CK307&lt;CK302,(CK302-CK307)/5+CK307,(CK307-CK302)/5+CK305)</f>
        <v>0.99611111111111106</v>
      </c>
      <c r="CL306" s="283">
        <f t="shared" ref="CL306" si="3503">IF(CL307&lt;CL302,(CL302-CL307)/5+CL307,(CL307-CL302)/5+CL305)</f>
        <v>0.99597222222222215</v>
      </c>
      <c r="CM306" s="283">
        <f t="shared" ref="CM306" si="3504">IF(CM307&lt;CM302,(CM302-CM307)/5+CM307,(CM307-CM302)/5+CM305)</f>
        <v>0.99069444444444443</v>
      </c>
      <c r="CN306" s="283">
        <f t="shared" ref="CN306" si="3505">IF(CN307&lt;CN302,(CN302-CN307)/5+CN307,(CN307-CN302)/5+CN305)</f>
        <v>0.99083333333333323</v>
      </c>
      <c r="CO306" s="283">
        <f t="shared" ref="CO306" si="3506">IF(CO307&lt;CO302,(CO302-CO307)/5+CO307,(CO307-CO302)/5+CO305)</f>
        <v>0.98944444444444446</v>
      </c>
      <c r="CP306" s="283">
        <f t="shared" ref="CP306" si="3507">IF(CP307&lt;CP302,(CP302-CP307)/5+CP307,(CP307-CP302)/5+CP305)</f>
        <v>0.98611111111111105</v>
      </c>
      <c r="CQ306" s="283">
        <f t="shared" ref="CQ306" si="3508">IF(CQ307&lt;CQ302,(CQ302-CQ307)/5+CQ307,(CQ307-CQ302)/5+CQ305)</f>
        <v>0.98611111111111105</v>
      </c>
      <c r="CR306" s="283">
        <f t="shared" ref="CR306" si="3509">IF(CR307&lt;CR302,(CR302-CR307)/5+CR307,(CR307-CR302)/5+CR305)</f>
        <v>0.98347222222222219</v>
      </c>
      <c r="CS306" s="283">
        <f t="shared" ref="CS306" si="3510">IF(CS307&lt;CS302,(CS302-CS307)/5+CS307,(CS307-CS302)/5+CS305)</f>
        <v>0.98013888888888889</v>
      </c>
      <c r="CT306" s="283">
        <f t="shared" ref="CT306" si="3511">IF(CT307&lt;CT302,(CT302-CT307)/5+CT307,(CT307-CT302)/5+CT305)</f>
        <v>0.9786111111111111</v>
      </c>
      <c r="CU306" s="283">
        <f t="shared" ref="CU306" si="3512">IF(CU307&lt;CU302,(CU302-CU307)/5+CU307,(CU307-CU302)/5+CU305)</f>
        <v>0.97555555555555551</v>
      </c>
      <c r="CV306" s="283">
        <f t="shared" ref="CV306" si="3513">IF(CV307&lt;CV302,(CV302-CV307)/5+CV307,(CV307-CV302)/5+CV305)</f>
        <v>0.9688888888888888</v>
      </c>
      <c r="CW306" s="283">
        <f t="shared" ref="CW306" si="3514">IF(CW307&lt;CW302,(CW302-CW307)/5+CW307,(CW307-CW302)/5+CW305)</f>
        <v>0.96750000000000003</v>
      </c>
      <c r="CX306" s="283">
        <f t="shared" ref="CX306" si="3515">IF(CX307&lt;CX302,(CX302-CX307)/5+CX307,(CX307-CX302)/5+CX305)</f>
        <v>0.96819444444444447</v>
      </c>
      <c r="CY306" s="283">
        <f t="shared" ref="CY306" si="3516">IF(CY307&lt;CY302,(CY302-CY307)/5+CY307,(CY307-CY302)/5+CY305)</f>
        <v>0.9669444444444445</v>
      </c>
      <c r="CZ306" s="283">
        <f t="shared" ref="CZ306" si="3517">IF(CZ307&lt;CZ302,(CZ302-CZ307)/5+CZ307,(CZ307-CZ302)/5+CZ305)</f>
        <v>0.96472222222222226</v>
      </c>
      <c r="DA306" s="283">
        <f t="shared" ref="DA306" si="3518">IF(DA307&lt;DA302,(DA302-DA307)/5+DA307,(DA307-DA302)/5+DA305)</f>
        <v>0.96416666666666673</v>
      </c>
      <c r="DB306" s="283">
        <f t="shared" ref="DB306" si="3519">IF(DB307&lt;DB302,(DB302-DB307)/5+DB307,(DB307-DB302)/5+DB305)</f>
        <v>0.96138888888888885</v>
      </c>
      <c r="DC306" s="283">
        <f t="shared" ref="DC306" si="3520">IF(DC307&lt;DC302,(DC302-DC307)/5+DC307,(DC307-DC302)/5+DC305)</f>
        <v>0.94694444444444448</v>
      </c>
      <c r="DD306" s="283">
        <f t="shared" ref="DD306" si="3521">IF(DD307&lt;DD302,(DD302-DD307)/5+DD307,(DD307-DD302)/5+DD305)</f>
        <v>0.94750000000000012</v>
      </c>
      <c r="DE306" s="283">
        <f t="shared" ref="DE306" si="3522">IF(DE307&lt;DE302,(DE302-DE307)/5+DE307,(DE307-DE302)/5+DE305)</f>
        <v>0.94319444444444445</v>
      </c>
      <c r="DF306" s="283">
        <f t="shared" ref="DF306" si="3523">IF(DF307&lt;DF302,(DF302-DF307)/5+DF307,(DF307-DF302)/5+DF305)</f>
        <v>0.92749999999999999</v>
      </c>
      <c r="DG306" s="283">
        <f t="shared" ref="DG306" si="3524">IF(DG307&lt;DG302,(DG302-DG307)/5+DG307,(DG307-DG302)/5+DG305)</f>
        <v>0.91625000000000001</v>
      </c>
      <c r="DH306" s="283">
        <f t="shared" ref="DH306" si="3525">IF(DH307&lt;DH302,(DH302-DH307)/5+DH307,(DH307-DH302)/5+DH305)</f>
        <v>0.90902777777777777</v>
      </c>
      <c r="DI306" s="283">
        <f t="shared" ref="DI306" si="3526">IF(DI307&lt;DI302,(DI302-DI307)/5+DI307,(DI307-DI302)/5+DI305)</f>
        <v>0.90513888888888894</v>
      </c>
      <c r="DJ306" s="283">
        <f t="shared" ref="DJ306" si="3527">IF(DJ307&lt;DJ302,(DJ302-DJ307)/5+DJ307,(DJ307-DJ302)/5+DJ305)</f>
        <v>0.89999999999999991</v>
      </c>
      <c r="DK306" s="283">
        <f t="shared" ref="DK306" si="3528">IF(DK307&lt;DK302,(DK302-DK307)/5+DK307,(DK307-DK302)/5+DK305)</f>
        <v>0.89805555555555561</v>
      </c>
      <c r="DL306" s="283">
        <f t="shared" ref="DL306" si="3529">IF(DL307&lt;DL302,(DL302-DL307)/5+DL307,(DL307-DL302)/5+DL305)</f>
        <v>0.87694444444444442</v>
      </c>
      <c r="DM306" s="283">
        <f t="shared" ref="DM306" si="3530">IF(DM307&lt;DM302,(DM302-DM307)/5+DM307,(DM307-DM302)/5+DM305)</f>
        <v>0.88750000000000007</v>
      </c>
      <c r="DN306" s="283">
        <f t="shared" ref="DN306" si="3531">IF(DN307&lt;DN302,(DN302-DN307)/5+DN307,(DN307-DN302)/5+DN305)</f>
        <v>0.87916666666666676</v>
      </c>
      <c r="DO306" s="283">
        <f t="shared" ref="DO306" si="3532">IF(DO307&lt;DO302,(DO302-DO307)/5+DO307,(DO307-DO302)/5+DO305)</f>
        <v>0.16888888888888889</v>
      </c>
      <c r="DP306" s="283">
        <f t="shared" ref="DP306" si="3533">IF(DP307&lt;DP302,(DP302-DP307)/5+DP307,(DP307-DP302)/5+DP305)</f>
        <v>0.16666666666666669</v>
      </c>
      <c r="DQ306" s="306">
        <f t="shared" si="2977"/>
        <v>-29</v>
      </c>
      <c r="DR306" s="272">
        <f t="shared" ref="DR306:DS306" si="3534">IF(DR307&lt;DR302,(DR302-DR307)/5+DR307,(DR307-DR302)/5+DR305)</f>
        <v>2.3750000000000004E-2</v>
      </c>
      <c r="DS306" s="272">
        <f t="shared" si="3534"/>
        <v>2.1388888888888884E-2</v>
      </c>
      <c r="DT306" s="272">
        <f t="shared" ref="DT306:ED306" si="3535">IF(DT307&lt;DT302,(DT302-DT307)/5+DT307,(DT307-DT302)/5+DT305)</f>
        <v>2.1388888888888884E-2</v>
      </c>
      <c r="DU306" s="272">
        <f t="shared" si="3535"/>
        <v>1.9027777777777775E-2</v>
      </c>
      <c r="DV306" s="272">
        <f t="shared" si="3535"/>
        <v>1.8750000000000006E-2</v>
      </c>
      <c r="DW306" s="272">
        <f t="shared" si="3535"/>
        <v>1.8055555555555557E-2</v>
      </c>
      <c r="DX306" s="272">
        <f t="shared" si="3535"/>
        <v>1.8611111111111106E-2</v>
      </c>
      <c r="DY306" s="272">
        <f t="shared" si="3535"/>
        <v>1.5277777777777781E-2</v>
      </c>
      <c r="DZ306" s="272">
        <f t="shared" si="3535"/>
        <v>1.1388888888888886E-2</v>
      </c>
      <c r="EA306" s="272">
        <f t="shared" si="3535"/>
        <v>1.125E-2</v>
      </c>
      <c r="EB306" s="272">
        <f t="shared" si="3535"/>
        <v>1.1111111111111112E-2</v>
      </c>
      <c r="EC306" s="272">
        <f t="shared" si="3535"/>
        <v>1.1388888888888886E-2</v>
      </c>
      <c r="ED306" s="272">
        <f t="shared" si="3535"/>
        <v>9.4444444444444445E-3</v>
      </c>
      <c r="EE306" s="272">
        <f t="shared" ref="EE306:EU306" si="3536">IF(EE307&lt;EE302,(EE302-EE307)/5+EE307,(EE307-EE302)/5+EE305)</f>
        <v>1.1250000000000001E-2</v>
      </c>
      <c r="EF306" s="272">
        <f t="shared" si="3536"/>
        <v>1.0694444444444442E-2</v>
      </c>
      <c r="EG306" s="272">
        <f t="shared" si="3536"/>
        <v>9.305555555555553E-3</v>
      </c>
      <c r="EH306" s="272">
        <f t="shared" si="3536"/>
        <v>9.305555555555553E-3</v>
      </c>
      <c r="EI306" s="272">
        <f t="shared" si="3536"/>
        <v>7.3611111111111108E-3</v>
      </c>
      <c r="EJ306" s="272">
        <f t="shared" si="3536"/>
        <v>7.7777777777777776E-3</v>
      </c>
      <c r="EK306" s="272">
        <f t="shared" si="3536"/>
        <v>7.2222222222222219E-3</v>
      </c>
      <c r="EL306" s="272">
        <f t="shared" si="3536"/>
        <v>8.1944444444444452E-3</v>
      </c>
      <c r="EM306" s="272">
        <f t="shared" si="3536"/>
        <v>6.1111111111111114E-3</v>
      </c>
      <c r="EN306" s="272">
        <f t="shared" si="3536"/>
        <v>7.2222222222222228E-3</v>
      </c>
      <c r="EO306" s="272">
        <f t="shared" si="3536"/>
        <v>5.138888888888889E-3</v>
      </c>
      <c r="EP306" s="272">
        <f t="shared" si="3536"/>
        <v>4.5833333333333334E-3</v>
      </c>
      <c r="EQ306" s="272">
        <f t="shared" si="3536"/>
        <v>4.5833333333333334E-3</v>
      </c>
      <c r="ER306" s="272">
        <f t="shared" si="3536"/>
        <v>6.1111111111111114E-3</v>
      </c>
      <c r="ES306" s="272">
        <f t="shared" si="3536"/>
        <v>5.4166666666666669E-3</v>
      </c>
      <c r="ET306" s="272">
        <f t="shared" si="3536"/>
        <v>3.3333333333333335E-3</v>
      </c>
      <c r="EU306" s="272">
        <f t="shared" si="3536"/>
        <v>3.3333333333333335E-3</v>
      </c>
      <c r="EV306" s="272">
        <f t="shared" ref="EV306:FJ306" si="3537">IF(EV307&lt;EV302,(EV302-EV307)/5+EV307,(EV307-EV302)/5+EV305)</f>
        <v>4.7222222222222223E-3</v>
      </c>
      <c r="EW306" s="272">
        <f t="shared" si="3537"/>
        <v>2.0833333333333333E-3</v>
      </c>
      <c r="EX306" s="272">
        <f t="shared" si="3537"/>
        <v>4.1666666666666666E-3</v>
      </c>
      <c r="EY306" s="272">
        <f t="shared" si="3537"/>
        <v>4.0277777777777777E-3</v>
      </c>
      <c r="EZ306" s="272">
        <f t="shared" si="3537"/>
        <v>2.638888888888889E-3</v>
      </c>
      <c r="FA306" s="272">
        <f t="shared" si="3537"/>
        <v>4.0277777777777777E-3</v>
      </c>
      <c r="FB306" s="272">
        <f t="shared" si="3537"/>
        <v>2.7777777777777779E-3</v>
      </c>
      <c r="FC306" s="272">
        <f t="shared" si="3537"/>
        <v>3.3333333333333335E-3</v>
      </c>
      <c r="FD306" s="272">
        <f t="shared" si="3537"/>
        <v>1.9444444444444446E-3</v>
      </c>
      <c r="FE306" s="272">
        <f t="shared" si="3537"/>
        <v>2.0833333333333333E-3</v>
      </c>
      <c r="FF306" s="272">
        <f t="shared" si="3537"/>
        <v>2.0833333333333333E-3</v>
      </c>
      <c r="FG306" s="272">
        <f t="shared" si="3537"/>
        <v>3.8888888888888892E-3</v>
      </c>
      <c r="FH306" s="272">
        <f t="shared" si="3537"/>
        <v>1.8055555555555555E-3</v>
      </c>
      <c r="FI306" s="272">
        <f t="shared" si="3537"/>
        <v>1.6666666666666668E-3</v>
      </c>
      <c r="FJ306" s="272">
        <f t="shared" si="3537"/>
        <v>2.638888888888889E-3</v>
      </c>
      <c r="FK306" s="275">
        <f t="shared" ref="FK306" si="3538">IF(FK307&lt;FK302,(FK302-FK307)/5+FK307,(FK307-FK302)/5+FK305)</f>
        <v>2.638888888888889E-3</v>
      </c>
      <c r="FL306" s="214">
        <f t="shared" si="2978"/>
        <v>-29</v>
      </c>
      <c r="FM306" s="214"/>
      <c r="FN306" s="214"/>
      <c r="FO306" s="216"/>
      <c r="FP306" s="216"/>
      <c r="FQ306" s="216"/>
      <c r="FR306" s="216"/>
      <c r="FS306" s="216"/>
      <c r="FT306" s="216"/>
      <c r="FU306" s="216"/>
      <c r="FV306" s="216"/>
      <c r="FW306" s="216"/>
      <c r="FX306" s="216"/>
      <c r="FY306" s="216"/>
      <c r="FZ306" s="216"/>
      <c r="GA306" s="216"/>
      <c r="GB306" s="216"/>
      <c r="GC306" s="216"/>
      <c r="GD306" s="216"/>
      <c r="GE306" s="216"/>
      <c r="GF306" s="216"/>
      <c r="GG306" s="216"/>
      <c r="GH306" s="216"/>
      <c r="GI306" s="216"/>
      <c r="GJ306" s="216"/>
      <c r="GK306" s="216"/>
      <c r="GL306" s="216"/>
      <c r="GM306" s="216"/>
      <c r="GN306" s="216"/>
      <c r="GO306" s="216"/>
      <c r="GP306" s="216"/>
      <c r="GQ306" s="216"/>
      <c r="GR306" s="216"/>
      <c r="GS306" s="216"/>
      <c r="GT306" s="216"/>
      <c r="GU306" s="216"/>
      <c r="GV306" s="216"/>
      <c r="GW306" s="216"/>
      <c r="GX306" s="216"/>
      <c r="GY306" s="216"/>
      <c r="GZ306" s="216"/>
      <c r="HA306" s="216"/>
      <c r="HB306" s="216"/>
      <c r="HC306" s="216"/>
      <c r="HD306" s="216"/>
      <c r="HE306" s="216"/>
      <c r="HF306" s="216"/>
      <c r="HG306" s="216"/>
      <c r="HH306" s="216"/>
      <c r="HI306" s="216"/>
      <c r="HJ306" s="216"/>
      <c r="HK306" s="216"/>
      <c r="HL306" s="216"/>
      <c r="HM306" s="216"/>
      <c r="HN306" s="216"/>
      <c r="HO306" s="216"/>
      <c r="HP306" s="216"/>
      <c r="HQ306" s="216"/>
      <c r="HR306" s="216"/>
      <c r="HS306" s="216"/>
      <c r="HT306" s="216"/>
      <c r="HU306" s="216"/>
      <c r="HV306" s="216"/>
      <c r="HW306" s="216"/>
      <c r="HX306" s="216"/>
      <c r="HY306" s="216"/>
      <c r="HZ306" s="216"/>
      <c r="IA306" s="216"/>
      <c r="IB306" s="216"/>
      <c r="IC306" s="216"/>
      <c r="ID306" s="216"/>
      <c r="IE306" s="216"/>
      <c r="IF306" s="216"/>
      <c r="IG306" s="216"/>
      <c r="IH306" s="216"/>
      <c r="II306" s="216"/>
      <c r="IJ306" s="216"/>
      <c r="IK306" s="216"/>
      <c r="IL306" s="216"/>
      <c r="IM306" s="216"/>
      <c r="IN306" s="216"/>
      <c r="IO306" s="216"/>
      <c r="IP306" s="216"/>
      <c r="IQ306" s="216"/>
      <c r="IR306" s="216"/>
      <c r="IS306" s="216"/>
      <c r="IT306" s="216"/>
      <c r="IU306" s="216"/>
      <c r="IV306" s="216"/>
      <c r="IW306" s="216"/>
      <c r="IX306" s="216"/>
      <c r="IY306" s="216"/>
      <c r="IZ306" s="216"/>
      <c r="JA306" s="216"/>
      <c r="JB306" s="216"/>
      <c r="JC306" s="216"/>
      <c r="JD306" s="216"/>
      <c r="JE306" s="216"/>
      <c r="JF306" s="216"/>
      <c r="JG306" s="216"/>
      <c r="JH306" s="216"/>
      <c r="JI306" s="216"/>
      <c r="JJ306" s="216"/>
      <c r="JK306" s="216"/>
      <c r="JL306" s="216"/>
      <c r="JM306" s="216"/>
      <c r="JN306" s="216"/>
      <c r="JO306" s="216"/>
      <c r="JP306" s="216"/>
      <c r="JQ306" s="216"/>
      <c r="JR306" s="216"/>
    </row>
    <row r="307" spans="58:278" ht="15.75" thickBot="1">
      <c r="BF307" s="215">
        <v>-30</v>
      </c>
      <c r="BG307" s="214">
        <f t="shared" si="2976"/>
        <v>-30</v>
      </c>
      <c r="BH307" s="258">
        <v>2.0833333333333333E-3</v>
      </c>
      <c r="BI307" s="259">
        <v>1.3888888888888889E-3</v>
      </c>
      <c r="BJ307" s="259">
        <v>1.3888888888888889E-3</v>
      </c>
      <c r="BK307" s="259">
        <v>1.3888888888888889E-3</v>
      </c>
      <c r="BL307" s="259">
        <v>6.9444444444444447E-4</v>
      </c>
      <c r="BM307" s="259">
        <v>1.3888888888888889E-3</v>
      </c>
      <c r="BN307" s="259">
        <v>1.3888888888888889E-3</v>
      </c>
      <c r="BO307" s="259">
        <v>6.9444444444444447E-4</v>
      </c>
      <c r="BP307" s="259">
        <v>2.0833333333333333E-3</v>
      </c>
      <c r="BQ307" s="259">
        <v>1.3888888888888889E-3</v>
      </c>
      <c r="BR307" s="259">
        <v>6.9444444444444447E-4</v>
      </c>
      <c r="BS307" s="259">
        <v>1.3888888888888889E-3</v>
      </c>
      <c r="BT307" s="259">
        <v>6.9444444444444447E-4</v>
      </c>
      <c r="BU307" s="259">
        <v>6.9444444444444447E-4</v>
      </c>
      <c r="BV307" s="259">
        <v>6.9444444444444447E-4</v>
      </c>
      <c r="BW307" s="259">
        <v>6.9444444444444447E-4</v>
      </c>
      <c r="BX307" s="259">
        <v>6.9444444444444447E-4</v>
      </c>
      <c r="BY307" s="259">
        <v>6.9444444444444447E-4</v>
      </c>
      <c r="BZ307" s="259">
        <v>0</v>
      </c>
      <c r="CA307" s="259">
        <v>6.9444444444444447E-4</v>
      </c>
      <c r="CB307" s="259">
        <v>1.3888888888888889E-3</v>
      </c>
      <c r="CC307" s="259">
        <v>0</v>
      </c>
      <c r="CD307" s="259">
        <v>0.99861111111111101</v>
      </c>
      <c r="CE307" s="259">
        <v>0.99930555555555556</v>
      </c>
      <c r="CF307" s="259">
        <v>0</v>
      </c>
      <c r="CG307" s="259">
        <v>0.99930555555555556</v>
      </c>
      <c r="CH307" s="259">
        <v>0.99722222222222223</v>
      </c>
      <c r="CI307" s="259">
        <v>0.99722222222222223</v>
      </c>
      <c r="CJ307" s="259">
        <v>0.99791666666666667</v>
      </c>
      <c r="CK307" s="259">
        <v>0.99583333333333324</v>
      </c>
      <c r="CL307" s="259">
        <v>0.99583333333333324</v>
      </c>
      <c r="CM307" s="259">
        <v>0.9902777777777777</v>
      </c>
      <c r="CN307" s="259">
        <v>0.9902777777777777</v>
      </c>
      <c r="CO307" s="259">
        <v>0.98888888888888893</v>
      </c>
      <c r="CP307" s="259">
        <v>0.98541666666666661</v>
      </c>
      <c r="CQ307" s="259">
        <v>0.98541666666666661</v>
      </c>
      <c r="CR307" s="259">
        <v>0.98263888888888884</v>
      </c>
      <c r="CS307" s="259">
        <v>0.97916666666666663</v>
      </c>
      <c r="CT307" s="259">
        <v>0.9770833333333333</v>
      </c>
      <c r="CU307" s="259">
        <v>0.97430555555555554</v>
      </c>
      <c r="CV307" s="259">
        <v>0.96736111111111101</v>
      </c>
      <c r="CW307" s="259">
        <v>0.96597222222222223</v>
      </c>
      <c r="CX307" s="259">
        <v>0.96666666666666667</v>
      </c>
      <c r="CY307" s="259">
        <v>0.96527777777777779</v>
      </c>
      <c r="CZ307" s="259">
        <v>0.96319444444444446</v>
      </c>
      <c r="DA307" s="259">
        <v>0.96250000000000002</v>
      </c>
      <c r="DB307" s="259">
        <v>0.9590277777777777</v>
      </c>
      <c r="DC307" s="259">
        <v>0.94444444444444453</v>
      </c>
      <c r="DD307" s="259">
        <v>0.94444444444444453</v>
      </c>
      <c r="DE307" s="259">
        <v>0.94027777777777777</v>
      </c>
      <c r="DF307" s="259">
        <v>0.92361111111111116</v>
      </c>
      <c r="DG307" s="259">
        <v>0.91180555555555554</v>
      </c>
      <c r="DH307" s="259">
        <v>0.90416666666666667</v>
      </c>
      <c r="DI307" s="259">
        <v>0.9</v>
      </c>
      <c r="DJ307" s="259">
        <v>0.89444444444444438</v>
      </c>
      <c r="DK307" s="259">
        <v>0.89236111111111116</v>
      </c>
      <c r="DL307" s="259">
        <v>0.86944444444444446</v>
      </c>
      <c r="DM307" s="259">
        <v>0.88750000000000007</v>
      </c>
      <c r="DN307" s="259">
        <v>0.87916666666666676</v>
      </c>
      <c r="DO307" s="259"/>
      <c r="DP307" s="300"/>
      <c r="DQ307" s="306">
        <f t="shared" si="2977"/>
        <v>-30</v>
      </c>
      <c r="DR307" s="295">
        <v>2.4305555555555556E-2</v>
      </c>
      <c r="DS307" s="259">
        <v>2.2222222222222223E-2</v>
      </c>
      <c r="DT307" s="259">
        <v>2.2222222222222223E-2</v>
      </c>
      <c r="DU307" s="259">
        <v>1.9444444444444445E-2</v>
      </c>
      <c r="DV307" s="259">
        <v>1.9444444444444445E-2</v>
      </c>
      <c r="DW307" s="259">
        <v>1.8749999999999999E-2</v>
      </c>
      <c r="DX307" s="259">
        <v>1.9444444444444445E-2</v>
      </c>
      <c r="DY307" s="259">
        <v>1.5972222222222224E-2</v>
      </c>
      <c r="DZ307" s="259">
        <v>1.1805555555555555E-2</v>
      </c>
      <c r="EA307" s="259">
        <v>1.1111111111111112E-2</v>
      </c>
      <c r="EB307" s="290">
        <v>1.1111111111111112E-2</v>
      </c>
      <c r="EC307" s="259">
        <v>1.1805555555555555E-2</v>
      </c>
      <c r="ED307" s="259">
        <v>9.7222222222222224E-3</v>
      </c>
      <c r="EE307" s="259">
        <v>1.1805555555555555E-2</v>
      </c>
      <c r="EF307" s="259">
        <v>1.1111111111111112E-2</v>
      </c>
      <c r="EG307" s="259">
        <v>9.7222222222222224E-3</v>
      </c>
      <c r="EH307" s="259">
        <v>9.7222222222222224E-3</v>
      </c>
      <c r="EI307" s="259">
        <v>7.6388888888888886E-3</v>
      </c>
      <c r="EJ307" s="259">
        <v>7.6388888888888886E-3</v>
      </c>
      <c r="EK307" s="259">
        <v>6.9444444444444441E-3</v>
      </c>
      <c r="EL307" s="259">
        <v>8.3333333333333332E-3</v>
      </c>
      <c r="EM307" s="259">
        <v>6.2499999999999995E-3</v>
      </c>
      <c r="EN307" s="259">
        <v>7.6388888888888886E-3</v>
      </c>
      <c r="EO307" s="259">
        <v>4.8611111111111112E-3</v>
      </c>
      <c r="EP307" s="259">
        <v>4.1666666666666666E-3</v>
      </c>
      <c r="EQ307" s="259">
        <v>4.1666666666666666E-3</v>
      </c>
      <c r="ER307" s="259">
        <v>6.2499999999999995E-3</v>
      </c>
      <c r="ES307" s="259">
        <v>5.5555555555555558E-3</v>
      </c>
      <c r="ET307" s="259">
        <v>3.472222222222222E-3</v>
      </c>
      <c r="EU307" s="259">
        <v>3.472222222222222E-3</v>
      </c>
      <c r="EV307" s="259">
        <v>4.8611111111111112E-3</v>
      </c>
      <c r="EW307" s="259">
        <v>2.0833333333333333E-3</v>
      </c>
      <c r="EX307" s="259">
        <v>4.1666666666666666E-3</v>
      </c>
      <c r="EY307" s="259">
        <v>4.1666666666666666E-3</v>
      </c>
      <c r="EZ307" s="259">
        <v>2.7777777777777779E-3</v>
      </c>
      <c r="FA307" s="259">
        <v>4.1666666666666666E-3</v>
      </c>
      <c r="FB307" s="259">
        <v>2.7777777777777779E-3</v>
      </c>
      <c r="FC307" s="259">
        <v>3.472222222222222E-3</v>
      </c>
      <c r="FD307" s="259">
        <v>2.0833333333333333E-3</v>
      </c>
      <c r="FE307" s="259">
        <v>2.0833333333333333E-3</v>
      </c>
      <c r="FF307" s="259">
        <v>2.0833333333333333E-3</v>
      </c>
      <c r="FG307" s="259">
        <v>4.1666666666666666E-3</v>
      </c>
      <c r="FH307" s="259">
        <v>1.3888888888888889E-3</v>
      </c>
      <c r="FI307" s="259">
        <v>1.3888888888888889E-3</v>
      </c>
      <c r="FJ307" s="259">
        <v>2.7777777777777779E-3</v>
      </c>
      <c r="FK307" s="273">
        <v>2.7777777777777779E-3</v>
      </c>
      <c r="FL307" s="214">
        <f t="shared" si="2978"/>
        <v>-30</v>
      </c>
      <c r="FM307" s="214"/>
      <c r="FN307" s="214"/>
      <c r="FO307" s="216"/>
      <c r="FP307" s="216"/>
      <c r="FQ307" s="216"/>
      <c r="FR307" s="216"/>
      <c r="FS307" s="216"/>
      <c r="FT307" s="216"/>
      <c r="FU307" s="216"/>
      <c r="FV307" s="216"/>
      <c r="FW307" s="216"/>
      <c r="FX307" s="216"/>
      <c r="FY307" s="216"/>
      <c r="FZ307" s="216"/>
      <c r="GA307" s="216"/>
      <c r="GB307" s="216"/>
      <c r="GC307" s="216"/>
      <c r="GD307" s="216"/>
      <c r="GE307" s="216"/>
      <c r="GF307" s="216"/>
      <c r="GG307" s="216"/>
      <c r="GH307" s="216"/>
      <c r="GI307" s="216"/>
      <c r="GJ307" s="216"/>
      <c r="GK307" s="216"/>
      <c r="GL307" s="216"/>
      <c r="GM307" s="216"/>
      <c r="GN307" s="216"/>
      <c r="GO307" s="216"/>
      <c r="GP307" s="216"/>
      <c r="GQ307" s="216"/>
      <c r="GR307" s="216"/>
      <c r="GS307" s="216"/>
      <c r="GT307" s="216"/>
      <c r="GU307" s="216"/>
      <c r="GV307" s="216"/>
      <c r="GW307" s="216"/>
      <c r="GX307" s="216"/>
      <c r="GY307" s="216"/>
      <c r="GZ307" s="216"/>
      <c r="HA307" s="216"/>
      <c r="HB307" s="216"/>
      <c r="HC307" s="216"/>
      <c r="HD307" s="216"/>
      <c r="HE307" s="216"/>
      <c r="HF307" s="216"/>
      <c r="HG307" s="216"/>
      <c r="HH307" s="216"/>
      <c r="HI307" s="216"/>
      <c r="HJ307" s="216"/>
      <c r="HK307" s="216"/>
      <c r="HL307" s="216"/>
      <c r="HM307" s="216"/>
      <c r="HN307" s="216"/>
      <c r="HO307" s="216"/>
      <c r="HP307" s="216"/>
      <c r="HQ307" s="216"/>
      <c r="HR307" s="216"/>
      <c r="HS307" s="216"/>
      <c r="HT307" s="216"/>
      <c r="HU307" s="216"/>
      <c r="HV307" s="216"/>
      <c r="HW307" s="216"/>
      <c r="HX307" s="216"/>
      <c r="HY307" s="216"/>
      <c r="HZ307" s="216"/>
      <c r="IA307" s="216"/>
      <c r="IB307" s="216"/>
      <c r="IC307" s="216"/>
      <c r="ID307" s="216"/>
      <c r="IE307" s="216"/>
      <c r="IF307" s="216"/>
      <c r="IG307" s="216"/>
      <c r="IH307" s="216"/>
      <c r="II307" s="216"/>
      <c r="IJ307" s="216"/>
      <c r="IK307" s="216"/>
      <c r="IL307" s="216"/>
      <c r="IM307" s="216"/>
      <c r="IN307" s="216"/>
      <c r="IO307" s="216"/>
      <c r="IP307" s="216"/>
      <c r="IQ307" s="216"/>
      <c r="IR307" s="216"/>
      <c r="IS307" s="216"/>
      <c r="IT307" s="216"/>
      <c r="IU307" s="216"/>
      <c r="IV307" s="216"/>
      <c r="IW307" s="216"/>
      <c r="IX307" s="216"/>
      <c r="IY307" s="216"/>
      <c r="IZ307" s="216"/>
      <c r="JA307" s="216"/>
      <c r="JB307" s="216"/>
      <c r="JC307" s="216"/>
      <c r="JD307" s="216"/>
      <c r="JE307" s="216"/>
      <c r="JF307" s="216"/>
      <c r="JG307" s="216"/>
      <c r="JH307" s="216"/>
      <c r="JI307" s="216"/>
      <c r="JJ307" s="216"/>
      <c r="JK307" s="216"/>
      <c r="JL307" s="216"/>
      <c r="JM307" s="216"/>
      <c r="JN307" s="216"/>
      <c r="JO307" s="216"/>
      <c r="JP307" s="216"/>
      <c r="JQ307" s="216"/>
      <c r="JR307" s="216"/>
    </row>
    <row r="308" spans="58:278">
      <c r="BF308" s="215">
        <v>-31</v>
      </c>
      <c r="BG308" s="214">
        <f t="shared" si="2976"/>
        <v>-31</v>
      </c>
      <c r="BH308" s="269">
        <f t="shared" ref="BH308:BI308" si="3539">IF(BH312&lt;BH307,(BH307-BH312)/5+BH309,(BH312-BH307)/5+BH307)</f>
        <v>2.2222222222222222E-3</v>
      </c>
      <c r="BI308" s="270">
        <f t="shared" si="3539"/>
        <v>1.3888888888888889E-3</v>
      </c>
      <c r="BJ308" s="270">
        <f t="shared" ref="BJ308:BW308" si="3540">IF(BJ312&lt;BJ307,(BJ307-BJ312)/5+BJ309,(BJ312-BJ307)/5+BJ307)</f>
        <v>1.5277777777777779E-3</v>
      </c>
      <c r="BK308" s="270">
        <f t="shared" si="3540"/>
        <v>1.5277777777777779E-3</v>
      </c>
      <c r="BL308" s="270">
        <f t="shared" si="3540"/>
        <v>8.3333333333333339E-4</v>
      </c>
      <c r="BM308" s="270">
        <f t="shared" si="3540"/>
        <v>1.3888888888888889E-3</v>
      </c>
      <c r="BN308" s="270">
        <f t="shared" si="3540"/>
        <v>1.3888888888888889E-3</v>
      </c>
      <c r="BO308" s="270">
        <f t="shared" si="3540"/>
        <v>6.9444444444444447E-4</v>
      </c>
      <c r="BP308" s="270">
        <f t="shared" si="3540"/>
        <v>2.2222222222222222E-3</v>
      </c>
      <c r="BQ308" s="270">
        <f t="shared" si="3540"/>
        <v>1.3888888888888889E-3</v>
      </c>
      <c r="BR308" s="270">
        <f t="shared" si="3540"/>
        <v>6.9444444444444447E-4</v>
      </c>
      <c r="BS308" s="270">
        <f t="shared" si="3540"/>
        <v>1.3888888888888889E-3</v>
      </c>
      <c r="BT308" s="270">
        <f t="shared" si="3540"/>
        <v>8.3333333333333339E-4</v>
      </c>
      <c r="BU308" s="270">
        <f t="shared" si="3540"/>
        <v>8.3333333333333339E-4</v>
      </c>
      <c r="BV308" s="270">
        <f t="shared" si="3540"/>
        <v>6.9444444444444447E-4</v>
      </c>
      <c r="BW308" s="270">
        <f t="shared" si="3540"/>
        <v>6.9444444444444447E-4</v>
      </c>
      <c r="BX308" s="270">
        <f t="shared" ref="BX308:CG308" si="3541">IF(BX312&lt;BX307,(BX307-BX312)/5+BX309,(BX312-BX307)/5+BX307)</f>
        <v>6.9444444444444447E-4</v>
      </c>
      <c r="BY308" s="270">
        <f t="shared" si="3541"/>
        <v>5.5555555555555556E-4</v>
      </c>
      <c r="BZ308" s="270">
        <f t="shared" si="3541"/>
        <v>0</v>
      </c>
      <c r="CA308" s="270">
        <f t="shared" si="3541"/>
        <v>6.9444444444444447E-4</v>
      </c>
      <c r="CB308" s="270">
        <f t="shared" si="3541"/>
        <v>1.25E-3</v>
      </c>
      <c r="CC308" s="270">
        <f t="shared" si="3541"/>
        <v>0</v>
      </c>
      <c r="CD308" s="270">
        <f t="shared" si="3541"/>
        <v>0.99861111111111101</v>
      </c>
      <c r="CE308" s="270">
        <f t="shared" si="3541"/>
        <v>0.99916666666666665</v>
      </c>
      <c r="CF308" s="270">
        <f t="shared" si="3541"/>
        <v>0</v>
      </c>
      <c r="CG308" s="270">
        <f t="shared" si="3541"/>
        <v>0.99916666666666665</v>
      </c>
      <c r="CH308" s="270">
        <f t="shared" ref="CH308:CX308" si="3542">IF(CH312&lt;CH307,(CH307-CH312)/5+CH309,(CH312-CH307)/5+CH307)</f>
        <v>0.99708333333333343</v>
      </c>
      <c r="CI308" s="270">
        <f t="shared" si="3542"/>
        <v>0.99722222222222223</v>
      </c>
      <c r="CJ308" s="270">
        <f t="shared" si="3542"/>
        <v>0.99777777777777787</v>
      </c>
      <c r="CK308" s="270">
        <f t="shared" si="3542"/>
        <v>0.99569444444444455</v>
      </c>
      <c r="CL308" s="270">
        <f t="shared" si="3542"/>
        <v>0.9955555555555553</v>
      </c>
      <c r="CM308" s="270">
        <f t="shared" si="3542"/>
        <v>0.98999999999999977</v>
      </c>
      <c r="CN308" s="270">
        <f t="shared" si="3542"/>
        <v>0.98916666666666642</v>
      </c>
      <c r="CO308" s="270">
        <f t="shared" si="3542"/>
        <v>0.98819444444444438</v>
      </c>
      <c r="CP308" s="270">
        <f t="shared" si="3542"/>
        <v>0.98472222222222217</v>
      </c>
      <c r="CQ308" s="270">
        <f t="shared" si="3542"/>
        <v>0.98416666666666652</v>
      </c>
      <c r="CR308" s="270">
        <f t="shared" si="3542"/>
        <v>0.9819444444444444</v>
      </c>
      <c r="CS308" s="270">
        <f t="shared" si="3542"/>
        <v>0.97819444444444459</v>
      </c>
      <c r="CT308" s="270">
        <f t="shared" si="3542"/>
        <v>0.97583333333333322</v>
      </c>
      <c r="CU308" s="270">
        <f t="shared" si="3542"/>
        <v>0.97291666666666654</v>
      </c>
      <c r="CV308" s="270">
        <f t="shared" si="3542"/>
        <v>0.96555555555555539</v>
      </c>
      <c r="CW308" s="270">
        <f t="shared" si="3542"/>
        <v>0.96416666666666684</v>
      </c>
      <c r="CX308" s="270">
        <f t="shared" si="3542"/>
        <v>0.96472222222222204</v>
      </c>
      <c r="CY308" s="270">
        <f t="shared" ref="CY308:DK308" si="3543">IF(CY312&lt;CY307,(CY307-CY312)/5+CY309,(CY312-CY307)/5+CY307)</f>
        <v>0.96333333333333326</v>
      </c>
      <c r="CZ308" s="270">
        <f t="shared" si="3543"/>
        <v>0.96111111111111114</v>
      </c>
      <c r="DA308" s="270">
        <f t="shared" si="3543"/>
        <v>0.96013888888888899</v>
      </c>
      <c r="DB308" s="270">
        <f t="shared" si="3543"/>
        <v>0.95666666666666644</v>
      </c>
      <c r="DC308" s="270">
        <f t="shared" si="3543"/>
        <v>0.94111111111111134</v>
      </c>
      <c r="DD308" s="270">
        <f t="shared" si="3543"/>
        <v>0.94097222222222221</v>
      </c>
      <c r="DE308" s="270">
        <f t="shared" si="3543"/>
        <v>0.93638888888888872</v>
      </c>
      <c r="DF308" s="270">
        <f t="shared" si="3543"/>
        <v>0.91791666666666671</v>
      </c>
      <c r="DG308" s="270">
        <f t="shared" si="3543"/>
        <v>0.90458333333333341</v>
      </c>
      <c r="DH308" s="270">
        <f t="shared" si="3543"/>
        <v>0.89583333333333315</v>
      </c>
      <c r="DI308" s="270">
        <f t="shared" si="3543"/>
        <v>0.9</v>
      </c>
      <c r="DJ308" s="270">
        <f t="shared" si="3543"/>
        <v>0.89444444444444438</v>
      </c>
      <c r="DK308" s="270">
        <f t="shared" si="3543"/>
        <v>0.89236111111111116</v>
      </c>
      <c r="DL308" s="270">
        <f t="shared" ref="DL308:DO308" si="3544">IF(DL312&lt;DL307,(DL307-DL312)/5+DL309,(DL312-DL307)/5+DL307)</f>
        <v>0.86944444444444446</v>
      </c>
      <c r="DM308" s="270">
        <f t="shared" si="3544"/>
        <v>0.88750000000000007</v>
      </c>
      <c r="DN308" s="270">
        <f t="shared" si="3544"/>
        <v>0.70333333333333337</v>
      </c>
      <c r="DO308" s="270">
        <f t="shared" si="3544"/>
        <v>0</v>
      </c>
      <c r="DP308" s="270">
        <f t="shared" ref="DP308" si="3545">IF(DP312&lt;DP307,(DP307-DP312)/5+DP309,(DP312-DP307)/5+DP307)</f>
        <v>0</v>
      </c>
      <c r="DQ308" s="306">
        <f t="shared" si="2977"/>
        <v>-31</v>
      </c>
      <c r="DR308" s="270">
        <f t="shared" ref="DR308:DS308" si="3546">IF(DR312&lt;DR307,(DR307-DR312)/5+DR309,(DR312-DR307)/5+DR307)</f>
        <v>2.5555555555555557E-2</v>
      </c>
      <c r="DS308" s="270">
        <f t="shared" si="3546"/>
        <v>2.2638888888888889E-2</v>
      </c>
      <c r="DT308" s="270">
        <f t="shared" ref="DT308:EG308" si="3547">IF(DT312&lt;DT307,(DT307-DT312)/5+DT309,(DT312-DT307)/5+DT307)</f>
        <v>2.2638888888888889E-2</v>
      </c>
      <c r="DU308" s="270">
        <f t="shared" si="3547"/>
        <v>2.0416666666666666E-2</v>
      </c>
      <c r="DV308" s="270">
        <f t="shared" si="3547"/>
        <v>1.9861111111111111E-2</v>
      </c>
      <c r="DW308" s="270">
        <f t="shared" si="3547"/>
        <v>1.9027777777777779E-2</v>
      </c>
      <c r="DX308" s="270">
        <f t="shared" si="3547"/>
        <v>1.9583333333333335E-2</v>
      </c>
      <c r="DY308" s="270">
        <f t="shared" si="3547"/>
        <v>1.666666666666667E-2</v>
      </c>
      <c r="DZ308" s="270">
        <f t="shared" si="3547"/>
        <v>1.2361111111111111E-2</v>
      </c>
      <c r="EA308" s="270">
        <f t="shared" si="3547"/>
        <v>1.1666666666666667E-2</v>
      </c>
      <c r="EB308" s="270">
        <f t="shared" si="3547"/>
        <v>1.1527777777777777E-2</v>
      </c>
      <c r="EC308" s="270">
        <f t="shared" si="3547"/>
        <v>1.1666666666666664E-2</v>
      </c>
      <c r="ED308" s="270">
        <f t="shared" si="3547"/>
        <v>1.0138888888888888E-2</v>
      </c>
      <c r="EE308" s="270">
        <f t="shared" si="3547"/>
        <v>1.1666666666666664E-2</v>
      </c>
      <c r="EF308" s="270">
        <f t="shared" si="3547"/>
        <v>1.0972222222222225E-2</v>
      </c>
      <c r="EG308" s="270">
        <f t="shared" si="3547"/>
        <v>0.01</v>
      </c>
      <c r="EH308" s="270">
        <f t="shared" ref="EH308:EX308" si="3548">IF(EH312&lt;EH307,(EH307-EH312)/5+EH309,(EH312-EH307)/5+EH307)</f>
        <v>1.0138888888888888E-2</v>
      </c>
      <c r="EI308" s="270">
        <f t="shared" si="3548"/>
        <v>7.9166666666666673E-3</v>
      </c>
      <c r="EJ308" s="270">
        <f t="shared" si="3548"/>
        <v>8.0555555555555554E-3</v>
      </c>
      <c r="EK308" s="270">
        <f t="shared" si="3548"/>
        <v>7.2222222222222219E-3</v>
      </c>
      <c r="EL308" s="270">
        <f t="shared" si="3548"/>
        <v>8.7499999999999991E-3</v>
      </c>
      <c r="EM308" s="270">
        <f t="shared" si="3548"/>
        <v>6.3888888888888884E-3</v>
      </c>
      <c r="EN308" s="270">
        <f t="shared" si="3548"/>
        <v>7.2222222222222228E-3</v>
      </c>
      <c r="EO308" s="270">
        <f t="shared" si="3548"/>
        <v>5.0000000000000001E-3</v>
      </c>
      <c r="EP308" s="270">
        <f t="shared" si="3548"/>
        <v>4.4444444444444444E-3</v>
      </c>
      <c r="EQ308" s="270">
        <f t="shared" si="3548"/>
        <v>4.4444444444444444E-3</v>
      </c>
      <c r="ER308" s="270">
        <f t="shared" si="3548"/>
        <v>5.8333333333333336E-3</v>
      </c>
      <c r="ES308" s="270">
        <f t="shared" si="3548"/>
        <v>5.138888888888889E-3</v>
      </c>
      <c r="ET308" s="270">
        <f t="shared" si="3548"/>
        <v>3.6111111111111109E-3</v>
      </c>
      <c r="EU308" s="270">
        <f t="shared" si="3548"/>
        <v>3.6111111111111109E-3</v>
      </c>
      <c r="EV308" s="270">
        <f t="shared" si="3548"/>
        <v>4.4444444444444444E-3</v>
      </c>
      <c r="EW308" s="270">
        <f t="shared" si="3548"/>
        <v>2.3611111111111111E-3</v>
      </c>
      <c r="EX308" s="270">
        <f t="shared" si="3548"/>
        <v>4.3055555555555555E-3</v>
      </c>
      <c r="EY308" s="270">
        <f t="shared" ref="EY308:FJ308" si="3549">IF(EY312&lt;EY307,(EY307-EY312)/5+EY309,(EY312-EY307)/5+EY307)</f>
        <v>4.3055555555555555E-3</v>
      </c>
      <c r="EZ308" s="270">
        <f t="shared" si="3549"/>
        <v>2.7777777777777779E-3</v>
      </c>
      <c r="FA308" s="270">
        <f t="shared" si="3549"/>
        <v>3.6111111111111109E-3</v>
      </c>
      <c r="FB308" s="270">
        <f t="shared" si="3549"/>
        <v>2.7777777777777779E-3</v>
      </c>
      <c r="FC308" s="270">
        <f t="shared" si="3549"/>
        <v>3.0555555555555557E-3</v>
      </c>
      <c r="FD308" s="270">
        <f t="shared" si="3549"/>
        <v>2.2222222222222222E-3</v>
      </c>
      <c r="FE308" s="270">
        <f t="shared" si="3549"/>
        <v>2.0833333333333333E-3</v>
      </c>
      <c r="FF308" s="270">
        <f t="shared" si="3549"/>
        <v>2.0833333333333333E-3</v>
      </c>
      <c r="FG308" s="270">
        <f t="shared" si="3549"/>
        <v>3.6111111111111109E-3</v>
      </c>
      <c r="FH308" s="270">
        <f t="shared" si="3549"/>
        <v>1.3888888888888889E-3</v>
      </c>
      <c r="FI308" s="270">
        <f t="shared" si="3549"/>
        <v>1.3888888888888889E-3</v>
      </c>
      <c r="FJ308" s="270">
        <f t="shared" si="3549"/>
        <v>2.9166666666666668E-3</v>
      </c>
      <c r="FK308" s="274">
        <f t="shared" ref="FK308" si="3550">IF(FK312&lt;FK307,(FK307-FK312)/5+FK309,(FK312-FK307)/5+FK307)</f>
        <v>2.7777777777777779E-3</v>
      </c>
      <c r="FL308" s="214">
        <f t="shared" si="2978"/>
        <v>-31</v>
      </c>
      <c r="FM308" s="214"/>
      <c r="FN308" s="214"/>
      <c r="FO308" s="216"/>
      <c r="FP308" s="216"/>
      <c r="FQ308" s="216"/>
      <c r="FR308" s="216"/>
      <c r="FS308" s="216"/>
      <c r="FT308" s="216"/>
      <c r="FU308" s="216"/>
      <c r="FV308" s="216"/>
      <c r="FW308" s="216"/>
      <c r="FX308" s="216"/>
      <c r="FY308" s="216"/>
      <c r="FZ308" s="216"/>
      <c r="GA308" s="216"/>
      <c r="GB308" s="216"/>
      <c r="GC308" s="216"/>
      <c r="GD308" s="216"/>
      <c r="GE308" s="216"/>
      <c r="GF308" s="216"/>
      <c r="GG308" s="216"/>
      <c r="GH308" s="216"/>
      <c r="GI308" s="216"/>
      <c r="GJ308" s="216"/>
      <c r="GK308" s="216"/>
      <c r="GL308" s="216"/>
      <c r="GM308" s="216"/>
      <c r="GN308" s="216"/>
      <c r="GO308" s="216"/>
      <c r="GP308" s="216"/>
      <c r="GQ308" s="216"/>
      <c r="GR308" s="216"/>
      <c r="GS308" s="216"/>
      <c r="GT308" s="216"/>
      <c r="GU308" s="216"/>
      <c r="GV308" s="216"/>
      <c r="GW308" s="216"/>
      <c r="GX308" s="216"/>
      <c r="GY308" s="216"/>
      <c r="GZ308" s="216"/>
      <c r="HA308" s="216"/>
      <c r="HB308" s="216"/>
      <c r="HC308" s="216"/>
      <c r="HD308" s="216"/>
      <c r="HE308" s="216"/>
      <c r="HF308" s="216"/>
      <c r="HG308" s="216"/>
      <c r="HH308" s="216"/>
      <c r="HI308" s="216"/>
      <c r="HJ308" s="216"/>
      <c r="HK308" s="216"/>
      <c r="HL308" s="216"/>
      <c r="HM308" s="216"/>
      <c r="HN308" s="216"/>
      <c r="HO308" s="216"/>
      <c r="HP308" s="216"/>
      <c r="HQ308" s="216"/>
      <c r="HR308" s="216"/>
      <c r="HS308" s="216"/>
      <c r="HT308" s="216"/>
      <c r="HU308" s="216"/>
      <c r="HV308" s="216"/>
      <c r="HW308" s="216"/>
      <c r="HX308" s="216"/>
      <c r="HY308" s="216"/>
      <c r="HZ308" s="216"/>
      <c r="IA308" s="216"/>
      <c r="IB308" s="216"/>
      <c r="IC308" s="216"/>
      <c r="ID308" s="216"/>
      <c r="IE308" s="216"/>
      <c r="IF308" s="216"/>
      <c r="IG308" s="216"/>
      <c r="IH308" s="216"/>
      <c r="II308" s="216"/>
      <c r="IJ308" s="216"/>
      <c r="IK308" s="216"/>
      <c r="IL308" s="216"/>
      <c r="IM308" s="216"/>
      <c r="IN308" s="216"/>
      <c r="IO308" s="216"/>
      <c r="IP308" s="216"/>
      <c r="IQ308" s="216"/>
      <c r="IR308" s="216"/>
      <c r="IS308" s="216"/>
      <c r="IT308" s="216"/>
      <c r="IU308" s="216"/>
      <c r="IV308" s="216"/>
      <c r="IW308" s="216"/>
      <c r="IX308" s="216"/>
      <c r="IY308" s="216"/>
      <c r="IZ308" s="216"/>
      <c r="JA308" s="216"/>
      <c r="JB308" s="216"/>
      <c r="JC308" s="216"/>
      <c r="JD308" s="216"/>
      <c r="JE308" s="216"/>
      <c r="JF308" s="216"/>
      <c r="JG308" s="216"/>
      <c r="JH308" s="216"/>
      <c r="JI308" s="216"/>
      <c r="JJ308" s="216"/>
      <c r="JK308" s="216"/>
      <c r="JL308" s="216"/>
      <c r="JM308" s="216"/>
      <c r="JN308" s="216"/>
      <c r="JO308" s="216"/>
      <c r="JP308" s="216"/>
      <c r="JQ308" s="216"/>
      <c r="JR308" s="216"/>
    </row>
    <row r="309" spans="58:278">
      <c r="BF309" s="215">
        <v>-32</v>
      </c>
      <c r="BG309" s="214">
        <f t="shared" si="2976"/>
        <v>-32</v>
      </c>
      <c r="BH309" s="257">
        <f t="shared" ref="BH309:BI309" si="3551">IF(BH312&lt;BH307,(BH307-BH312)/5+BH310,(BH312-BH307)/5+BH308)</f>
        <v>2.3611111111111111E-3</v>
      </c>
      <c r="BI309" s="254">
        <f t="shared" si="3551"/>
        <v>1.3888888888888889E-3</v>
      </c>
      <c r="BJ309" s="254">
        <f t="shared" ref="BJ309:BW309" si="3552">IF(BJ312&lt;BJ307,(BJ307-BJ312)/5+BJ310,(BJ312-BJ307)/5+BJ308)</f>
        <v>1.6666666666666668E-3</v>
      </c>
      <c r="BK309" s="254">
        <f t="shared" si="3552"/>
        <v>1.6666666666666668E-3</v>
      </c>
      <c r="BL309" s="254">
        <f t="shared" si="3552"/>
        <v>9.722222222222223E-4</v>
      </c>
      <c r="BM309" s="254">
        <f t="shared" si="3552"/>
        <v>1.3888888888888889E-3</v>
      </c>
      <c r="BN309" s="254">
        <f t="shared" si="3552"/>
        <v>1.3888888888888889E-3</v>
      </c>
      <c r="BO309" s="254">
        <f t="shared" si="3552"/>
        <v>6.9444444444444447E-4</v>
      </c>
      <c r="BP309" s="254">
        <f t="shared" si="3552"/>
        <v>2.3611111111111111E-3</v>
      </c>
      <c r="BQ309" s="254">
        <f t="shared" si="3552"/>
        <v>1.3888888888888889E-3</v>
      </c>
      <c r="BR309" s="254">
        <f t="shared" si="3552"/>
        <v>6.9444444444444447E-4</v>
      </c>
      <c r="BS309" s="254">
        <f t="shared" si="3552"/>
        <v>1.3888888888888889E-3</v>
      </c>
      <c r="BT309" s="254">
        <f t="shared" si="3552"/>
        <v>9.722222222222223E-4</v>
      </c>
      <c r="BU309" s="254">
        <f t="shared" si="3552"/>
        <v>9.722222222222223E-4</v>
      </c>
      <c r="BV309" s="254">
        <f t="shared" si="3552"/>
        <v>6.9444444444444447E-4</v>
      </c>
      <c r="BW309" s="254">
        <f t="shared" si="3552"/>
        <v>6.9444444444444447E-4</v>
      </c>
      <c r="BX309" s="254">
        <f t="shared" ref="BX309:CG309" si="3553">IF(BX312&lt;BX307,(BX307-BX312)/5+BX310,(BX312-BX307)/5+BX308)</f>
        <v>6.9444444444444447E-4</v>
      </c>
      <c r="BY309" s="254">
        <f t="shared" si="3553"/>
        <v>4.1666666666666664E-4</v>
      </c>
      <c r="BZ309" s="254">
        <f t="shared" si="3553"/>
        <v>0</v>
      </c>
      <c r="CA309" s="254">
        <f t="shared" si="3553"/>
        <v>6.9444444444444447E-4</v>
      </c>
      <c r="CB309" s="254">
        <f t="shared" si="3553"/>
        <v>1.1111111111111111E-3</v>
      </c>
      <c r="CC309" s="254">
        <f t="shared" si="3553"/>
        <v>0</v>
      </c>
      <c r="CD309" s="254">
        <f t="shared" si="3553"/>
        <v>0.99861111111111101</v>
      </c>
      <c r="CE309" s="254">
        <f t="shared" si="3553"/>
        <v>0.99902777777777774</v>
      </c>
      <c r="CF309" s="254">
        <f t="shared" si="3553"/>
        <v>0</v>
      </c>
      <c r="CG309" s="254">
        <f t="shared" si="3553"/>
        <v>0.99902777777777774</v>
      </c>
      <c r="CH309" s="254">
        <f t="shared" ref="CH309:CX309" si="3554">IF(CH312&lt;CH307,(CH307-CH312)/5+CH310,(CH312-CH307)/5+CH308)</f>
        <v>0.99694444444444452</v>
      </c>
      <c r="CI309" s="254">
        <f t="shared" si="3554"/>
        <v>0.99722222222222223</v>
      </c>
      <c r="CJ309" s="254">
        <f t="shared" si="3554"/>
        <v>0.99763888888888896</v>
      </c>
      <c r="CK309" s="254">
        <f t="shared" si="3554"/>
        <v>0.99555555555555564</v>
      </c>
      <c r="CL309" s="254">
        <f t="shared" si="3554"/>
        <v>0.99527777777777759</v>
      </c>
      <c r="CM309" s="254">
        <f t="shared" si="3554"/>
        <v>0.98972222222222206</v>
      </c>
      <c r="CN309" s="254">
        <f t="shared" si="3554"/>
        <v>0.98805555555555535</v>
      </c>
      <c r="CO309" s="254">
        <f t="shared" si="3554"/>
        <v>0.98749999999999993</v>
      </c>
      <c r="CP309" s="254">
        <f t="shared" si="3554"/>
        <v>0.98402777777777772</v>
      </c>
      <c r="CQ309" s="254">
        <f t="shared" si="3554"/>
        <v>0.98291666666666655</v>
      </c>
      <c r="CR309" s="254">
        <f t="shared" si="3554"/>
        <v>0.98124999999999996</v>
      </c>
      <c r="CS309" s="254">
        <f t="shared" si="3554"/>
        <v>0.97722222222222233</v>
      </c>
      <c r="CT309" s="254">
        <f t="shared" si="3554"/>
        <v>0.97458333333333325</v>
      </c>
      <c r="CU309" s="254">
        <f t="shared" si="3554"/>
        <v>0.97152777777777766</v>
      </c>
      <c r="CV309" s="254">
        <f t="shared" si="3554"/>
        <v>0.96374999999999988</v>
      </c>
      <c r="CW309" s="254">
        <f t="shared" si="3554"/>
        <v>0.96236111111111122</v>
      </c>
      <c r="CX309" s="254">
        <f t="shared" si="3554"/>
        <v>0.96277777777777762</v>
      </c>
      <c r="CY309" s="254">
        <f t="shared" ref="CY309:DK309" si="3555">IF(CY312&lt;CY307,(CY307-CY312)/5+CY310,(CY312-CY307)/5+CY308)</f>
        <v>0.96138888888888885</v>
      </c>
      <c r="CZ309" s="254">
        <f t="shared" si="3555"/>
        <v>0.95902777777777781</v>
      </c>
      <c r="DA309" s="254">
        <f t="shared" si="3555"/>
        <v>0.95777777777777784</v>
      </c>
      <c r="DB309" s="254">
        <f t="shared" si="3555"/>
        <v>0.95430555555555541</v>
      </c>
      <c r="DC309" s="254">
        <f t="shared" si="3555"/>
        <v>0.93777777777777793</v>
      </c>
      <c r="DD309" s="254">
        <f t="shared" si="3555"/>
        <v>0.9375</v>
      </c>
      <c r="DE309" s="254">
        <f t="shared" si="3555"/>
        <v>0.93249999999999988</v>
      </c>
      <c r="DF309" s="254">
        <f t="shared" si="3555"/>
        <v>0.91222222222222227</v>
      </c>
      <c r="DG309" s="254">
        <f t="shared" si="3555"/>
        <v>0.89736111111111116</v>
      </c>
      <c r="DH309" s="254">
        <f t="shared" si="3555"/>
        <v>0.88749999999999984</v>
      </c>
      <c r="DI309" s="254">
        <f t="shared" si="3555"/>
        <v>0.9</v>
      </c>
      <c r="DJ309" s="254">
        <f t="shared" si="3555"/>
        <v>0.89444444444444438</v>
      </c>
      <c r="DK309" s="254">
        <f t="shared" si="3555"/>
        <v>0.89236111111111116</v>
      </c>
      <c r="DL309" s="254">
        <f t="shared" ref="DL309:DO309" si="3556">IF(DL312&lt;DL307,(DL307-DL312)/5+DL310,(DL312-DL307)/5+DL308)</f>
        <v>0.86944444444444446</v>
      </c>
      <c r="DM309" s="254">
        <f t="shared" si="3556"/>
        <v>0.88750000000000007</v>
      </c>
      <c r="DN309" s="254">
        <f t="shared" si="3556"/>
        <v>0.52750000000000008</v>
      </c>
      <c r="DO309" s="254">
        <f t="shared" si="3556"/>
        <v>0</v>
      </c>
      <c r="DP309" s="254">
        <f t="shared" ref="DP309" si="3557">IF(DP312&lt;DP307,(DP307-DP312)/5+DP310,(DP312-DP307)/5+DP308)</f>
        <v>0</v>
      </c>
      <c r="DQ309" s="306">
        <f t="shared" si="2977"/>
        <v>-32</v>
      </c>
      <c r="DR309" s="254">
        <f t="shared" ref="DR309:DS309" si="3558">IF(DR312&lt;DR307,(DR307-DR312)/5+DR310,(DR312-DR307)/5+DR308)</f>
        <v>2.6805555555555558E-2</v>
      </c>
      <c r="DS309" s="254">
        <f t="shared" si="3558"/>
        <v>2.3055555555555555E-2</v>
      </c>
      <c r="DT309" s="254">
        <f t="shared" ref="DT309:EG309" si="3559">IF(DT312&lt;DT307,(DT307-DT312)/5+DT310,(DT312-DT307)/5+DT308)</f>
        <v>2.3055555555555555E-2</v>
      </c>
      <c r="DU309" s="254">
        <f t="shared" si="3559"/>
        <v>2.1388888888888888E-2</v>
      </c>
      <c r="DV309" s="254">
        <f t="shared" si="3559"/>
        <v>2.0277777777777777E-2</v>
      </c>
      <c r="DW309" s="254">
        <f t="shared" si="3559"/>
        <v>1.9305555555555558E-2</v>
      </c>
      <c r="DX309" s="254">
        <f t="shared" si="3559"/>
        <v>1.9722222222222224E-2</v>
      </c>
      <c r="DY309" s="254">
        <f t="shared" si="3559"/>
        <v>1.7361111111111115E-2</v>
      </c>
      <c r="DZ309" s="254">
        <f t="shared" si="3559"/>
        <v>1.2916666666666667E-2</v>
      </c>
      <c r="EA309" s="254">
        <f t="shared" si="3559"/>
        <v>1.2222222222222223E-2</v>
      </c>
      <c r="EB309" s="254">
        <f t="shared" si="3559"/>
        <v>1.1944444444444443E-2</v>
      </c>
      <c r="EC309" s="254">
        <f t="shared" si="3559"/>
        <v>1.1527777777777776E-2</v>
      </c>
      <c r="ED309" s="254">
        <f t="shared" si="3559"/>
        <v>1.0555555555555554E-2</v>
      </c>
      <c r="EE309" s="254">
        <f t="shared" si="3559"/>
        <v>1.1527777777777776E-2</v>
      </c>
      <c r="EF309" s="254">
        <f t="shared" si="3559"/>
        <v>1.0833333333333335E-2</v>
      </c>
      <c r="EG309" s="254">
        <f t="shared" si="3559"/>
        <v>1.0277777777777778E-2</v>
      </c>
      <c r="EH309" s="254">
        <f t="shared" ref="EH309:EX309" si="3560">IF(EH312&lt;EH307,(EH307-EH312)/5+EH310,(EH312-EH307)/5+EH308)</f>
        <v>1.0555555555555554E-2</v>
      </c>
      <c r="EI309" s="254">
        <f t="shared" si="3560"/>
        <v>8.1944444444444452E-3</v>
      </c>
      <c r="EJ309" s="254">
        <f t="shared" si="3560"/>
        <v>8.4722222222222213E-3</v>
      </c>
      <c r="EK309" s="254">
        <f t="shared" si="3560"/>
        <v>7.4999999999999997E-3</v>
      </c>
      <c r="EL309" s="254">
        <f t="shared" si="3560"/>
        <v>9.166666666666665E-3</v>
      </c>
      <c r="EM309" s="254">
        <f t="shared" si="3560"/>
        <v>6.5277777777777773E-3</v>
      </c>
      <c r="EN309" s="254">
        <f t="shared" si="3560"/>
        <v>6.805555555555556E-3</v>
      </c>
      <c r="EO309" s="254">
        <f t="shared" si="3560"/>
        <v>5.138888888888889E-3</v>
      </c>
      <c r="EP309" s="254">
        <f t="shared" si="3560"/>
        <v>4.7222222222222223E-3</v>
      </c>
      <c r="EQ309" s="254">
        <f t="shared" si="3560"/>
        <v>4.7222222222222223E-3</v>
      </c>
      <c r="ER309" s="254">
        <f t="shared" si="3560"/>
        <v>5.4166666666666669E-3</v>
      </c>
      <c r="ES309" s="254">
        <f t="shared" si="3560"/>
        <v>4.7222222222222223E-3</v>
      </c>
      <c r="ET309" s="254">
        <f t="shared" si="3560"/>
        <v>3.7499999999999999E-3</v>
      </c>
      <c r="EU309" s="254">
        <f t="shared" si="3560"/>
        <v>3.7499999999999999E-3</v>
      </c>
      <c r="EV309" s="254">
        <f t="shared" si="3560"/>
        <v>4.0277777777777777E-3</v>
      </c>
      <c r="EW309" s="254">
        <f t="shared" si="3560"/>
        <v>2.638888888888889E-3</v>
      </c>
      <c r="EX309" s="254">
        <f t="shared" si="3560"/>
        <v>4.4444444444444444E-3</v>
      </c>
      <c r="EY309" s="254">
        <f t="shared" ref="EY309:FJ309" si="3561">IF(EY312&lt;EY307,(EY307-EY312)/5+EY310,(EY312-EY307)/5+EY308)</f>
        <v>4.4444444444444444E-3</v>
      </c>
      <c r="EZ309" s="254">
        <f t="shared" si="3561"/>
        <v>2.7777777777777779E-3</v>
      </c>
      <c r="FA309" s="254">
        <f t="shared" si="3561"/>
        <v>3.0555555555555553E-3</v>
      </c>
      <c r="FB309" s="254">
        <f t="shared" si="3561"/>
        <v>2.7777777777777779E-3</v>
      </c>
      <c r="FC309" s="254">
        <f t="shared" si="3561"/>
        <v>2.638888888888889E-3</v>
      </c>
      <c r="FD309" s="254">
        <f t="shared" si="3561"/>
        <v>2.3611111111111111E-3</v>
      </c>
      <c r="FE309" s="254">
        <f t="shared" si="3561"/>
        <v>2.0833333333333333E-3</v>
      </c>
      <c r="FF309" s="254">
        <f t="shared" si="3561"/>
        <v>2.0833333333333333E-3</v>
      </c>
      <c r="FG309" s="254">
        <f t="shared" si="3561"/>
        <v>3.0555555555555553E-3</v>
      </c>
      <c r="FH309" s="254">
        <f t="shared" si="3561"/>
        <v>1.3888888888888889E-3</v>
      </c>
      <c r="FI309" s="254">
        <f t="shared" si="3561"/>
        <v>1.3888888888888889E-3</v>
      </c>
      <c r="FJ309" s="254">
        <f t="shared" si="3561"/>
        <v>3.0555555555555557E-3</v>
      </c>
      <c r="FK309" s="255">
        <f t="shared" ref="FK309" si="3562">IF(FK312&lt;FK307,(FK307-FK312)/5+FK310,(FK312-FK307)/5+FK308)</f>
        <v>2.7777777777777779E-3</v>
      </c>
      <c r="FL309" s="214">
        <f t="shared" si="2978"/>
        <v>-32</v>
      </c>
      <c r="FM309" s="214"/>
      <c r="FN309" s="214"/>
      <c r="FO309" s="216"/>
      <c r="FP309" s="216"/>
      <c r="FQ309" s="216"/>
      <c r="FR309" s="216"/>
      <c r="FS309" s="216"/>
      <c r="FT309" s="216"/>
      <c r="FU309" s="216"/>
      <c r="FV309" s="216"/>
      <c r="FW309" s="216"/>
      <c r="FX309" s="216"/>
      <c r="FY309" s="216"/>
      <c r="FZ309" s="216"/>
      <c r="GA309" s="216"/>
      <c r="GB309" s="216"/>
      <c r="GC309" s="216"/>
      <c r="GD309" s="216"/>
      <c r="GE309" s="216"/>
      <c r="GF309" s="216"/>
      <c r="GG309" s="216"/>
      <c r="GH309" s="216"/>
      <c r="GI309" s="216"/>
      <c r="GJ309" s="216"/>
      <c r="GK309" s="216"/>
      <c r="GL309" s="216"/>
      <c r="GM309" s="216"/>
      <c r="GN309" s="216"/>
      <c r="GO309" s="216"/>
      <c r="GP309" s="216"/>
      <c r="GQ309" s="216"/>
      <c r="GR309" s="216"/>
      <c r="GS309" s="216"/>
      <c r="GT309" s="216"/>
      <c r="GU309" s="216"/>
      <c r="GV309" s="216"/>
      <c r="GW309" s="216"/>
      <c r="GX309" s="216"/>
      <c r="GY309" s="216"/>
      <c r="GZ309" s="216"/>
      <c r="HA309" s="216"/>
      <c r="HB309" s="216"/>
      <c r="HC309" s="216"/>
      <c r="HD309" s="216"/>
      <c r="HE309" s="216"/>
      <c r="HF309" s="216"/>
      <c r="HG309" s="216"/>
      <c r="HH309" s="216"/>
      <c r="HI309" s="216"/>
      <c r="HJ309" s="216"/>
      <c r="HK309" s="216"/>
      <c r="HL309" s="216"/>
      <c r="HM309" s="216"/>
      <c r="HN309" s="216"/>
      <c r="HO309" s="216"/>
      <c r="HP309" s="216"/>
      <c r="HQ309" s="216"/>
      <c r="HR309" s="216"/>
      <c r="HS309" s="216"/>
      <c r="HT309" s="216"/>
      <c r="HU309" s="216"/>
      <c r="HV309" s="216"/>
      <c r="HW309" s="216"/>
      <c r="HX309" s="216"/>
      <c r="HY309" s="216"/>
      <c r="HZ309" s="216"/>
      <c r="IA309" s="216"/>
      <c r="IB309" s="216"/>
      <c r="IC309" s="216"/>
      <c r="ID309" s="216"/>
      <c r="IE309" s="216"/>
      <c r="IF309" s="216"/>
      <c r="IG309" s="216"/>
      <c r="IH309" s="216"/>
      <c r="II309" s="216"/>
      <c r="IJ309" s="216"/>
      <c r="IK309" s="216"/>
      <c r="IL309" s="216"/>
      <c r="IM309" s="216"/>
      <c r="IN309" s="216"/>
      <c r="IO309" s="216"/>
      <c r="IP309" s="216"/>
      <c r="IQ309" s="216"/>
      <c r="IR309" s="216"/>
      <c r="IS309" s="216"/>
      <c r="IT309" s="216"/>
      <c r="IU309" s="216"/>
      <c r="IV309" s="216"/>
      <c r="IW309" s="216"/>
      <c r="IX309" s="216"/>
      <c r="IY309" s="216"/>
      <c r="IZ309" s="216"/>
      <c r="JA309" s="216"/>
      <c r="JB309" s="216"/>
      <c r="JC309" s="216"/>
      <c r="JD309" s="216"/>
      <c r="JE309" s="216"/>
      <c r="JF309" s="216"/>
      <c r="JG309" s="216"/>
      <c r="JH309" s="216"/>
      <c r="JI309" s="216"/>
      <c r="JJ309" s="216"/>
      <c r="JK309" s="216"/>
      <c r="JL309" s="216"/>
      <c r="JM309" s="216"/>
      <c r="JN309" s="216"/>
      <c r="JO309" s="216"/>
      <c r="JP309" s="216"/>
      <c r="JQ309" s="216"/>
      <c r="JR309" s="216"/>
    </row>
    <row r="310" spans="58:278">
      <c r="BF310" s="215">
        <v>-33</v>
      </c>
      <c r="BG310" s="214">
        <f t="shared" si="2976"/>
        <v>-33</v>
      </c>
      <c r="BH310" s="257">
        <f t="shared" ref="BH310:BI310" si="3563">IF(BH312&lt;BH307,(BH307-BH312)/5+BH311,(BH312-BH307)/5+BH309)</f>
        <v>2.5000000000000001E-3</v>
      </c>
      <c r="BI310" s="254">
        <f t="shared" si="3563"/>
        <v>1.3888888888888889E-3</v>
      </c>
      <c r="BJ310" s="254">
        <f t="shared" ref="BJ310:BW310" si="3564">IF(BJ312&lt;BJ307,(BJ307-BJ312)/5+BJ311,(BJ312-BJ307)/5+BJ309)</f>
        <v>1.8055555555555557E-3</v>
      </c>
      <c r="BK310" s="254">
        <f t="shared" si="3564"/>
        <v>1.8055555555555557E-3</v>
      </c>
      <c r="BL310" s="254">
        <f t="shared" si="3564"/>
        <v>1.1111111111111111E-3</v>
      </c>
      <c r="BM310" s="254">
        <f t="shared" si="3564"/>
        <v>1.3888888888888889E-3</v>
      </c>
      <c r="BN310" s="254">
        <f t="shared" si="3564"/>
        <v>1.3888888888888889E-3</v>
      </c>
      <c r="BO310" s="254">
        <f t="shared" si="3564"/>
        <v>6.9444444444444447E-4</v>
      </c>
      <c r="BP310" s="254">
        <f t="shared" si="3564"/>
        <v>2.5000000000000001E-3</v>
      </c>
      <c r="BQ310" s="254">
        <f t="shared" si="3564"/>
        <v>1.3888888888888889E-3</v>
      </c>
      <c r="BR310" s="254">
        <f t="shared" si="3564"/>
        <v>6.9444444444444447E-4</v>
      </c>
      <c r="BS310" s="254">
        <f t="shared" si="3564"/>
        <v>1.3888888888888889E-3</v>
      </c>
      <c r="BT310" s="254">
        <f t="shared" si="3564"/>
        <v>1.1111111111111111E-3</v>
      </c>
      <c r="BU310" s="254">
        <f t="shared" si="3564"/>
        <v>1.1111111111111111E-3</v>
      </c>
      <c r="BV310" s="254">
        <f t="shared" si="3564"/>
        <v>6.9444444444444447E-4</v>
      </c>
      <c r="BW310" s="254">
        <f t="shared" si="3564"/>
        <v>6.9444444444444447E-4</v>
      </c>
      <c r="BX310" s="254">
        <f t="shared" ref="BX310:CG310" si="3565">IF(BX312&lt;BX307,(BX307-BX312)/5+BX311,(BX312-BX307)/5+BX309)</f>
        <v>6.9444444444444447E-4</v>
      </c>
      <c r="BY310" s="254">
        <f t="shared" si="3565"/>
        <v>2.7777777777777778E-4</v>
      </c>
      <c r="BZ310" s="254">
        <f t="shared" si="3565"/>
        <v>0</v>
      </c>
      <c r="CA310" s="254">
        <f t="shared" si="3565"/>
        <v>6.9444444444444447E-4</v>
      </c>
      <c r="CB310" s="254">
        <f t="shared" si="3565"/>
        <v>9.722222222222223E-4</v>
      </c>
      <c r="CC310" s="254">
        <f t="shared" si="3565"/>
        <v>0</v>
      </c>
      <c r="CD310" s="254">
        <f t="shared" si="3565"/>
        <v>0.99861111111111101</v>
      </c>
      <c r="CE310" s="254">
        <f t="shared" si="3565"/>
        <v>0.99888888888888883</v>
      </c>
      <c r="CF310" s="254">
        <f t="shared" si="3565"/>
        <v>0</v>
      </c>
      <c r="CG310" s="254">
        <f t="shared" si="3565"/>
        <v>0.99888888888888883</v>
      </c>
      <c r="CH310" s="254">
        <f t="shared" ref="CH310:CX310" si="3566">IF(CH312&lt;CH307,(CH307-CH312)/5+CH311,(CH312-CH307)/5+CH309)</f>
        <v>0.99680555555555561</v>
      </c>
      <c r="CI310" s="254">
        <f t="shared" si="3566"/>
        <v>0.99722222222222223</v>
      </c>
      <c r="CJ310" s="254">
        <f t="shared" si="3566"/>
        <v>0.99750000000000005</v>
      </c>
      <c r="CK310" s="254">
        <f t="shared" si="3566"/>
        <v>0.99541666666666673</v>
      </c>
      <c r="CL310" s="254">
        <f t="shared" si="3566"/>
        <v>0.99499999999999988</v>
      </c>
      <c r="CM310" s="254">
        <f t="shared" si="3566"/>
        <v>0.98944444444444435</v>
      </c>
      <c r="CN310" s="254">
        <f t="shared" si="3566"/>
        <v>0.98694444444444429</v>
      </c>
      <c r="CO310" s="254">
        <f t="shared" si="3566"/>
        <v>0.98680555555555549</v>
      </c>
      <c r="CP310" s="254">
        <f t="shared" si="3566"/>
        <v>0.98333333333333328</v>
      </c>
      <c r="CQ310" s="254">
        <f t="shared" si="3566"/>
        <v>0.98166666666666658</v>
      </c>
      <c r="CR310" s="254">
        <f t="shared" si="3566"/>
        <v>0.98055555555555551</v>
      </c>
      <c r="CS310" s="254">
        <f t="shared" si="3566"/>
        <v>0.97625000000000006</v>
      </c>
      <c r="CT310" s="254">
        <f t="shared" si="3566"/>
        <v>0.97333333333333327</v>
      </c>
      <c r="CU310" s="254">
        <f t="shared" si="3566"/>
        <v>0.97013888888888877</v>
      </c>
      <c r="CV310" s="254">
        <f t="shared" si="3566"/>
        <v>0.96194444444444438</v>
      </c>
      <c r="CW310" s="254">
        <f t="shared" si="3566"/>
        <v>0.96055555555555561</v>
      </c>
      <c r="CX310" s="254">
        <f t="shared" si="3566"/>
        <v>0.96083333333333321</v>
      </c>
      <c r="CY310" s="254">
        <f t="shared" ref="CY310:DK310" si="3567">IF(CY312&lt;CY307,(CY307-CY312)/5+CY311,(CY312-CY307)/5+CY309)</f>
        <v>0.95944444444444443</v>
      </c>
      <c r="CZ310" s="254">
        <f t="shared" si="3567"/>
        <v>0.95694444444444449</v>
      </c>
      <c r="DA310" s="254">
        <f t="shared" si="3567"/>
        <v>0.95541666666666669</v>
      </c>
      <c r="DB310" s="254">
        <f t="shared" si="3567"/>
        <v>0.95194444444444437</v>
      </c>
      <c r="DC310" s="254">
        <f t="shared" si="3567"/>
        <v>0.93444444444444452</v>
      </c>
      <c r="DD310" s="254">
        <f t="shared" si="3567"/>
        <v>0.93402777777777779</v>
      </c>
      <c r="DE310" s="254">
        <f t="shared" si="3567"/>
        <v>0.92861111111111105</v>
      </c>
      <c r="DF310" s="254">
        <f t="shared" si="3567"/>
        <v>0.90652777777777782</v>
      </c>
      <c r="DG310" s="254">
        <f t="shared" si="3567"/>
        <v>0.89013888888888892</v>
      </c>
      <c r="DH310" s="254">
        <f t="shared" si="3567"/>
        <v>0.87916666666666654</v>
      </c>
      <c r="DI310" s="254">
        <f t="shared" si="3567"/>
        <v>0.9</v>
      </c>
      <c r="DJ310" s="254">
        <f t="shared" si="3567"/>
        <v>0.89444444444444438</v>
      </c>
      <c r="DK310" s="254">
        <f t="shared" si="3567"/>
        <v>0.89236111111111116</v>
      </c>
      <c r="DL310" s="254">
        <f t="shared" ref="DL310:DO310" si="3568">IF(DL312&lt;DL307,(DL307-DL312)/5+DL311,(DL312-DL307)/5+DL309)</f>
        <v>0.86944444444444446</v>
      </c>
      <c r="DM310" s="254">
        <f t="shared" si="3568"/>
        <v>0.88750000000000007</v>
      </c>
      <c r="DN310" s="254">
        <f t="shared" si="3568"/>
        <v>0.35166666666666668</v>
      </c>
      <c r="DO310" s="254">
        <f t="shared" si="3568"/>
        <v>0</v>
      </c>
      <c r="DP310" s="254">
        <f t="shared" ref="DP310" si="3569">IF(DP312&lt;DP307,(DP307-DP312)/5+DP311,(DP312-DP307)/5+DP309)</f>
        <v>0</v>
      </c>
      <c r="DQ310" s="306">
        <f t="shared" si="2977"/>
        <v>-33</v>
      </c>
      <c r="DR310" s="254">
        <f t="shared" ref="DR310:DS310" si="3570">IF(DR312&lt;DR307,(DR307-DR312)/5+DR311,(DR312-DR307)/5+DR309)</f>
        <v>2.8055555555555559E-2</v>
      </c>
      <c r="DS310" s="254">
        <f t="shared" si="3570"/>
        <v>2.3472222222222221E-2</v>
      </c>
      <c r="DT310" s="254">
        <f t="shared" ref="DT310:EG310" si="3571">IF(DT312&lt;DT307,(DT307-DT312)/5+DT311,(DT312-DT307)/5+DT309)</f>
        <v>2.3472222222222221E-2</v>
      </c>
      <c r="DU310" s="254">
        <f t="shared" si="3571"/>
        <v>2.2361111111111109E-2</v>
      </c>
      <c r="DV310" s="254">
        <f t="shared" si="3571"/>
        <v>2.0694444444444442E-2</v>
      </c>
      <c r="DW310" s="254">
        <f t="shared" si="3571"/>
        <v>1.9583333333333338E-2</v>
      </c>
      <c r="DX310" s="254">
        <f t="shared" si="3571"/>
        <v>1.9861111111111114E-2</v>
      </c>
      <c r="DY310" s="254">
        <f t="shared" si="3571"/>
        <v>1.8055555555555561E-2</v>
      </c>
      <c r="DZ310" s="254">
        <f t="shared" si="3571"/>
        <v>1.3472222222222222E-2</v>
      </c>
      <c r="EA310" s="254">
        <f t="shared" si="3571"/>
        <v>1.2777777777777779E-2</v>
      </c>
      <c r="EB310" s="254">
        <f t="shared" si="3571"/>
        <v>1.2361111111111109E-2</v>
      </c>
      <c r="EC310" s="254">
        <f t="shared" si="3571"/>
        <v>1.1388888888888888E-2</v>
      </c>
      <c r="ED310" s="254">
        <f t="shared" si="3571"/>
        <v>1.097222222222222E-2</v>
      </c>
      <c r="EE310" s="254">
        <f t="shared" si="3571"/>
        <v>1.1388888888888888E-2</v>
      </c>
      <c r="EF310" s="254">
        <f t="shared" si="3571"/>
        <v>1.0694444444444446E-2</v>
      </c>
      <c r="EG310" s="254">
        <f t="shared" si="3571"/>
        <v>1.0555555555555556E-2</v>
      </c>
      <c r="EH310" s="254">
        <f t="shared" ref="EH310:EX310" si="3572">IF(EH312&lt;EH307,(EH307-EH312)/5+EH311,(EH312-EH307)/5+EH309)</f>
        <v>1.097222222222222E-2</v>
      </c>
      <c r="EI310" s="254">
        <f t="shared" si="3572"/>
        <v>8.472222222222223E-3</v>
      </c>
      <c r="EJ310" s="254">
        <f t="shared" si="3572"/>
        <v>8.8888888888888871E-3</v>
      </c>
      <c r="EK310" s="254">
        <f t="shared" si="3572"/>
        <v>7.7777777777777776E-3</v>
      </c>
      <c r="EL310" s="254">
        <f t="shared" si="3572"/>
        <v>9.5833333333333309E-3</v>
      </c>
      <c r="EM310" s="254">
        <f t="shared" si="3572"/>
        <v>6.6666666666666662E-3</v>
      </c>
      <c r="EN310" s="254">
        <f t="shared" si="3572"/>
        <v>6.3888888888888893E-3</v>
      </c>
      <c r="EO310" s="254">
        <f t="shared" si="3572"/>
        <v>5.2777777777777779E-3</v>
      </c>
      <c r="EP310" s="254">
        <f t="shared" si="3572"/>
        <v>5.0000000000000001E-3</v>
      </c>
      <c r="EQ310" s="254">
        <f t="shared" si="3572"/>
        <v>5.0000000000000001E-3</v>
      </c>
      <c r="ER310" s="254">
        <f t="shared" si="3572"/>
        <v>5.0000000000000001E-3</v>
      </c>
      <c r="ES310" s="254">
        <f t="shared" si="3572"/>
        <v>4.3055555555555555E-3</v>
      </c>
      <c r="ET310" s="254">
        <f t="shared" si="3572"/>
        <v>3.8888888888888888E-3</v>
      </c>
      <c r="EU310" s="254">
        <f t="shared" si="3572"/>
        <v>3.8888888888888888E-3</v>
      </c>
      <c r="EV310" s="254">
        <f t="shared" si="3572"/>
        <v>3.6111111111111114E-3</v>
      </c>
      <c r="EW310" s="254">
        <f t="shared" si="3572"/>
        <v>2.9166666666666668E-3</v>
      </c>
      <c r="EX310" s="254">
        <f t="shared" si="3572"/>
        <v>4.5833333333333334E-3</v>
      </c>
      <c r="EY310" s="254">
        <f t="shared" ref="EY310:FJ310" si="3573">IF(EY312&lt;EY307,(EY307-EY312)/5+EY311,(EY312-EY307)/5+EY309)</f>
        <v>4.5833333333333334E-3</v>
      </c>
      <c r="EZ310" s="254">
        <f t="shared" si="3573"/>
        <v>2.7777777777777779E-3</v>
      </c>
      <c r="FA310" s="254">
        <f t="shared" si="3573"/>
        <v>2.4999999999999996E-3</v>
      </c>
      <c r="FB310" s="254">
        <f t="shared" si="3573"/>
        <v>2.7777777777777779E-3</v>
      </c>
      <c r="FC310" s="254">
        <f t="shared" si="3573"/>
        <v>2.2222222222222222E-3</v>
      </c>
      <c r="FD310" s="254">
        <f t="shared" si="3573"/>
        <v>2.5000000000000001E-3</v>
      </c>
      <c r="FE310" s="254">
        <f t="shared" si="3573"/>
        <v>2.0833333333333333E-3</v>
      </c>
      <c r="FF310" s="254">
        <f t="shared" si="3573"/>
        <v>2.0833333333333333E-3</v>
      </c>
      <c r="FG310" s="254">
        <f t="shared" si="3573"/>
        <v>2.4999999999999996E-3</v>
      </c>
      <c r="FH310" s="254">
        <f t="shared" si="3573"/>
        <v>1.3888888888888889E-3</v>
      </c>
      <c r="FI310" s="254">
        <f t="shared" si="3573"/>
        <v>1.3888888888888889E-3</v>
      </c>
      <c r="FJ310" s="254">
        <f t="shared" si="3573"/>
        <v>3.1944444444444446E-3</v>
      </c>
      <c r="FK310" s="255">
        <f t="shared" ref="FK310" si="3574">IF(FK312&lt;FK307,(FK307-FK312)/5+FK311,(FK312-FK307)/5+FK309)</f>
        <v>2.7777777777777779E-3</v>
      </c>
      <c r="FL310" s="214">
        <f t="shared" si="2978"/>
        <v>-33</v>
      </c>
      <c r="FM310" s="214"/>
      <c r="FN310" s="214"/>
      <c r="FO310" s="216"/>
      <c r="FP310" s="216"/>
      <c r="FQ310" s="216"/>
      <c r="FR310" s="216"/>
      <c r="FS310" s="216"/>
      <c r="FT310" s="216"/>
      <c r="FU310" s="216"/>
      <c r="FV310" s="216"/>
      <c r="FW310" s="216"/>
      <c r="FX310" s="216"/>
      <c r="FY310" s="216"/>
      <c r="FZ310" s="216"/>
      <c r="GA310" s="216"/>
      <c r="GB310" s="216"/>
      <c r="GC310" s="216"/>
      <c r="GD310" s="216"/>
      <c r="GE310" s="216"/>
      <c r="GF310" s="216"/>
      <c r="GG310" s="216"/>
      <c r="GH310" s="216"/>
      <c r="GI310" s="216"/>
      <c r="GJ310" s="216"/>
      <c r="GK310" s="216"/>
      <c r="GL310" s="216"/>
      <c r="GM310" s="216"/>
      <c r="GN310" s="216"/>
      <c r="GO310" s="216"/>
      <c r="GP310" s="216"/>
      <c r="GQ310" s="216"/>
      <c r="GR310" s="216"/>
      <c r="GS310" s="216"/>
      <c r="GT310" s="216"/>
      <c r="GU310" s="216"/>
      <c r="GV310" s="216"/>
      <c r="GW310" s="216"/>
      <c r="GX310" s="216"/>
      <c r="GY310" s="216"/>
      <c r="GZ310" s="216"/>
      <c r="HA310" s="216"/>
      <c r="HB310" s="216"/>
      <c r="HC310" s="216"/>
      <c r="HD310" s="216"/>
      <c r="HE310" s="216"/>
      <c r="HF310" s="216"/>
      <c r="HG310" s="216"/>
      <c r="HH310" s="216"/>
      <c r="HI310" s="216"/>
      <c r="HJ310" s="216"/>
      <c r="HK310" s="216"/>
      <c r="HL310" s="216"/>
      <c r="HM310" s="216"/>
      <c r="HN310" s="216"/>
      <c r="HO310" s="216"/>
      <c r="HP310" s="216"/>
      <c r="HQ310" s="216"/>
      <c r="HR310" s="216"/>
      <c r="HS310" s="216"/>
      <c r="HT310" s="216"/>
      <c r="HU310" s="216"/>
      <c r="HV310" s="216"/>
      <c r="HW310" s="216"/>
      <c r="HX310" s="216"/>
      <c r="HY310" s="216"/>
      <c r="HZ310" s="216"/>
      <c r="IA310" s="216"/>
      <c r="IB310" s="216"/>
      <c r="IC310" s="216"/>
      <c r="ID310" s="216"/>
      <c r="IE310" s="216"/>
      <c r="IF310" s="216"/>
      <c r="IG310" s="216"/>
      <c r="IH310" s="216"/>
      <c r="II310" s="216"/>
      <c r="IJ310" s="216"/>
      <c r="IK310" s="216"/>
      <c r="IL310" s="216"/>
      <c r="IM310" s="216"/>
      <c r="IN310" s="216"/>
      <c r="IO310" s="216"/>
      <c r="IP310" s="216"/>
      <c r="IQ310" s="216"/>
      <c r="IR310" s="216"/>
      <c r="IS310" s="216"/>
      <c r="IT310" s="216"/>
      <c r="IU310" s="216"/>
      <c r="IV310" s="216"/>
      <c r="IW310" s="216"/>
      <c r="IX310" s="216"/>
      <c r="IY310" s="216"/>
      <c r="IZ310" s="216"/>
      <c r="JA310" s="216"/>
      <c r="JB310" s="216"/>
      <c r="JC310" s="216"/>
      <c r="JD310" s="216"/>
      <c r="JE310" s="216"/>
      <c r="JF310" s="216"/>
      <c r="JG310" s="216"/>
      <c r="JH310" s="216"/>
      <c r="JI310" s="216"/>
      <c r="JJ310" s="216"/>
      <c r="JK310" s="216"/>
      <c r="JL310" s="216"/>
      <c r="JM310" s="216"/>
      <c r="JN310" s="216"/>
      <c r="JO310" s="216"/>
      <c r="JP310" s="216"/>
      <c r="JQ310" s="216"/>
      <c r="JR310" s="216"/>
    </row>
    <row r="311" spans="58:278" ht="15.75" thickBot="1">
      <c r="BF311" s="215">
        <v>-34</v>
      </c>
      <c r="BG311" s="214">
        <f t="shared" si="2976"/>
        <v>-34</v>
      </c>
      <c r="BH311" s="286">
        <f>IF(BH312&lt;BH307,(BH307-BH312)/5+BH312,(BH312-BH307)/5+BH310)</f>
        <v>2.638888888888889E-3</v>
      </c>
      <c r="BI311" s="283">
        <f>IF(BI312&lt;BI307,(BI307-BI312)/5+BI312,(BI312-BI307)/5+BI310)</f>
        <v>1.3888888888888889E-3</v>
      </c>
      <c r="BJ311" s="283">
        <f t="shared" ref="BJ311:BW311" si="3575">IF(BJ312&lt;BJ307,(BJ307-BJ312)/5+BJ312,(BJ312-BJ307)/5+BJ310)</f>
        <v>1.9444444444444446E-3</v>
      </c>
      <c r="BK311" s="283">
        <f t="shared" si="3575"/>
        <v>1.9444444444444446E-3</v>
      </c>
      <c r="BL311" s="283">
        <f t="shared" si="3575"/>
        <v>1.25E-3</v>
      </c>
      <c r="BM311" s="283">
        <f t="shared" si="3575"/>
        <v>1.3888888888888889E-3</v>
      </c>
      <c r="BN311" s="283">
        <f t="shared" si="3575"/>
        <v>1.3888888888888889E-3</v>
      </c>
      <c r="BO311" s="283">
        <f t="shared" si="3575"/>
        <v>6.9444444444444447E-4</v>
      </c>
      <c r="BP311" s="283">
        <f t="shared" si="3575"/>
        <v>2.638888888888889E-3</v>
      </c>
      <c r="BQ311" s="283">
        <f t="shared" si="3575"/>
        <v>1.3888888888888889E-3</v>
      </c>
      <c r="BR311" s="283">
        <f t="shared" si="3575"/>
        <v>6.9444444444444447E-4</v>
      </c>
      <c r="BS311" s="283">
        <f t="shared" si="3575"/>
        <v>1.3888888888888889E-3</v>
      </c>
      <c r="BT311" s="283">
        <f t="shared" si="3575"/>
        <v>1.25E-3</v>
      </c>
      <c r="BU311" s="283">
        <f t="shared" si="3575"/>
        <v>1.25E-3</v>
      </c>
      <c r="BV311" s="283">
        <f t="shared" si="3575"/>
        <v>6.9444444444444447E-4</v>
      </c>
      <c r="BW311" s="283">
        <f t="shared" si="3575"/>
        <v>6.9444444444444447E-4</v>
      </c>
      <c r="BX311" s="283">
        <f t="shared" ref="BX311" si="3576">IF(BX312&lt;BX307,(BX307-BX312)/5+BX312,(BX312-BX307)/5+BX310)</f>
        <v>6.9444444444444447E-4</v>
      </c>
      <c r="BY311" s="283">
        <f t="shared" ref="BY311" si="3577">IF(BY312&lt;BY307,(BY307-BY312)/5+BY312,(BY312-BY307)/5+BY310)</f>
        <v>1.3888888888888889E-4</v>
      </c>
      <c r="BZ311" s="283">
        <f t="shared" ref="BZ311" si="3578">IF(BZ312&lt;BZ307,(BZ307-BZ312)/5+BZ312,(BZ312-BZ307)/5+BZ310)</f>
        <v>0</v>
      </c>
      <c r="CA311" s="283">
        <f t="shared" ref="CA311" si="3579">IF(CA312&lt;CA307,(CA307-CA312)/5+CA312,(CA312-CA307)/5+CA310)</f>
        <v>6.9444444444444447E-4</v>
      </c>
      <c r="CB311" s="283">
        <f t="shared" ref="CB311" si="3580">IF(CB312&lt;CB307,(CB307-CB312)/5+CB312,(CB312-CB307)/5+CB310)</f>
        <v>8.3333333333333339E-4</v>
      </c>
      <c r="CC311" s="283">
        <f t="shared" ref="CC311" si="3581">IF(CC312&lt;CC307,(CC307-CC312)/5+CC312,(CC312-CC307)/5+CC310)</f>
        <v>0</v>
      </c>
      <c r="CD311" s="283">
        <f t="shared" ref="CD311" si="3582">IF(CD312&lt;CD307,(CD307-CD312)/5+CD312,(CD312-CD307)/5+CD310)</f>
        <v>0.99861111111111101</v>
      </c>
      <c r="CE311" s="283">
        <f t="shared" ref="CE311" si="3583">IF(CE312&lt;CE307,(CE307-CE312)/5+CE312,(CE312-CE307)/5+CE310)</f>
        <v>0.99874999999999992</v>
      </c>
      <c r="CF311" s="283">
        <f t="shared" ref="CF311" si="3584">IF(CF312&lt;CF307,(CF307-CF312)/5+CF312,(CF312-CF307)/5+CF310)</f>
        <v>0</v>
      </c>
      <c r="CG311" s="283">
        <f t="shared" ref="CG311" si="3585">IF(CG312&lt;CG307,(CG307-CG312)/5+CG312,(CG312-CG307)/5+CG310)</f>
        <v>0.99874999999999992</v>
      </c>
      <c r="CH311" s="283">
        <f t="shared" ref="CH311" si="3586">IF(CH312&lt;CH307,(CH307-CH312)/5+CH312,(CH312-CH307)/5+CH310)</f>
        <v>0.9966666666666667</v>
      </c>
      <c r="CI311" s="283">
        <f t="shared" ref="CI311" si="3587">IF(CI312&lt;CI307,(CI307-CI312)/5+CI312,(CI312-CI307)/5+CI310)</f>
        <v>0.99722222222222223</v>
      </c>
      <c r="CJ311" s="283">
        <f t="shared" ref="CJ311" si="3588">IF(CJ312&lt;CJ307,(CJ307-CJ312)/5+CJ312,(CJ312-CJ307)/5+CJ310)</f>
        <v>0.99736111111111114</v>
      </c>
      <c r="CK311" s="283">
        <f t="shared" ref="CK311" si="3589">IF(CK312&lt;CK307,(CK307-CK312)/5+CK312,(CK312-CK307)/5+CK310)</f>
        <v>0.99527777777777782</v>
      </c>
      <c r="CL311" s="283">
        <f t="shared" ref="CL311" si="3590">IF(CL312&lt;CL307,(CL307-CL312)/5+CL312,(CL312-CL307)/5+CL310)</f>
        <v>0.99472222222222217</v>
      </c>
      <c r="CM311" s="283">
        <f t="shared" ref="CM311" si="3591">IF(CM312&lt;CM307,(CM307-CM312)/5+CM312,(CM312-CM307)/5+CM310)</f>
        <v>0.98916666666666664</v>
      </c>
      <c r="CN311" s="283">
        <f t="shared" ref="CN311" si="3592">IF(CN312&lt;CN307,(CN307-CN312)/5+CN312,(CN312-CN307)/5+CN310)</f>
        <v>0.98583333333333323</v>
      </c>
      <c r="CO311" s="283">
        <f t="shared" ref="CO311" si="3593">IF(CO312&lt;CO307,(CO307-CO312)/5+CO312,(CO312-CO307)/5+CO310)</f>
        <v>0.98611111111111105</v>
      </c>
      <c r="CP311" s="283">
        <f t="shared" ref="CP311" si="3594">IF(CP312&lt;CP307,(CP307-CP312)/5+CP312,(CP312-CP307)/5+CP310)</f>
        <v>0.98263888888888884</v>
      </c>
      <c r="CQ311" s="283">
        <f t="shared" ref="CQ311" si="3595">IF(CQ312&lt;CQ307,(CQ307-CQ312)/5+CQ312,(CQ312-CQ307)/5+CQ310)</f>
        <v>0.9804166666666666</v>
      </c>
      <c r="CR311" s="283">
        <f t="shared" ref="CR311" si="3596">IF(CR312&lt;CR307,(CR307-CR312)/5+CR312,(CR312-CR307)/5+CR310)</f>
        <v>0.97986111111111107</v>
      </c>
      <c r="CS311" s="283">
        <f t="shared" ref="CS311" si="3597">IF(CS312&lt;CS307,(CS307-CS312)/5+CS312,(CS312-CS307)/5+CS310)</f>
        <v>0.9752777777777778</v>
      </c>
      <c r="CT311" s="283">
        <f t="shared" ref="CT311" si="3598">IF(CT312&lt;CT307,(CT307-CT312)/5+CT312,(CT312-CT307)/5+CT310)</f>
        <v>0.9720833333333333</v>
      </c>
      <c r="CU311" s="283">
        <f t="shared" ref="CU311" si="3599">IF(CU312&lt;CU307,(CU307-CU312)/5+CU312,(CU312-CU307)/5+CU310)</f>
        <v>0.96874999999999989</v>
      </c>
      <c r="CV311" s="283">
        <f t="shared" ref="CV311" si="3600">IF(CV312&lt;CV307,(CV307-CV312)/5+CV312,(CV312-CV307)/5+CV310)</f>
        <v>0.96013888888888888</v>
      </c>
      <c r="CW311" s="283">
        <f t="shared" ref="CW311" si="3601">IF(CW312&lt;CW307,(CW307-CW312)/5+CW312,(CW312-CW307)/5+CW310)</f>
        <v>0.95874999999999999</v>
      </c>
      <c r="CX311" s="283">
        <f t="shared" ref="CX311" si="3602">IF(CX312&lt;CX307,(CX307-CX312)/5+CX312,(CX312-CX307)/5+CX310)</f>
        <v>0.95888888888888879</v>
      </c>
      <c r="CY311" s="283">
        <f t="shared" ref="CY311" si="3603">IF(CY312&lt;CY307,(CY307-CY312)/5+CY312,(CY312-CY307)/5+CY310)</f>
        <v>0.95750000000000002</v>
      </c>
      <c r="CZ311" s="283">
        <f t="shared" ref="CZ311" si="3604">IF(CZ312&lt;CZ307,(CZ307-CZ312)/5+CZ312,(CZ312-CZ307)/5+CZ310)</f>
        <v>0.95486111111111116</v>
      </c>
      <c r="DA311" s="283">
        <f t="shared" ref="DA311" si="3605">IF(DA312&lt;DA307,(DA307-DA312)/5+DA312,(DA312-DA307)/5+DA310)</f>
        <v>0.95305555555555554</v>
      </c>
      <c r="DB311" s="283">
        <f t="shared" ref="DB311" si="3606">IF(DB312&lt;DB307,(DB307-DB312)/5+DB312,(DB312-DB307)/5+DB310)</f>
        <v>0.94958333333333333</v>
      </c>
      <c r="DC311" s="283">
        <f t="shared" ref="DC311" si="3607">IF(DC312&lt;DC307,(DC307-DC312)/5+DC312,(DC312-DC307)/5+DC310)</f>
        <v>0.93111111111111111</v>
      </c>
      <c r="DD311" s="283">
        <f t="shared" ref="DD311" si="3608">IF(DD312&lt;DD307,(DD307-DD312)/5+DD312,(DD312-DD307)/5+DD310)</f>
        <v>0.93055555555555558</v>
      </c>
      <c r="DE311" s="283">
        <f t="shared" ref="DE311" si="3609">IF(DE312&lt;DE307,(DE307-DE312)/5+DE312,(DE312-DE307)/5+DE310)</f>
        <v>0.92472222222222222</v>
      </c>
      <c r="DF311" s="283">
        <f t="shared" ref="DF311" si="3610">IF(DF312&lt;DF307,(DF307-DF312)/5+DF312,(DF312-DF307)/5+DF310)</f>
        <v>0.90083333333333337</v>
      </c>
      <c r="DG311" s="283">
        <f t="shared" ref="DG311" si="3611">IF(DG312&lt;DG307,(DG307-DG312)/5+DG312,(DG312-DG307)/5+DG310)</f>
        <v>0.88291666666666668</v>
      </c>
      <c r="DH311" s="283">
        <f t="shared" ref="DH311" si="3612">IF(DH312&lt;DH307,(DH307-DH312)/5+DH312,(DH312-DH307)/5+DH310)</f>
        <v>0.87083333333333324</v>
      </c>
      <c r="DI311" s="283">
        <f t="shared" ref="DI311" si="3613">IF(DI312&lt;DI307,(DI307-DI312)/5+DI312,(DI312-DI307)/5+DI310)</f>
        <v>0.9</v>
      </c>
      <c r="DJ311" s="283">
        <f t="shared" ref="DJ311" si="3614">IF(DJ312&lt;DJ307,(DJ307-DJ312)/5+DJ312,(DJ312-DJ307)/5+DJ310)</f>
        <v>0.89444444444444438</v>
      </c>
      <c r="DK311" s="283">
        <f t="shared" ref="DK311" si="3615">IF(DK312&lt;DK307,(DK307-DK312)/5+DK312,(DK312-DK307)/5+DK310)</f>
        <v>0.89236111111111116</v>
      </c>
      <c r="DL311" s="283">
        <f t="shared" ref="DL311" si="3616">IF(DL312&lt;DL307,(DL307-DL312)/5+DL312,(DL312-DL307)/5+DL310)</f>
        <v>0.86944444444444446</v>
      </c>
      <c r="DM311" s="283">
        <f t="shared" ref="DM311" si="3617">IF(DM312&lt;DM307,(DM307-DM312)/5+DM312,(DM312-DM307)/5+DM310)</f>
        <v>0.88750000000000007</v>
      </c>
      <c r="DN311" s="283">
        <f t="shared" ref="DN311" si="3618">IF(DN312&lt;DN307,(DN307-DN312)/5+DN312,(DN312-DN307)/5+DN310)</f>
        <v>0.17583333333333334</v>
      </c>
      <c r="DO311" s="283">
        <f t="shared" ref="DO311" si="3619">IF(DO312&lt;DO307,(DO307-DO312)/5+DO312,(DO312-DO307)/5+DO310)</f>
        <v>0</v>
      </c>
      <c r="DP311" s="283">
        <f t="shared" ref="DP311" si="3620">IF(DP312&lt;DP307,(DP307-DP312)/5+DP312,(DP312-DP307)/5+DP310)</f>
        <v>0</v>
      </c>
      <c r="DQ311" s="306">
        <f t="shared" si="2977"/>
        <v>-34</v>
      </c>
      <c r="DR311" s="272">
        <f t="shared" ref="DR311:DS311" si="3621">IF(DR312&lt;DR307,(DR307-DR312)/5+DR312,(DR312-DR307)/5+DR310)</f>
        <v>2.930555555555556E-2</v>
      </c>
      <c r="DS311" s="272">
        <f t="shared" si="3621"/>
        <v>2.3888888888888887E-2</v>
      </c>
      <c r="DT311" s="272">
        <f t="shared" ref="DT311:EG311" si="3622">IF(DT312&lt;DT307,(DT307-DT312)/5+DT312,(DT312-DT307)/5+DT310)</f>
        <v>2.3888888888888887E-2</v>
      </c>
      <c r="DU311" s="272">
        <f t="shared" si="3622"/>
        <v>2.3333333333333331E-2</v>
      </c>
      <c r="DV311" s="272">
        <f t="shared" si="3622"/>
        <v>2.1111111111111108E-2</v>
      </c>
      <c r="DW311" s="272">
        <f t="shared" si="3622"/>
        <v>1.9861111111111118E-2</v>
      </c>
      <c r="DX311" s="272">
        <f t="shared" si="3622"/>
        <v>2.0000000000000004E-2</v>
      </c>
      <c r="DY311" s="272">
        <f t="shared" si="3622"/>
        <v>1.8750000000000006E-2</v>
      </c>
      <c r="DZ311" s="272">
        <f t="shared" si="3622"/>
        <v>1.4027777777777778E-2</v>
      </c>
      <c r="EA311" s="272">
        <f t="shared" si="3622"/>
        <v>1.3333333333333334E-2</v>
      </c>
      <c r="EB311" s="272">
        <f t="shared" si="3622"/>
        <v>1.2777777777777775E-2</v>
      </c>
      <c r="EC311" s="272">
        <f t="shared" si="3622"/>
        <v>1.125E-2</v>
      </c>
      <c r="ED311" s="272">
        <f t="shared" si="3622"/>
        <v>1.1388888888888886E-2</v>
      </c>
      <c r="EE311" s="272">
        <f t="shared" si="3622"/>
        <v>1.125E-2</v>
      </c>
      <c r="EF311" s="272">
        <f t="shared" si="3622"/>
        <v>1.0555555555555556E-2</v>
      </c>
      <c r="EG311" s="272">
        <f t="shared" si="3622"/>
        <v>1.0833333333333334E-2</v>
      </c>
      <c r="EH311" s="272">
        <f t="shared" ref="EH311:EX311" si="3623">IF(EH312&lt;EH307,(EH307-EH312)/5+EH312,(EH312-EH307)/5+EH310)</f>
        <v>1.1388888888888886E-2</v>
      </c>
      <c r="EI311" s="272">
        <f t="shared" si="3623"/>
        <v>8.7500000000000008E-3</v>
      </c>
      <c r="EJ311" s="272">
        <f t="shared" si="3623"/>
        <v>9.305555555555553E-3</v>
      </c>
      <c r="EK311" s="272">
        <f t="shared" si="3623"/>
        <v>8.0555555555555554E-3</v>
      </c>
      <c r="EL311" s="272">
        <f t="shared" si="3623"/>
        <v>9.9999999999999967E-3</v>
      </c>
      <c r="EM311" s="272">
        <f t="shared" si="3623"/>
        <v>6.8055555555555551E-3</v>
      </c>
      <c r="EN311" s="272">
        <f t="shared" si="3623"/>
        <v>5.9722222222222225E-3</v>
      </c>
      <c r="EO311" s="272">
        <f t="shared" si="3623"/>
        <v>5.4166666666666669E-3</v>
      </c>
      <c r="EP311" s="272">
        <f t="shared" si="3623"/>
        <v>5.2777777777777779E-3</v>
      </c>
      <c r="EQ311" s="272">
        <f t="shared" si="3623"/>
        <v>5.2777777777777779E-3</v>
      </c>
      <c r="ER311" s="272">
        <f t="shared" si="3623"/>
        <v>4.5833333333333334E-3</v>
      </c>
      <c r="ES311" s="272">
        <f t="shared" si="3623"/>
        <v>3.8888888888888888E-3</v>
      </c>
      <c r="ET311" s="272">
        <f t="shared" si="3623"/>
        <v>4.0277777777777777E-3</v>
      </c>
      <c r="EU311" s="272">
        <f t="shared" si="3623"/>
        <v>4.0277777777777777E-3</v>
      </c>
      <c r="EV311" s="272">
        <f t="shared" si="3623"/>
        <v>3.1944444444444446E-3</v>
      </c>
      <c r="EW311" s="272">
        <f t="shared" si="3623"/>
        <v>3.1944444444444446E-3</v>
      </c>
      <c r="EX311" s="272">
        <f t="shared" si="3623"/>
        <v>4.7222222222222223E-3</v>
      </c>
      <c r="EY311" s="272">
        <f t="shared" ref="EY311:FJ311" si="3624">IF(EY312&lt;EY307,(EY307-EY312)/5+EY312,(EY312-EY307)/5+EY310)</f>
        <v>4.7222222222222223E-3</v>
      </c>
      <c r="EZ311" s="272">
        <f t="shared" si="3624"/>
        <v>2.7777777777777779E-3</v>
      </c>
      <c r="FA311" s="272">
        <f t="shared" si="3624"/>
        <v>1.9444444444444444E-3</v>
      </c>
      <c r="FB311" s="272">
        <f t="shared" si="3624"/>
        <v>2.7777777777777779E-3</v>
      </c>
      <c r="FC311" s="272">
        <f t="shared" si="3624"/>
        <v>1.8055555555555555E-3</v>
      </c>
      <c r="FD311" s="272">
        <f t="shared" si="3624"/>
        <v>2.638888888888889E-3</v>
      </c>
      <c r="FE311" s="272">
        <f t="shared" si="3624"/>
        <v>2.0833333333333333E-3</v>
      </c>
      <c r="FF311" s="272">
        <f t="shared" si="3624"/>
        <v>2.0833333333333333E-3</v>
      </c>
      <c r="FG311" s="272">
        <f t="shared" si="3624"/>
        <v>1.9444444444444444E-3</v>
      </c>
      <c r="FH311" s="272">
        <f t="shared" si="3624"/>
        <v>1.3888888888888889E-3</v>
      </c>
      <c r="FI311" s="272">
        <f t="shared" si="3624"/>
        <v>1.3888888888888889E-3</v>
      </c>
      <c r="FJ311" s="272">
        <f t="shared" si="3624"/>
        <v>3.3333333333333335E-3</v>
      </c>
      <c r="FK311" s="275">
        <f t="shared" ref="FK311" si="3625">IF(FK312&lt;FK307,(FK307-FK312)/5+FK312,(FK312-FK307)/5+FK310)</f>
        <v>2.7777777777777779E-3</v>
      </c>
      <c r="FL311" s="214">
        <f t="shared" si="2978"/>
        <v>-34</v>
      </c>
      <c r="FM311" s="214"/>
      <c r="FN311" s="214"/>
      <c r="FO311" s="216"/>
      <c r="FP311" s="216"/>
      <c r="FQ311" s="216"/>
      <c r="FR311" s="216"/>
      <c r="FS311" s="216"/>
      <c r="FT311" s="216"/>
      <c r="FU311" s="216"/>
      <c r="FV311" s="216"/>
      <c r="FW311" s="216"/>
      <c r="FX311" s="216"/>
      <c r="FY311" s="216"/>
      <c r="FZ311" s="216"/>
      <c r="GA311" s="216"/>
      <c r="GB311" s="216"/>
      <c r="GC311" s="216"/>
      <c r="GD311" s="216"/>
      <c r="GE311" s="216"/>
      <c r="GF311" s="216"/>
      <c r="GG311" s="216"/>
      <c r="GH311" s="216"/>
      <c r="GI311" s="216"/>
      <c r="GJ311" s="216"/>
      <c r="GK311" s="216"/>
      <c r="GL311" s="216"/>
      <c r="GM311" s="216"/>
      <c r="GN311" s="216"/>
      <c r="GO311" s="216"/>
      <c r="GP311" s="216"/>
      <c r="GQ311" s="216"/>
      <c r="GR311" s="216"/>
      <c r="GS311" s="216"/>
      <c r="GT311" s="216"/>
      <c r="GU311" s="216"/>
      <c r="GV311" s="216"/>
      <c r="GW311" s="216"/>
      <c r="GX311" s="216"/>
      <c r="GY311" s="216"/>
      <c r="GZ311" s="216"/>
      <c r="HA311" s="216"/>
      <c r="HB311" s="216"/>
      <c r="HC311" s="216"/>
      <c r="HD311" s="216"/>
      <c r="HE311" s="216"/>
      <c r="HF311" s="216"/>
      <c r="HG311" s="216"/>
      <c r="HH311" s="216"/>
      <c r="HI311" s="216"/>
      <c r="HJ311" s="216"/>
      <c r="HK311" s="216"/>
      <c r="HL311" s="216"/>
      <c r="HM311" s="216"/>
      <c r="HN311" s="216"/>
      <c r="HO311" s="216"/>
      <c r="HP311" s="216"/>
      <c r="HQ311" s="216"/>
      <c r="HR311" s="216"/>
      <c r="HS311" s="216"/>
      <c r="HT311" s="216"/>
      <c r="HU311" s="216"/>
      <c r="HV311" s="216"/>
      <c r="HW311" s="216"/>
      <c r="HX311" s="216"/>
      <c r="HY311" s="216"/>
      <c r="HZ311" s="216"/>
      <c r="IA311" s="216"/>
      <c r="IB311" s="216"/>
      <c r="IC311" s="216"/>
      <c r="ID311" s="216"/>
      <c r="IE311" s="216"/>
      <c r="IF311" s="216"/>
      <c r="IG311" s="216"/>
      <c r="IH311" s="216"/>
      <c r="II311" s="216"/>
      <c r="IJ311" s="216"/>
      <c r="IK311" s="216"/>
      <c r="IL311" s="216"/>
      <c r="IM311" s="216"/>
      <c r="IN311" s="216"/>
      <c r="IO311" s="216"/>
      <c r="IP311" s="216"/>
      <c r="IQ311" s="216"/>
      <c r="IR311" s="216"/>
      <c r="IS311" s="216"/>
      <c r="IT311" s="216"/>
      <c r="IU311" s="216"/>
      <c r="IV311" s="216"/>
      <c r="IW311" s="216"/>
      <c r="IX311" s="216"/>
      <c r="IY311" s="216"/>
      <c r="IZ311" s="216"/>
      <c r="JA311" s="216"/>
      <c r="JB311" s="216"/>
      <c r="JC311" s="216"/>
      <c r="JD311" s="216"/>
      <c r="JE311" s="216"/>
      <c r="JF311" s="216"/>
      <c r="JG311" s="216"/>
      <c r="JH311" s="216"/>
      <c r="JI311" s="216"/>
      <c r="JJ311" s="216"/>
      <c r="JK311" s="216"/>
      <c r="JL311" s="216"/>
      <c r="JM311" s="216"/>
      <c r="JN311" s="216"/>
      <c r="JO311" s="216"/>
      <c r="JP311" s="216"/>
      <c r="JQ311" s="216"/>
      <c r="JR311" s="216"/>
    </row>
    <row r="312" spans="58:278" ht="15.75" thickBot="1">
      <c r="BF312" s="215">
        <v>-35</v>
      </c>
      <c r="BG312" s="214">
        <f t="shared" si="2976"/>
        <v>-35</v>
      </c>
      <c r="BH312" s="258">
        <v>2.7777777777777779E-3</v>
      </c>
      <c r="BI312" s="259">
        <v>1.3888888888888889E-3</v>
      </c>
      <c r="BJ312" s="259">
        <v>2.0833333333333333E-3</v>
      </c>
      <c r="BK312" s="259">
        <v>2.0833333333333333E-3</v>
      </c>
      <c r="BL312" s="259">
        <v>1.3888888888888889E-3</v>
      </c>
      <c r="BM312" s="259">
        <v>1.3888888888888889E-3</v>
      </c>
      <c r="BN312" s="259">
        <v>1.3888888888888889E-3</v>
      </c>
      <c r="BO312" s="259">
        <v>6.9444444444444447E-4</v>
      </c>
      <c r="BP312" s="259">
        <v>2.7777777777777779E-3</v>
      </c>
      <c r="BQ312" s="259">
        <v>1.3888888888888889E-3</v>
      </c>
      <c r="BR312" s="259">
        <v>6.9444444444444447E-4</v>
      </c>
      <c r="BS312" s="259">
        <v>1.3888888888888889E-3</v>
      </c>
      <c r="BT312" s="259">
        <v>1.3888888888888889E-3</v>
      </c>
      <c r="BU312" s="259">
        <v>1.3888888888888889E-3</v>
      </c>
      <c r="BV312" s="259">
        <v>6.9444444444444447E-4</v>
      </c>
      <c r="BW312" s="259">
        <v>6.9444444444444447E-4</v>
      </c>
      <c r="BX312" s="259">
        <v>6.9444444444444447E-4</v>
      </c>
      <c r="BY312" s="259">
        <v>0</v>
      </c>
      <c r="BZ312" s="259">
        <v>0</v>
      </c>
      <c r="CA312" s="259">
        <v>6.9444444444444447E-4</v>
      </c>
      <c r="CB312" s="259">
        <v>6.9444444444444447E-4</v>
      </c>
      <c r="CC312" s="259">
        <v>0</v>
      </c>
      <c r="CD312" s="259">
        <v>0.99861111111111101</v>
      </c>
      <c r="CE312" s="259">
        <v>0.99861111111111101</v>
      </c>
      <c r="CF312" s="259">
        <v>0</v>
      </c>
      <c r="CG312" s="259">
        <v>0.99861111111111101</v>
      </c>
      <c r="CH312" s="259">
        <v>0.99652777777777779</v>
      </c>
      <c r="CI312" s="259">
        <v>0.99722222222222223</v>
      </c>
      <c r="CJ312" s="259">
        <v>0.99722222222222223</v>
      </c>
      <c r="CK312" s="259">
        <v>0.99513888888888891</v>
      </c>
      <c r="CL312" s="259">
        <v>0.99444444444444446</v>
      </c>
      <c r="CM312" s="259">
        <v>0.98888888888888893</v>
      </c>
      <c r="CN312" s="259">
        <v>0.98472222222222217</v>
      </c>
      <c r="CO312" s="259">
        <v>0.98541666666666661</v>
      </c>
      <c r="CP312" s="259">
        <v>0.9819444444444444</v>
      </c>
      <c r="CQ312" s="259">
        <v>0.97916666666666663</v>
      </c>
      <c r="CR312" s="259">
        <v>0.97916666666666663</v>
      </c>
      <c r="CS312" s="259">
        <v>0.97430555555555554</v>
      </c>
      <c r="CT312" s="259">
        <v>0.97083333333333333</v>
      </c>
      <c r="CU312" s="259">
        <v>0.96736111111111101</v>
      </c>
      <c r="CV312" s="259">
        <v>0.95833333333333337</v>
      </c>
      <c r="CW312" s="259">
        <v>0.95694444444444438</v>
      </c>
      <c r="CX312" s="259">
        <v>0.95694444444444438</v>
      </c>
      <c r="CY312" s="259">
        <v>0.9555555555555556</v>
      </c>
      <c r="CZ312" s="259">
        <v>0.95277777777777783</v>
      </c>
      <c r="DA312" s="259">
        <v>0.9506944444444444</v>
      </c>
      <c r="DB312" s="259">
        <v>0.9472222222222223</v>
      </c>
      <c r="DC312" s="259">
        <v>0.9277777777777777</v>
      </c>
      <c r="DD312" s="259">
        <v>0.92708333333333337</v>
      </c>
      <c r="DE312" s="259">
        <v>0.92083333333333339</v>
      </c>
      <c r="DF312" s="259">
        <v>0.89513888888888893</v>
      </c>
      <c r="DG312" s="259">
        <v>0.87569444444444444</v>
      </c>
      <c r="DH312" s="259">
        <v>0.86249999999999993</v>
      </c>
      <c r="DI312" s="259">
        <v>0.9</v>
      </c>
      <c r="DJ312" s="259">
        <v>0.89444444444444438</v>
      </c>
      <c r="DK312" s="259">
        <v>0.89236111111111116</v>
      </c>
      <c r="DL312" s="259">
        <v>0.86944444444444446</v>
      </c>
      <c r="DM312" s="259">
        <v>0.88750000000000007</v>
      </c>
      <c r="DN312" s="259"/>
      <c r="DO312" s="259"/>
      <c r="DP312" s="300"/>
      <c r="DQ312" s="306">
        <f t="shared" si="2977"/>
        <v>-35</v>
      </c>
      <c r="DR312" s="295">
        <v>3.0555555555555555E-2</v>
      </c>
      <c r="DS312" s="259">
        <v>2.4305555555555556E-2</v>
      </c>
      <c r="DT312" s="259">
        <v>2.4305555555555556E-2</v>
      </c>
      <c r="DU312" s="259">
        <v>2.4305555555555556E-2</v>
      </c>
      <c r="DV312" s="259">
        <v>2.1527777777777781E-2</v>
      </c>
      <c r="DW312" s="259">
        <v>2.013888888888889E-2</v>
      </c>
      <c r="DX312" s="259">
        <v>2.013888888888889E-2</v>
      </c>
      <c r="DY312" s="259">
        <v>1.9444444444444445E-2</v>
      </c>
      <c r="DZ312" s="259">
        <v>1.4583333333333332E-2</v>
      </c>
      <c r="EA312" s="259">
        <v>1.3888888888888888E-2</v>
      </c>
      <c r="EB312" s="290">
        <v>1.3194444444444444E-2</v>
      </c>
      <c r="EC312" s="259">
        <v>1.1111111111111112E-2</v>
      </c>
      <c r="ED312" s="259">
        <v>1.1805555555555555E-2</v>
      </c>
      <c r="EE312" s="259">
        <v>1.1111111111111112E-2</v>
      </c>
      <c r="EF312" s="259">
        <v>1.0416666666666666E-2</v>
      </c>
      <c r="EG312" s="259">
        <v>1.1111111111111112E-2</v>
      </c>
      <c r="EH312" s="259">
        <v>1.1805555555555555E-2</v>
      </c>
      <c r="EI312" s="259">
        <v>9.0277777777777787E-3</v>
      </c>
      <c r="EJ312" s="259">
        <v>9.7222222222222224E-3</v>
      </c>
      <c r="EK312" s="259">
        <v>8.3333333333333332E-3</v>
      </c>
      <c r="EL312" s="259">
        <v>1.0416666666666666E-2</v>
      </c>
      <c r="EM312" s="259">
        <v>6.9444444444444441E-3</v>
      </c>
      <c r="EN312" s="259">
        <v>5.5555555555555558E-3</v>
      </c>
      <c r="EO312" s="259">
        <v>5.5555555555555558E-3</v>
      </c>
      <c r="EP312" s="259">
        <v>5.5555555555555558E-3</v>
      </c>
      <c r="EQ312" s="259">
        <v>5.5555555555555558E-3</v>
      </c>
      <c r="ER312" s="259">
        <v>4.1666666666666666E-3</v>
      </c>
      <c r="ES312" s="259">
        <v>3.472222222222222E-3</v>
      </c>
      <c r="ET312" s="259">
        <v>4.1666666666666666E-3</v>
      </c>
      <c r="EU312" s="259">
        <v>4.1666666666666666E-3</v>
      </c>
      <c r="EV312" s="259">
        <v>2.7777777777777779E-3</v>
      </c>
      <c r="EW312" s="259">
        <v>3.472222222222222E-3</v>
      </c>
      <c r="EX312" s="259">
        <v>4.8611111111111112E-3</v>
      </c>
      <c r="EY312" s="259">
        <v>4.8611111111111112E-3</v>
      </c>
      <c r="EZ312" s="259">
        <v>2.7777777777777779E-3</v>
      </c>
      <c r="FA312" s="259">
        <v>1.3888888888888889E-3</v>
      </c>
      <c r="FB312" s="259">
        <v>2.7777777777777779E-3</v>
      </c>
      <c r="FC312" s="259">
        <v>1.3888888888888889E-3</v>
      </c>
      <c r="FD312" s="259">
        <v>2.7777777777777779E-3</v>
      </c>
      <c r="FE312" s="259">
        <v>2.0833333333333333E-3</v>
      </c>
      <c r="FF312" s="259">
        <v>2.0833333333333333E-3</v>
      </c>
      <c r="FG312" s="259">
        <v>1.3888888888888889E-3</v>
      </c>
      <c r="FH312" s="259">
        <v>1.3888888888888889E-3</v>
      </c>
      <c r="FI312" s="259">
        <v>1.3888888888888889E-3</v>
      </c>
      <c r="FJ312" s="259">
        <v>3.472222222222222E-3</v>
      </c>
      <c r="FK312" s="273">
        <v>2.7777777777777779E-3</v>
      </c>
      <c r="FL312" s="214">
        <f t="shared" si="2978"/>
        <v>-35</v>
      </c>
      <c r="FM312" s="214"/>
      <c r="FN312" s="214"/>
      <c r="FO312" s="216"/>
      <c r="FP312" s="216"/>
      <c r="FQ312" s="216"/>
      <c r="FR312" s="216"/>
      <c r="FS312" s="216"/>
      <c r="FT312" s="216"/>
      <c r="FU312" s="216"/>
      <c r="FV312" s="216"/>
      <c r="FW312" s="216"/>
      <c r="FX312" s="216"/>
      <c r="FY312" s="216"/>
      <c r="FZ312" s="216"/>
      <c r="GA312" s="216"/>
      <c r="GB312" s="216"/>
      <c r="GC312" s="216"/>
      <c r="GD312" s="216"/>
      <c r="GE312" s="216"/>
      <c r="GF312" s="216"/>
      <c r="GG312" s="216"/>
      <c r="GH312" s="216"/>
      <c r="GI312" s="216"/>
      <c r="GJ312" s="216"/>
      <c r="GK312" s="216"/>
      <c r="GL312" s="216"/>
      <c r="GM312" s="216"/>
      <c r="GN312" s="216"/>
      <c r="GO312" s="216"/>
      <c r="GP312" s="216"/>
      <c r="GQ312" s="216"/>
      <c r="GR312" s="216"/>
      <c r="GS312" s="216"/>
      <c r="GT312" s="216"/>
      <c r="GU312" s="216"/>
      <c r="GV312" s="216"/>
      <c r="GW312" s="216"/>
      <c r="GX312" s="216"/>
      <c r="GY312" s="216"/>
      <c r="GZ312" s="216"/>
      <c r="HA312" s="216"/>
      <c r="HB312" s="216"/>
      <c r="HC312" s="216"/>
      <c r="HD312" s="216"/>
      <c r="HE312" s="216"/>
      <c r="HF312" s="216"/>
      <c r="HG312" s="216"/>
      <c r="HH312" s="216"/>
      <c r="HI312" s="216"/>
      <c r="HJ312" s="216"/>
      <c r="HK312" s="216"/>
      <c r="HL312" s="216"/>
      <c r="HM312" s="216"/>
      <c r="HN312" s="216"/>
      <c r="HO312" s="216"/>
      <c r="HP312" s="216"/>
      <c r="HQ312" s="216"/>
      <c r="HR312" s="216"/>
      <c r="HS312" s="216"/>
      <c r="HT312" s="216"/>
      <c r="HU312" s="216"/>
      <c r="HV312" s="216"/>
      <c r="HW312" s="216"/>
      <c r="HX312" s="216"/>
      <c r="HY312" s="216"/>
      <c r="HZ312" s="216"/>
      <c r="IA312" s="216"/>
      <c r="IB312" s="216"/>
      <c r="IC312" s="216"/>
      <c r="ID312" s="216"/>
      <c r="IE312" s="216"/>
      <c r="IF312" s="216"/>
      <c r="IG312" s="216"/>
      <c r="IH312" s="216"/>
      <c r="II312" s="216"/>
      <c r="IJ312" s="216"/>
      <c r="IK312" s="216"/>
      <c r="IL312" s="216"/>
      <c r="IM312" s="216"/>
      <c r="IN312" s="216"/>
      <c r="IO312" s="216"/>
      <c r="IP312" s="216"/>
      <c r="IQ312" s="216"/>
      <c r="IR312" s="216"/>
      <c r="IS312" s="216"/>
      <c r="IT312" s="216"/>
      <c r="IU312" s="216"/>
      <c r="IV312" s="216"/>
      <c r="IW312" s="216"/>
      <c r="IX312" s="216"/>
      <c r="IY312" s="216"/>
      <c r="IZ312" s="216"/>
      <c r="JA312" s="216"/>
      <c r="JB312" s="216"/>
      <c r="JC312" s="216"/>
      <c r="JD312" s="216"/>
      <c r="JE312" s="216"/>
      <c r="JF312" s="216"/>
      <c r="JG312" s="216"/>
      <c r="JH312" s="216"/>
      <c r="JI312" s="216"/>
      <c r="JJ312" s="216"/>
      <c r="JK312" s="216"/>
      <c r="JL312" s="216"/>
      <c r="JM312" s="216"/>
      <c r="JN312" s="216"/>
      <c r="JO312" s="216"/>
      <c r="JP312" s="216"/>
      <c r="JQ312" s="216"/>
      <c r="JR312" s="216"/>
    </row>
    <row r="313" spans="58:278">
      <c r="BF313" s="215">
        <v>-36</v>
      </c>
      <c r="BG313" s="214">
        <f t="shared" si="2976"/>
        <v>-36</v>
      </c>
      <c r="BH313" s="269">
        <f t="shared" ref="BH313:BI313" si="3626">IF(BH317&lt;BH312,(BH312-BH317)/5+BH314,(BH317-BH312)/5+BH312)</f>
        <v>2.7777777777777779E-3</v>
      </c>
      <c r="BI313" s="270">
        <f t="shared" si="3626"/>
        <v>1.5277777777777779E-3</v>
      </c>
      <c r="BJ313" s="270">
        <f t="shared" ref="BJ313:BV313" si="3627">IF(BJ317&lt;BJ312,(BJ312-BJ317)/5+BJ314,(BJ317-BJ312)/5+BJ312)</f>
        <v>2.0833333333333333E-3</v>
      </c>
      <c r="BK313" s="270">
        <f t="shared" si="3627"/>
        <v>1.9444444444444446E-3</v>
      </c>
      <c r="BL313" s="270">
        <f t="shared" si="3627"/>
        <v>1.25E-3</v>
      </c>
      <c r="BM313" s="270">
        <f t="shared" si="3627"/>
        <v>1.25E-3</v>
      </c>
      <c r="BN313" s="270">
        <f t="shared" si="3627"/>
        <v>1.5277777777777779E-3</v>
      </c>
      <c r="BO313" s="270">
        <f t="shared" si="3627"/>
        <v>8.3333333333333339E-4</v>
      </c>
      <c r="BP313" s="270">
        <f t="shared" si="3627"/>
        <v>2.638888888888889E-3</v>
      </c>
      <c r="BQ313" s="270">
        <f t="shared" si="3627"/>
        <v>1.3888888888888889E-3</v>
      </c>
      <c r="BR313" s="270">
        <f t="shared" si="3627"/>
        <v>6.9444444444444447E-4</v>
      </c>
      <c r="BS313" s="270">
        <f t="shared" si="3627"/>
        <v>1.3888888888888889E-3</v>
      </c>
      <c r="BT313" s="270">
        <f t="shared" si="3627"/>
        <v>1.25E-3</v>
      </c>
      <c r="BU313" s="270">
        <f t="shared" si="3627"/>
        <v>1.25E-3</v>
      </c>
      <c r="BV313" s="270">
        <f t="shared" si="3627"/>
        <v>6.9444444444444447E-4</v>
      </c>
      <c r="BW313" s="270">
        <f t="shared" ref="BW313:CE313" si="3628">IF(BW317&lt;BW312,(BW312-BW317)/5+BW314,(BW317-BW312)/5+BW312)</f>
        <v>8.3333333333333339E-4</v>
      </c>
      <c r="BX313" s="270">
        <f t="shared" si="3628"/>
        <v>6.9444444444444447E-4</v>
      </c>
      <c r="BY313" s="270">
        <f t="shared" si="3628"/>
        <v>1.3888888888888889E-4</v>
      </c>
      <c r="BZ313" s="270">
        <f t="shared" si="3628"/>
        <v>1.3888888888888889E-4</v>
      </c>
      <c r="CA313" s="270">
        <f t="shared" si="3628"/>
        <v>6.9444444444444447E-4</v>
      </c>
      <c r="CB313" s="270">
        <f t="shared" si="3628"/>
        <v>6.9444444444444447E-4</v>
      </c>
      <c r="CC313" s="270">
        <f t="shared" si="3628"/>
        <v>0</v>
      </c>
      <c r="CD313" s="270">
        <f t="shared" si="3628"/>
        <v>0.99833333333333307</v>
      </c>
      <c r="CE313" s="270">
        <f t="shared" si="3628"/>
        <v>0.99847222222222232</v>
      </c>
      <c r="CF313" s="288">
        <v>0.99972222222222196</v>
      </c>
      <c r="CG313" s="270">
        <f t="shared" ref="CG313:CU313" si="3629">IF(CG317&lt;CG312,(CG312-CG317)/5+CG314,(CG317-CG312)/5+CG312)</f>
        <v>0.99833333333333307</v>
      </c>
      <c r="CH313" s="270">
        <f t="shared" si="3629"/>
        <v>0.99625000000000019</v>
      </c>
      <c r="CI313" s="270">
        <f t="shared" si="3629"/>
        <v>0.99694444444444452</v>
      </c>
      <c r="CJ313" s="270">
        <f t="shared" si="3629"/>
        <v>0.99680555555555539</v>
      </c>
      <c r="CK313" s="270">
        <f t="shared" si="3629"/>
        <v>0.9947222222222224</v>
      </c>
      <c r="CL313" s="270">
        <f t="shared" si="3629"/>
        <v>0.99416666666666675</v>
      </c>
      <c r="CM313" s="270">
        <f t="shared" si="3629"/>
        <v>0.98819444444444438</v>
      </c>
      <c r="CN313" s="270">
        <f t="shared" si="3629"/>
        <v>0.98430555555555532</v>
      </c>
      <c r="CO313" s="270">
        <f t="shared" si="3629"/>
        <v>0.98472222222222217</v>
      </c>
      <c r="CP313" s="270">
        <f t="shared" si="3629"/>
        <v>0.98097222222222236</v>
      </c>
      <c r="CQ313" s="270">
        <f t="shared" si="3629"/>
        <v>0.9784722222222223</v>
      </c>
      <c r="CR313" s="270">
        <f t="shared" si="3629"/>
        <v>0.97791666666666666</v>
      </c>
      <c r="CS313" s="270">
        <f t="shared" si="3629"/>
        <v>0.97347222222222241</v>
      </c>
      <c r="CT313" s="270">
        <f t="shared" si="3629"/>
        <v>0.96930555555555564</v>
      </c>
      <c r="CU313" s="270">
        <f t="shared" si="3629"/>
        <v>0.96541666666666659</v>
      </c>
      <c r="CV313" s="270">
        <f t="shared" ref="CV313:DJ313" si="3630">IF(CV317&lt;CV312,(CV312-CV317)/5+CV314,(CV317-CV312)/5+CV312)</f>
        <v>0.95597222222222233</v>
      </c>
      <c r="CW313" s="270">
        <f t="shared" si="3630"/>
        <v>0.95361111111111097</v>
      </c>
      <c r="CX313" s="270">
        <f t="shared" si="3630"/>
        <v>0.95430555555555541</v>
      </c>
      <c r="CY313" s="270">
        <f t="shared" si="3630"/>
        <v>0.95277777777777783</v>
      </c>
      <c r="CZ313" s="270">
        <f t="shared" si="3630"/>
        <v>0.95000000000000007</v>
      </c>
      <c r="DA313" s="270">
        <f t="shared" si="3630"/>
        <v>0.94763888888888903</v>
      </c>
      <c r="DB313" s="270">
        <f t="shared" si="3630"/>
        <v>0.94402777777777802</v>
      </c>
      <c r="DC313" s="270">
        <f t="shared" si="3630"/>
        <v>0.92222222222222217</v>
      </c>
      <c r="DD313" s="270">
        <f t="shared" si="3630"/>
        <v>0.92166666666666652</v>
      </c>
      <c r="DE313" s="270">
        <f t="shared" si="3630"/>
        <v>0.9141666666666669</v>
      </c>
      <c r="DF313" s="270">
        <f t="shared" si="3630"/>
        <v>0.89513888888888893</v>
      </c>
      <c r="DG313" s="270">
        <f t="shared" si="3630"/>
        <v>0.87569444444444444</v>
      </c>
      <c r="DH313" s="270">
        <f t="shared" si="3630"/>
        <v>0.86249999999999993</v>
      </c>
      <c r="DI313" s="270">
        <f t="shared" si="3630"/>
        <v>0.72</v>
      </c>
      <c r="DJ313" s="270">
        <f t="shared" si="3630"/>
        <v>0.7155555555555555</v>
      </c>
      <c r="DK313" s="270">
        <f t="shared" ref="DK313:DO313" si="3631">IF(DK317&lt;DK312,(DK312-DK317)/5+DK314,(DK317-DK312)/5+DK312)</f>
        <v>0.71388888888888891</v>
      </c>
      <c r="DL313" s="270">
        <f t="shared" si="3631"/>
        <v>0.69555555555555559</v>
      </c>
      <c r="DM313" s="270">
        <f t="shared" si="3631"/>
        <v>0.71000000000000008</v>
      </c>
      <c r="DN313" s="270">
        <f t="shared" si="3631"/>
        <v>0</v>
      </c>
      <c r="DO313" s="270">
        <f t="shared" si="3631"/>
        <v>0</v>
      </c>
      <c r="DP313" s="270">
        <f t="shared" ref="DP313" si="3632">IF(DP317&lt;DP312,(DP312-DP317)/5+DP314,(DP317-DP312)/5+DP312)</f>
        <v>0</v>
      </c>
      <c r="DQ313" s="306">
        <f t="shared" si="2977"/>
        <v>-36</v>
      </c>
      <c r="DR313" s="270">
        <f t="shared" ref="DR313:DS313" si="3633">IF(DR317&lt;DR312,(DR312-DR317)/5+DR314,(DR317-DR312)/5+DR312)</f>
        <v>3.2638888888888891E-2</v>
      </c>
      <c r="DS313" s="270">
        <f t="shared" si="3633"/>
        <v>2.5972222222222223E-2</v>
      </c>
      <c r="DT313" s="270">
        <f t="shared" ref="DT313:EF313" si="3634">IF(DT317&lt;DT312,(DT312-DT317)/5+DT314,(DT317-DT312)/5+DT312)</f>
        <v>2.5972222222222223E-2</v>
      </c>
      <c r="DU313" s="270">
        <f t="shared" si="3634"/>
        <v>2.5416666666666667E-2</v>
      </c>
      <c r="DV313" s="270">
        <f t="shared" si="3634"/>
        <v>2.2916666666666669E-2</v>
      </c>
      <c r="DW313" s="270">
        <f t="shared" si="3634"/>
        <v>2.1527777777777778E-2</v>
      </c>
      <c r="DX313" s="270">
        <f t="shared" si="3634"/>
        <v>2.0972222222222222E-2</v>
      </c>
      <c r="DY313" s="270">
        <f t="shared" si="3634"/>
        <v>2.0416666666666666E-2</v>
      </c>
      <c r="DZ313" s="270">
        <f t="shared" si="3634"/>
        <v>1.5277777777777777E-2</v>
      </c>
      <c r="EA313" s="270">
        <f t="shared" si="3634"/>
        <v>1.4444444444444444E-2</v>
      </c>
      <c r="EB313" s="270">
        <f t="shared" si="3634"/>
        <v>1.3888888888888888E-2</v>
      </c>
      <c r="EC313" s="270">
        <f t="shared" si="3634"/>
        <v>1.2222222222222223E-2</v>
      </c>
      <c r="ED313" s="270">
        <f t="shared" si="3634"/>
        <v>1.2361111111111111E-2</v>
      </c>
      <c r="EE313" s="270">
        <f t="shared" si="3634"/>
        <v>1.2361111111111111E-2</v>
      </c>
      <c r="EF313" s="270">
        <f t="shared" si="3634"/>
        <v>1.125E-2</v>
      </c>
      <c r="EG313" s="270">
        <f t="shared" ref="EG313:EV313" si="3635">IF(EG317&lt;EG312,(EG312-EG317)/5+EG314,(EG317-EG312)/5+EG312)</f>
        <v>1.1527777777777777E-2</v>
      </c>
      <c r="EH313" s="270">
        <f t="shared" si="3635"/>
        <v>1.2083333333333333E-2</v>
      </c>
      <c r="EI313" s="270">
        <f t="shared" si="3635"/>
        <v>9.5833333333333343E-3</v>
      </c>
      <c r="EJ313" s="270">
        <f t="shared" si="3635"/>
        <v>0.01</v>
      </c>
      <c r="EK313" s="270">
        <f t="shared" si="3635"/>
        <v>8.7499999999999991E-3</v>
      </c>
      <c r="EL313" s="270">
        <f t="shared" si="3635"/>
        <v>1.0694444444444444E-2</v>
      </c>
      <c r="EM313" s="270">
        <f t="shared" si="3635"/>
        <v>7.4999999999999997E-3</v>
      </c>
      <c r="EN313" s="270">
        <f t="shared" si="3635"/>
        <v>6.2500000000000003E-3</v>
      </c>
      <c r="EO313" s="270">
        <f t="shared" si="3635"/>
        <v>5.6944444444444447E-3</v>
      </c>
      <c r="EP313" s="270">
        <f t="shared" si="3635"/>
        <v>5.8333333333333336E-3</v>
      </c>
      <c r="EQ313" s="270">
        <f t="shared" si="3635"/>
        <v>6.2500000000000003E-3</v>
      </c>
      <c r="ER313" s="270">
        <f t="shared" si="3635"/>
        <v>4.8611111111111112E-3</v>
      </c>
      <c r="ES313" s="270">
        <f t="shared" si="3635"/>
        <v>4.3055555555555555E-3</v>
      </c>
      <c r="ET313" s="270">
        <f t="shared" si="3635"/>
        <v>4.3055555555555555E-3</v>
      </c>
      <c r="EU313" s="270">
        <f t="shared" si="3635"/>
        <v>4.1666666666666666E-3</v>
      </c>
      <c r="EV313" s="270">
        <f t="shared" si="3635"/>
        <v>3.472222222222222E-3</v>
      </c>
      <c r="EW313" s="270">
        <f t="shared" ref="EW313:FJ313" si="3636">IF(EW317&lt;EW312,(EW312-EW317)/5+EW314,(EW317-EW312)/5+EW312)</f>
        <v>3.472222222222222E-3</v>
      </c>
      <c r="EX313" s="270">
        <f t="shared" si="3636"/>
        <v>4.8611111111111112E-3</v>
      </c>
      <c r="EY313" s="270">
        <f t="shared" si="3636"/>
        <v>4.8611111111111112E-3</v>
      </c>
      <c r="EZ313" s="270">
        <f t="shared" si="3636"/>
        <v>2.9166666666666668E-3</v>
      </c>
      <c r="FA313" s="270">
        <f t="shared" si="3636"/>
        <v>2.0833333333333333E-3</v>
      </c>
      <c r="FB313" s="270">
        <f t="shared" si="3636"/>
        <v>2.9166666666666668E-3</v>
      </c>
      <c r="FC313" s="270">
        <f t="shared" si="3636"/>
        <v>1.5277777777777779E-3</v>
      </c>
      <c r="FD313" s="270">
        <f t="shared" si="3636"/>
        <v>2.7777777777777779E-3</v>
      </c>
      <c r="FE313" s="270">
        <f t="shared" si="3636"/>
        <v>2.2222222222222222E-3</v>
      </c>
      <c r="FF313" s="270">
        <f t="shared" si="3636"/>
        <v>2.3611111111111111E-3</v>
      </c>
      <c r="FG313" s="270">
        <f t="shared" si="3636"/>
        <v>1.3888888888888889E-3</v>
      </c>
      <c r="FH313" s="270">
        <f t="shared" si="3636"/>
        <v>1.3888888888888889E-3</v>
      </c>
      <c r="FI313" s="270">
        <f t="shared" si="3636"/>
        <v>1.5277777777777779E-3</v>
      </c>
      <c r="FJ313" s="270">
        <f t="shared" si="3636"/>
        <v>3.472222222222222E-3</v>
      </c>
      <c r="FK313" s="274">
        <f t="shared" ref="FK313" si="3637">IF(FK317&lt;FK312,(FK312-FK317)/5+FK314,(FK317-FK312)/5+FK312)</f>
        <v>2.7777777777777779E-3</v>
      </c>
      <c r="FL313" s="214">
        <f t="shared" si="2978"/>
        <v>-36</v>
      </c>
      <c r="FM313" s="214"/>
      <c r="FN313" s="214"/>
      <c r="FO313" s="216"/>
      <c r="FP313" s="216"/>
      <c r="FQ313" s="216"/>
      <c r="FR313" s="216"/>
      <c r="FS313" s="216"/>
      <c r="FT313" s="216"/>
      <c r="FU313" s="216"/>
      <c r="FV313" s="216"/>
      <c r="FW313" s="216"/>
      <c r="FX313" s="216"/>
      <c r="FY313" s="216"/>
      <c r="FZ313" s="216"/>
      <c r="GA313" s="216"/>
      <c r="GB313" s="216"/>
      <c r="GC313" s="216"/>
      <c r="GD313" s="216"/>
      <c r="GE313" s="216"/>
      <c r="GF313" s="216"/>
      <c r="GG313" s="216"/>
      <c r="GH313" s="216"/>
      <c r="GI313" s="216"/>
      <c r="GJ313" s="216"/>
      <c r="GK313" s="216"/>
      <c r="GL313" s="216"/>
      <c r="GM313" s="216"/>
      <c r="GN313" s="216"/>
      <c r="GO313" s="216"/>
      <c r="GP313" s="216"/>
      <c r="GQ313" s="216"/>
      <c r="GR313" s="216"/>
      <c r="GS313" s="216"/>
      <c r="GT313" s="216"/>
      <c r="GU313" s="216"/>
      <c r="GV313" s="216"/>
      <c r="GW313" s="216"/>
      <c r="GX313" s="216"/>
      <c r="GY313" s="216"/>
      <c r="GZ313" s="216"/>
      <c r="HA313" s="216"/>
      <c r="HB313" s="216"/>
      <c r="HC313" s="216"/>
      <c r="HD313" s="216"/>
      <c r="HE313" s="216"/>
      <c r="HF313" s="216"/>
      <c r="HG313" s="216"/>
      <c r="HH313" s="216"/>
      <c r="HI313" s="216"/>
      <c r="HJ313" s="216"/>
      <c r="HK313" s="216"/>
      <c r="HL313" s="216"/>
      <c r="HM313" s="216"/>
      <c r="HN313" s="216"/>
      <c r="HO313" s="216"/>
      <c r="HP313" s="216"/>
      <c r="HQ313" s="216"/>
      <c r="HR313" s="216"/>
      <c r="HS313" s="216"/>
      <c r="HT313" s="216"/>
      <c r="HU313" s="216"/>
      <c r="HV313" s="216"/>
      <c r="HW313" s="216"/>
      <c r="HX313" s="216"/>
      <c r="HY313" s="216"/>
      <c r="HZ313" s="216"/>
      <c r="IA313" s="216"/>
      <c r="IB313" s="216"/>
      <c r="IC313" s="216"/>
      <c r="ID313" s="216"/>
      <c r="IE313" s="216"/>
      <c r="IF313" s="216"/>
      <c r="IG313" s="216"/>
      <c r="IH313" s="216"/>
      <c r="II313" s="216"/>
      <c r="IJ313" s="216"/>
      <c r="IK313" s="216"/>
      <c r="IL313" s="216"/>
      <c r="IM313" s="216"/>
      <c r="IN313" s="216"/>
      <c r="IO313" s="216"/>
      <c r="IP313" s="216"/>
      <c r="IQ313" s="216"/>
      <c r="IR313" s="216"/>
      <c r="IS313" s="216"/>
      <c r="IT313" s="216"/>
      <c r="IU313" s="216"/>
      <c r="IV313" s="216"/>
      <c r="IW313" s="216"/>
      <c r="IX313" s="216"/>
      <c r="IY313" s="216"/>
      <c r="IZ313" s="216"/>
      <c r="JA313" s="216"/>
      <c r="JB313" s="216"/>
      <c r="JC313" s="216"/>
      <c r="JD313" s="216"/>
      <c r="JE313" s="216"/>
      <c r="JF313" s="216"/>
      <c r="JG313" s="216"/>
      <c r="JH313" s="216"/>
      <c r="JI313" s="216"/>
      <c r="JJ313" s="216"/>
      <c r="JK313" s="216"/>
      <c r="JL313" s="216"/>
      <c r="JM313" s="216"/>
      <c r="JN313" s="216"/>
      <c r="JO313" s="216"/>
      <c r="JP313" s="216"/>
      <c r="JQ313" s="216"/>
      <c r="JR313" s="216"/>
    </row>
    <row r="314" spans="58:278">
      <c r="BF314" s="215">
        <v>-37</v>
      </c>
      <c r="BG314" s="214">
        <f t="shared" si="2976"/>
        <v>-37</v>
      </c>
      <c r="BH314" s="257">
        <f t="shared" ref="BH314:BI314" si="3638">IF(BH317&lt;BH312,(BH312-BH317)/5+BH315,(BH317-BH312)/5+BH313)</f>
        <v>2.7777777777777779E-3</v>
      </c>
      <c r="BI314" s="254">
        <f t="shared" si="3638"/>
        <v>1.6666666666666668E-3</v>
      </c>
      <c r="BJ314" s="254">
        <f t="shared" ref="BJ314:BV314" si="3639">IF(BJ317&lt;BJ312,(BJ312-BJ317)/5+BJ315,(BJ317-BJ312)/5+BJ313)</f>
        <v>2.0833333333333333E-3</v>
      </c>
      <c r="BK314" s="254">
        <f t="shared" si="3639"/>
        <v>1.8055555555555557E-3</v>
      </c>
      <c r="BL314" s="254">
        <f t="shared" si="3639"/>
        <v>1.1111111111111111E-3</v>
      </c>
      <c r="BM314" s="254">
        <f t="shared" si="3639"/>
        <v>1.1111111111111111E-3</v>
      </c>
      <c r="BN314" s="254">
        <f t="shared" si="3639"/>
        <v>1.6666666666666668E-3</v>
      </c>
      <c r="BO314" s="254">
        <f t="shared" si="3639"/>
        <v>9.722222222222223E-4</v>
      </c>
      <c r="BP314" s="254">
        <f t="shared" si="3639"/>
        <v>2.5000000000000001E-3</v>
      </c>
      <c r="BQ314" s="254">
        <f t="shared" si="3639"/>
        <v>1.3888888888888889E-3</v>
      </c>
      <c r="BR314" s="254">
        <f t="shared" si="3639"/>
        <v>6.9444444444444447E-4</v>
      </c>
      <c r="BS314" s="254">
        <f t="shared" si="3639"/>
        <v>1.3888888888888889E-3</v>
      </c>
      <c r="BT314" s="254">
        <f t="shared" si="3639"/>
        <v>1.1111111111111111E-3</v>
      </c>
      <c r="BU314" s="254">
        <f t="shared" si="3639"/>
        <v>1.1111111111111111E-3</v>
      </c>
      <c r="BV314" s="254">
        <f t="shared" si="3639"/>
        <v>6.9444444444444447E-4</v>
      </c>
      <c r="BW314" s="254">
        <f t="shared" ref="BW314:CE314" si="3640">IF(BW317&lt;BW312,(BW312-BW317)/5+BW315,(BW317-BW312)/5+BW313)</f>
        <v>9.722222222222223E-4</v>
      </c>
      <c r="BX314" s="254">
        <f t="shared" si="3640"/>
        <v>6.9444444444444447E-4</v>
      </c>
      <c r="BY314" s="254">
        <f t="shared" si="3640"/>
        <v>2.7777777777777778E-4</v>
      </c>
      <c r="BZ314" s="254">
        <f t="shared" si="3640"/>
        <v>2.7777777777777778E-4</v>
      </c>
      <c r="CA314" s="254">
        <f t="shared" si="3640"/>
        <v>6.9444444444444447E-4</v>
      </c>
      <c r="CB314" s="254">
        <f t="shared" si="3640"/>
        <v>6.9444444444444447E-4</v>
      </c>
      <c r="CC314" s="254">
        <f t="shared" si="3640"/>
        <v>0</v>
      </c>
      <c r="CD314" s="254">
        <f t="shared" si="3640"/>
        <v>0.99805555555555536</v>
      </c>
      <c r="CE314" s="254">
        <f t="shared" si="3640"/>
        <v>0.99833333333333341</v>
      </c>
      <c r="CF314" s="254">
        <v>0.99944444444444402</v>
      </c>
      <c r="CG314" s="254">
        <f t="shared" ref="CG314:CU314" si="3641">IF(CG317&lt;CG312,(CG312-CG317)/5+CG315,(CG317-CG312)/5+CG313)</f>
        <v>0.99805555555555536</v>
      </c>
      <c r="CH314" s="254">
        <f t="shared" si="3641"/>
        <v>0.99597222222222237</v>
      </c>
      <c r="CI314" s="254">
        <f t="shared" si="3641"/>
        <v>0.9966666666666667</v>
      </c>
      <c r="CJ314" s="254">
        <f t="shared" si="3641"/>
        <v>0.99638888888888877</v>
      </c>
      <c r="CK314" s="254">
        <f t="shared" si="3641"/>
        <v>0.99430555555555566</v>
      </c>
      <c r="CL314" s="254">
        <f t="shared" si="3641"/>
        <v>0.99388888888888893</v>
      </c>
      <c r="CM314" s="254">
        <f t="shared" si="3641"/>
        <v>0.98749999999999993</v>
      </c>
      <c r="CN314" s="254">
        <f t="shared" si="3641"/>
        <v>0.9838888888888887</v>
      </c>
      <c r="CO314" s="254">
        <f t="shared" si="3641"/>
        <v>0.98402777777777772</v>
      </c>
      <c r="CP314" s="254">
        <f t="shared" si="3641"/>
        <v>0.98000000000000009</v>
      </c>
      <c r="CQ314" s="254">
        <f t="shared" si="3641"/>
        <v>0.97777777777777786</v>
      </c>
      <c r="CR314" s="254">
        <f t="shared" si="3641"/>
        <v>0.97666666666666668</v>
      </c>
      <c r="CS314" s="254">
        <f t="shared" si="3641"/>
        <v>0.97263888888888905</v>
      </c>
      <c r="CT314" s="254">
        <f t="shared" si="3641"/>
        <v>0.96777777777777785</v>
      </c>
      <c r="CU314" s="254">
        <f t="shared" si="3641"/>
        <v>0.96347222222222217</v>
      </c>
      <c r="CV314" s="254">
        <f t="shared" ref="CV314:DJ314" si="3642">IF(CV317&lt;CV312,(CV312-CV317)/5+CV315,(CV317-CV312)/5+CV313)</f>
        <v>0.95361111111111119</v>
      </c>
      <c r="CW314" s="254">
        <f t="shared" si="3642"/>
        <v>0.95027777777777767</v>
      </c>
      <c r="CX314" s="254">
        <f t="shared" si="3642"/>
        <v>0.95166666666666655</v>
      </c>
      <c r="CY314" s="254">
        <f t="shared" si="3642"/>
        <v>0.95000000000000007</v>
      </c>
      <c r="CZ314" s="254">
        <f t="shared" si="3642"/>
        <v>0.9472222222222223</v>
      </c>
      <c r="DA314" s="254">
        <f t="shared" si="3642"/>
        <v>0.94458333333333344</v>
      </c>
      <c r="DB314" s="254">
        <f t="shared" si="3642"/>
        <v>0.94083333333333352</v>
      </c>
      <c r="DC314" s="254">
        <f t="shared" si="3642"/>
        <v>0.91666666666666663</v>
      </c>
      <c r="DD314" s="254">
        <f t="shared" si="3642"/>
        <v>0.9162499999999999</v>
      </c>
      <c r="DE314" s="254">
        <f t="shared" si="3642"/>
        <v>0.9075000000000002</v>
      </c>
      <c r="DF314" s="254">
        <f t="shared" si="3642"/>
        <v>0.89513888888888893</v>
      </c>
      <c r="DG314" s="254">
        <f t="shared" si="3642"/>
        <v>0.87569444444444444</v>
      </c>
      <c r="DH314" s="254">
        <f t="shared" si="3642"/>
        <v>0.86249999999999993</v>
      </c>
      <c r="DI314" s="254">
        <f t="shared" si="3642"/>
        <v>0.54</v>
      </c>
      <c r="DJ314" s="254">
        <f t="shared" si="3642"/>
        <v>0.53666666666666663</v>
      </c>
      <c r="DK314" s="254">
        <f t="shared" ref="DK314:DO314" si="3643">IF(DK317&lt;DK312,(DK312-DK317)/5+DK315,(DK317-DK312)/5+DK313)</f>
        <v>0.53541666666666665</v>
      </c>
      <c r="DL314" s="254">
        <f t="shared" si="3643"/>
        <v>0.52166666666666672</v>
      </c>
      <c r="DM314" s="254">
        <f t="shared" si="3643"/>
        <v>0.53250000000000008</v>
      </c>
      <c r="DN314" s="254">
        <f t="shared" si="3643"/>
        <v>0</v>
      </c>
      <c r="DO314" s="254">
        <f t="shared" si="3643"/>
        <v>0</v>
      </c>
      <c r="DP314" s="254">
        <f t="shared" ref="DP314" si="3644">IF(DP317&lt;DP312,(DP312-DP317)/5+DP315,(DP317-DP312)/5+DP313)</f>
        <v>0</v>
      </c>
      <c r="DQ314" s="306">
        <f t="shared" si="2977"/>
        <v>-37</v>
      </c>
      <c r="DR314" s="254">
        <f t="shared" ref="DR314:DS314" si="3645">IF(DR317&lt;DR312,(DR312-DR317)/5+DR315,(DR317-DR312)/5+DR313)</f>
        <v>3.4722222222222224E-2</v>
      </c>
      <c r="DS314" s="254">
        <f t="shared" si="3645"/>
        <v>2.763888888888889E-2</v>
      </c>
      <c r="DT314" s="254">
        <f t="shared" ref="DT314:EF314" si="3646">IF(DT317&lt;DT312,(DT312-DT317)/5+DT315,(DT317-DT312)/5+DT313)</f>
        <v>2.763888888888889E-2</v>
      </c>
      <c r="DU314" s="254">
        <f t="shared" si="3646"/>
        <v>2.6527777777777779E-2</v>
      </c>
      <c r="DV314" s="254">
        <f t="shared" si="3646"/>
        <v>2.4305555555555556E-2</v>
      </c>
      <c r="DW314" s="254">
        <f t="shared" si="3646"/>
        <v>2.2916666666666665E-2</v>
      </c>
      <c r="DX314" s="254">
        <f t="shared" si="3646"/>
        <v>2.1805555555555554E-2</v>
      </c>
      <c r="DY314" s="254">
        <f t="shared" si="3646"/>
        <v>2.1388888888888888E-2</v>
      </c>
      <c r="DZ314" s="254">
        <f t="shared" si="3646"/>
        <v>1.5972222222222221E-2</v>
      </c>
      <c r="EA314" s="254">
        <f t="shared" si="3646"/>
        <v>1.4999999999999999E-2</v>
      </c>
      <c r="EB314" s="254">
        <f t="shared" si="3646"/>
        <v>1.4583333333333332E-2</v>
      </c>
      <c r="EC314" s="254">
        <f t="shared" si="3646"/>
        <v>1.3333333333333334E-2</v>
      </c>
      <c r="ED314" s="254">
        <f t="shared" si="3646"/>
        <v>1.2916666666666667E-2</v>
      </c>
      <c r="EE314" s="254">
        <f t="shared" si="3646"/>
        <v>1.361111111111111E-2</v>
      </c>
      <c r="EF314" s="254">
        <f t="shared" si="3646"/>
        <v>1.2083333333333333E-2</v>
      </c>
      <c r="EG314" s="254">
        <f t="shared" ref="EG314:EV314" si="3647">IF(EG317&lt;EG312,(EG312-EG317)/5+EG315,(EG317-EG312)/5+EG313)</f>
        <v>1.1944444444444443E-2</v>
      </c>
      <c r="EH314" s="254">
        <f t="shared" si="3647"/>
        <v>1.2361111111111111E-2</v>
      </c>
      <c r="EI314" s="254">
        <f t="shared" si="3647"/>
        <v>1.013888888888889E-2</v>
      </c>
      <c r="EJ314" s="254">
        <f t="shared" si="3647"/>
        <v>1.0277777777777778E-2</v>
      </c>
      <c r="EK314" s="254">
        <f t="shared" si="3647"/>
        <v>9.166666666666665E-3</v>
      </c>
      <c r="EL314" s="254">
        <f t="shared" si="3647"/>
        <v>1.0972222222222222E-2</v>
      </c>
      <c r="EM314" s="254">
        <f t="shared" si="3647"/>
        <v>8.0555555555555554E-3</v>
      </c>
      <c r="EN314" s="254">
        <f t="shared" si="3647"/>
        <v>6.9444444444444449E-3</v>
      </c>
      <c r="EO314" s="254">
        <f t="shared" si="3647"/>
        <v>5.8333333333333336E-3</v>
      </c>
      <c r="EP314" s="254">
        <f t="shared" si="3647"/>
        <v>6.1111111111111114E-3</v>
      </c>
      <c r="EQ314" s="254">
        <f t="shared" si="3647"/>
        <v>6.9444444444444449E-3</v>
      </c>
      <c r="ER314" s="254">
        <f t="shared" si="3647"/>
        <v>5.5555555555555558E-3</v>
      </c>
      <c r="ES314" s="254">
        <f t="shared" si="3647"/>
        <v>5.138888888888889E-3</v>
      </c>
      <c r="ET314" s="254">
        <f t="shared" si="3647"/>
        <v>4.4444444444444444E-3</v>
      </c>
      <c r="EU314" s="254">
        <f t="shared" si="3647"/>
        <v>4.1666666666666666E-3</v>
      </c>
      <c r="EV314" s="254">
        <f t="shared" si="3647"/>
        <v>4.1666666666666666E-3</v>
      </c>
      <c r="EW314" s="254">
        <f t="shared" ref="EW314:FJ314" si="3648">IF(EW317&lt;EW312,(EW312-EW317)/5+EW315,(EW317-EW312)/5+EW313)</f>
        <v>3.472222222222222E-3</v>
      </c>
      <c r="EX314" s="254">
        <f t="shared" si="3648"/>
        <v>4.8611111111111112E-3</v>
      </c>
      <c r="EY314" s="254">
        <f t="shared" si="3648"/>
        <v>4.8611111111111112E-3</v>
      </c>
      <c r="EZ314" s="254">
        <f t="shared" si="3648"/>
        <v>3.0555555555555557E-3</v>
      </c>
      <c r="FA314" s="254">
        <f t="shared" si="3648"/>
        <v>2.7777777777777775E-3</v>
      </c>
      <c r="FB314" s="254">
        <f t="shared" si="3648"/>
        <v>3.0555555555555557E-3</v>
      </c>
      <c r="FC314" s="254">
        <f t="shared" si="3648"/>
        <v>1.6666666666666668E-3</v>
      </c>
      <c r="FD314" s="254">
        <f t="shared" si="3648"/>
        <v>2.7777777777777779E-3</v>
      </c>
      <c r="FE314" s="254">
        <f t="shared" si="3648"/>
        <v>2.3611111111111111E-3</v>
      </c>
      <c r="FF314" s="254">
        <f t="shared" si="3648"/>
        <v>2.638888888888889E-3</v>
      </c>
      <c r="FG314" s="254">
        <f t="shared" si="3648"/>
        <v>1.3888888888888889E-3</v>
      </c>
      <c r="FH314" s="254">
        <f t="shared" si="3648"/>
        <v>1.3888888888888889E-3</v>
      </c>
      <c r="FI314" s="254">
        <f t="shared" si="3648"/>
        <v>1.6666666666666668E-3</v>
      </c>
      <c r="FJ314" s="254">
        <f t="shared" si="3648"/>
        <v>3.472222222222222E-3</v>
      </c>
      <c r="FK314" s="255">
        <f t="shared" ref="FK314" si="3649">IF(FK317&lt;FK312,(FK312-FK317)/5+FK315,(FK317-FK312)/5+FK313)</f>
        <v>2.7777777777777779E-3</v>
      </c>
      <c r="FL314" s="214">
        <f t="shared" si="2978"/>
        <v>-37</v>
      </c>
      <c r="FM314" s="214"/>
      <c r="FN314" s="214"/>
      <c r="FO314" s="216"/>
      <c r="FP314" s="216"/>
      <c r="FQ314" s="216"/>
      <c r="FR314" s="216"/>
      <c r="FS314" s="216"/>
      <c r="FT314" s="216"/>
      <c r="FU314" s="216"/>
      <c r="FV314" s="216"/>
      <c r="FW314" s="216"/>
      <c r="FX314" s="216"/>
      <c r="FY314" s="216"/>
      <c r="FZ314" s="216"/>
      <c r="GA314" s="216"/>
      <c r="GB314" s="216"/>
      <c r="GC314" s="216"/>
      <c r="GD314" s="216"/>
      <c r="GE314" s="216"/>
      <c r="GF314" s="216"/>
      <c r="GG314" s="216"/>
      <c r="GH314" s="216"/>
      <c r="GI314" s="216"/>
      <c r="GJ314" s="216"/>
      <c r="GK314" s="216"/>
      <c r="GL314" s="216"/>
      <c r="GM314" s="216"/>
      <c r="GN314" s="216"/>
      <c r="GO314" s="216"/>
      <c r="GP314" s="216"/>
      <c r="GQ314" s="216"/>
      <c r="GR314" s="216"/>
      <c r="GS314" s="216"/>
      <c r="GT314" s="216"/>
      <c r="GU314" s="216"/>
      <c r="GV314" s="216"/>
      <c r="GW314" s="216"/>
      <c r="GX314" s="216"/>
      <c r="GY314" s="216"/>
      <c r="GZ314" s="216"/>
      <c r="HA314" s="216"/>
      <c r="HB314" s="216"/>
      <c r="HC314" s="216"/>
      <c r="HD314" s="216"/>
      <c r="HE314" s="216"/>
      <c r="HF314" s="216"/>
      <c r="HG314" s="216"/>
      <c r="HH314" s="216"/>
      <c r="HI314" s="216"/>
      <c r="HJ314" s="216"/>
      <c r="HK314" s="216"/>
      <c r="HL314" s="216"/>
      <c r="HM314" s="216"/>
      <c r="HN314" s="216"/>
      <c r="HO314" s="216"/>
      <c r="HP314" s="216"/>
      <c r="HQ314" s="216"/>
      <c r="HR314" s="216"/>
      <c r="HS314" s="216"/>
      <c r="HT314" s="216"/>
      <c r="HU314" s="216"/>
      <c r="HV314" s="216"/>
      <c r="HW314" s="216"/>
      <c r="HX314" s="216"/>
      <c r="HY314" s="216"/>
      <c r="HZ314" s="216"/>
      <c r="IA314" s="216"/>
      <c r="IB314" s="216"/>
      <c r="IC314" s="216"/>
      <c r="ID314" s="216"/>
      <c r="IE314" s="216"/>
      <c r="IF314" s="216"/>
      <c r="IG314" s="216"/>
      <c r="IH314" s="216"/>
      <c r="II314" s="216"/>
      <c r="IJ314" s="216"/>
      <c r="IK314" s="216"/>
      <c r="IL314" s="216"/>
      <c r="IM314" s="216"/>
      <c r="IN314" s="216"/>
      <c r="IO314" s="216"/>
      <c r="IP314" s="216"/>
      <c r="IQ314" s="216"/>
      <c r="IR314" s="216"/>
      <c r="IS314" s="216"/>
      <c r="IT314" s="216"/>
      <c r="IU314" s="216"/>
      <c r="IV314" s="216"/>
      <c r="IW314" s="216"/>
      <c r="IX314" s="216"/>
      <c r="IY314" s="216"/>
      <c r="IZ314" s="216"/>
      <c r="JA314" s="216"/>
      <c r="JB314" s="216"/>
      <c r="JC314" s="216"/>
      <c r="JD314" s="216"/>
      <c r="JE314" s="216"/>
      <c r="JF314" s="216"/>
      <c r="JG314" s="216"/>
      <c r="JH314" s="216"/>
      <c r="JI314" s="216"/>
      <c r="JJ314" s="216"/>
      <c r="JK314" s="216"/>
      <c r="JL314" s="216"/>
      <c r="JM314" s="216"/>
      <c r="JN314" s="216"/>
      <c r="JO314" s="216"/>
      <c r="JP314" s="216"/>
      <c r="JQ314" s="216"/>
      <c r="JR314" s="216"/>
    </row>
    <row r="315" spans="58:278">
      <c r="BF315" s="215">
        <v>-38</v>
      </c>
      <c r="BG315" s="214">
        <f t="shared" si="2976"/>
        <v>-38</v>
      </c>
      <c r="BH315" s="257">
        <f t="shared" ref="BH315:BI315" si="3650">IF(BH317&lt;BH312,(BH312-BH317)/5+BH316,(BH317-BH312)/5+BH314)</f>
        <v>2.7777777777777779E-3</v>
      </c>
      <c r="BI315" s="254">
        <f t="shared" si="3650"/>
        <v>1.8055555555555557E-3</v>
      </c>
      <c r="BJ315" s="254">
        <f t="shared" ref="BJ315:BV315" si="3651">IF(BJ317&lt;BJ312,(BJ312-BJ317)/5+BJ316,(BJ317-BJ312)/5+BJ314)</f>
        <v>2.0833333333333333E-3</v>
      </c>
      <c r="BK315" s="254">
        <f t="shared" si="3651"/>
        <v>1.6666666666666668E-3</v>
      </c>
      <c r="BL315" s="254">
        <f t="shared" si="3651"/>
        <v>9.722222222222223E-4</v>
      </c>
      <c r="BM315" s="254">
        <f t="shared" si="3651"/>
        <v>9.722222222222223E-4</v>
      </c>
      <c r="BN315" s="254">
        <f t="shared" si="3651"/>
        <v>1.8055555555555557E-3</v>
      </c>
      <c r="BO315" s="254">
        <f t="shared" si="3651"/>
        <v>1.1111111111111111E-3</v>
      </c>
      <c r="BP315" s="254">
        <f t="shared" si="3651"/>
        <v>2.3611111111111111E-3</v>
      </c>
      <c r="BQ315" s="254">
        <f t="shared" si="3651"/>
        <v>1.3888888888888889E-3</v>
      </c>
      <c r="BR315" s="254">
        <f t="shared" si="3651"/>
        <v>6.9444444444444447E-4</v>
      </c>
      <c r="BS315" s="254">
        <f t="shared" si="3651"/>
        <v>1.3888888888888889E-3</v>
      </c>
      <c r="BT315" s="254">
        <f t="shared" si="3651"/>
        <v>9.722222222222223E-4</v>
      </c>
      <c r="BU315" s="254">
        <f t="shared" si="3651"/>
        <v>9.722222222222223E-4</v>
      </c>
      <c r="BV315" s="254">
        <f t="shared" si="3651"/>
        <v>6.9444444444444447E-4</v>
      </c>
      <c r="BW315" s="254">
        <f t="shared" ref="BW315:CE315" si="3652">IF(BW317&lt;BW312,(BW312-BW317)/5+BW316,(BW317-BW312)/5+BW314)</f>
        <v>1.1111111111111111E-3</v>
      </c>
      <c r="BX315" s="254">
        <f t="shared" si="3652"/>
        <v>6.9444444444444447E-4</v>
      </c>
      <c r="BY315" s="254">
        <f t="shared" si="3652"/>
        <v>4.1666666666666664E-4</v>
      </c>
      <c r="BZ315" s="254">
        <f t="shared" si="3652"/>
        <v>4.1666666666666664E-4</v>
      </c>
      <c r="CA315" s="254">
        <f t="shared" si="3652"/>
        <v>6.9444444444444447E-4</v>
      </c>
      <c r="CB315" s="254">
        <f t="shared" si="3652"/>
        <v>6.9444444444444447E-4</v>
      </c>
      <c r="CC315" s="254">
        <f t="shared" si="3652"/>
        <v>0</v>
      </c>
      <c r="CD315" s="254">
        <f t="shared" si="3652"/>
        <v>0.99777777777777765</v>
      </c>
      <c r="CE315" s="254">
        <f t="shared" si="3652"/>
        <v>0.9981944444444445</v>
      </c>
      <c r="CF315" s="254">
        <v>0.99916666666666665</v>
      </c>
      <c r="CG315" s="254">
        <f t="shared" ref="CG315:CU315" si="3653">IF(CG317&lt;CG312,(CG312-CG317)/5+CG316,(CG317-CG312)/5+CG314)</f>
        <v>0.99777777777777765</v>
      </c>
      <c r="CH315" s="254">
        <f t="shared" si="3653"/>
        <v>0.99569444444444455</v>
      </c>
      <c r="CI315" s="254">
        <f t="shared" si="3653"/>
        <v>0.99638888888888888</v>
      </c>
      <c r="CJ315" s="254">
        <f t="shared" si="3653"/>
        <v>0.99597222222222215</v>
      </c>
      <c r="CK315" s="254">
        <f t="shared" si="3653"/>
        <v>0.99388888888888893</v>
      </c>
      <c r="CL315" s="254">
        <f t="shared" si="3653"/>
        <v>0.99361111111111111</v>
      </c>
      <c r="CM315" s="254">
        <f t="shared" si="3653"/>
        <v>0.98680555555555549</v>
      </c>
      <c r="CN315" s="254">
        <f t="shared" si="3653"/>
        <v>0.98347222222222208</v>
      </c>
      <c r="CO315" s="254">
        <f t="shared" si="3653"/>
        <v>0.98333333333333328</v>
      </c>
      <c r="CP315" s="254">
        <f t="shared" si="3653"/>
        <v>0.97902777777777783</v>
      </c>
      <c r="CQ315" s="254">
        <f t="shared" si="3653"/>
        <v>0.97708333333333341</v>
      </c>
      <c r="CR315" s="254">
        <f t="shared" si="3653"/>
        <v>0.97541666666666671</v>
      </c>
      <c r="CS315" s="254">
        <f t="shared" si="3653"/>
        <v>0.9718055555555557</v>
      </c>
      <c r="CT315" s="254">
        <f t="shared" si="3653"/>
        <v>0.96625000000000005</v>
      </c>
      <c r="CU315" s="254">
        <f t="shared" si="3653"/>
        <v>0.96152777777777776</v>
      </c>
      <c r="CV315" s="254">
        <f t="shared" ref="CV315:DJ315" si="3654">IF(CV317&lt;CV312,(CV312-CV317)/5+CV316,(CV317-CV312)/5+CV314)</f>
        <v>0.95125000000000004</v>
      </c>
      <c r="CW315" s="254">
        <f t="shared" si="3654"/>
        <v>0.94694444444444437</v>
      </c>
      <c r="CX315" s="254">
        <f t="shared" si="3654"/>
        <v>0.94902777777777769</v>
      </c>
      <c r="CY315" s="254">
        <f t="shared" si="3654"/>
        <v>0.9472222222222223</v>
      </c>
      <c r="CZ315" s="254">
        <f t="shared" si="3654"/>
        <v>0.94444444444444453</v>
      </c>
      <c r="DA315" s="254">
        <f t="shared" si="3654"/>
        <v>0.94152777777777785</v>
      </c>
      <c r="DB315" s="254">
        <f t="shared" si="3654"/>
        <v>0.93763888888888902</v>
      </c>
      <c r="DC315" s="254">
        <f t="shared" si="3654"/>
        <v>0.91111111111111109</v>
      </c>
      <c r="DD315" s="254">
        <f t="shared" si="3654"/>
        <v>0.91083333333333327</v>
      </c>
      <c r="DE315" s="254">
        <f t="shared" si="3654"/>
        <v>0.90083333333333349</v>
      </c>
      <c r="DF315" s="254">
        <f t="shared" si="3654"/>
        <v>0.89513888888888893</v>
      </c>
      <c r="DG315" s="254">
        <f t="shared" si="3654"/>
        <v>0.87569444444444444</v>
      </c>
      <c r="DH315" s="254">
        <f t="shared" si="3654"/>
        <v>0.86249999999999993</v>
      </c>
      <c r="DI315" s="254">
        <f t="shared" si="3654"/>
        <v>0.36</v>
      </c>
      <c r="DJ315" s="254">
        <f t="shared" si="3654"/>
        <v>0.35777777777777775</v>
      </c>
      <c r="DK315" s="254">
        <f t="shared" ref="DK315:DO315" si="3655">IF(DK317&lt;DK312,(DK312-DK317)/5+DK316,(DK317-DK312)/5+DK314)</f>
        <v>0.35694444444444445</v>
      </c>
      <c r="DL315" s="254">
        <f t="shared" si="3655"/>
        <v>0.3477777777777778</v>
      </c>
      <c r="DM315" s="254">
        <f t="shared" si="3655"/>
        <v>0.35500000000000004</v>
      </c>
      <c r="DN315" s="254">
        <f t="shared" si="3655"/>
        <v>0</v>
      </c>
      <c r="DO315" s="254">
        <f t="shared" si="3655"/>
        <v>0</v>
      </c>
      <c r="DP315" s="254">
        <f t="shared" ref="DP315" si="3656">IF(DP317&lt;DP312,(DP312-DP317)/5+DP316,(DP317-DP312)/5+DP314)</f>
        <v>0</v>
      </c>
      <c r="DQ315" s="306">
        <f t="shared" si="2977"/>
        <v>-38</v>
      </c>
      <c r="DR315" s="254">
        <f t="shared" ref="DR315:DS315" si="3657">IF(DR317&lt;DR312,(DR312-DR317)/5+DR316,(DR317-DR312)/5+DR314)</f>
        <v>3.6805555555555557E-2</v>
      </c>
      <c r="DS315" s="254">
        <f t="shared" si="3657"/>
        <v>2.9305555555555557E-2</v>
      </c>
      <c r="DT315" s="254">
        <f t="shared" ref="DT315:EF315" si="3658">IF(DT317&lt;DT312,(DT312-DT317)/5+DT316,(DT317-DT312)/5+DT314)</f>
        <v>2.9305555555555557E-2</v>
      </c>
      <c r="DU315" s="254">
        <f t="shared" si="3658"/>
        <v>2.763888888888889E-2</v>
      </c>
      <c r="DV315" s="254">
        <f t="shared" si="3658"/>
        <v>2.5694444444444443E-2</v>
      </c>
      <c r="DW315" s="254">
        <f t="shared" si="3658"/>
        <v>2.4305555555555552E-2</v>
      </c>
      <c r="DX315" s="254">
        <f t="shared" si="3658"/>
        <v>2.2638888888888885E-2</v>
      </c>
      <c r="DY315" s="254">
        <f t="shared" si="3658"/>
        <v>2.2361111111111109E-2</v>
      </c>
      <c r="DZ315" s="254">
        <f t="shared" si="3658"/>
        <v>1.6666666666666666E-2</v>
      </c>
      <c r="EA315" s="254">
        <f t="shared" si="3658"/>
        <v>1.5555555555555555E-2</v>
      </c>
      <c r="EB315" s="254">
        <f t="shared" si="3658"/>
        <v>1.5277777777777776E-2</v>
      </c>
      <c r="EC315" s="254">
        <f t="shared" si="3658"/>
        <v>1.4444444444444446E-2</v>
      </c>
      <c r="ED315" s="254">
        <f t="shared" si="3658"/>
        <v>1.3472222222222222E-2</v>
      </c>
      <c r="EE315" s="254">
        <f t="shared" si="3658"/>
        <v>1.486111111111111E-2</v>
      </c>
      <c r="EF315" s="254">
        <f t="shared" si="3658"/>
        <v>1.2916666666666667E-2</v>
      </c>
      <c r="EG315" s="254">
        <f t="shared" ref="EG315:EV315" si="3659">IF(EG317&lt;EG312,(EG312-EG317)/5+EG316,(EG317-EG312)/5+EG314)</f>
        <v>1.2361111111111109E-2</v>
      </c>
      <c r="EH315" s="254">
        <f t="shared" si="3659"/>
        <v>1.2638888888888889E-2</v>
      </c>
      <c r="EI315" s="254">
        <f t="shared" si="3659"/>
        <v>1.0694444444444446E-2</v>
      </c>
      <c r="EJ315" s="254">
        <f t="shared" si="3659"/>
        <v>1.0555555555555556E-2</v>
      </c>
      <c r="EK315" s="254">
        <f t="shared" si="3659"/>
        <v>9.5833333333333309E-3</v>
      </c>
      <c r="EL315" s="254">
        <f t="shared" si="3659"/>
        <v>1.125E-2</v>
      </c>
      <c r="EM315" s="254">
        <f t="shared" si="3659"/>
        <v>8.611111111111111E-3</v>
      </c>
      <c r="EN315" s="254">
        <f t="shared" si="3659"/>
        <v>7.6388888888888895E-3</v>
      </c>
      <c r="EO315" s="254">
        <f t="shared" si="3659"/>
        <v>5.9722222222222225E-3</v>
      </c>
      <c r="EP315" s="254">
        <f t="shared" si="3659"/>
        <v>6.3888888888888893E-3</v>
      </c>
      <c r="EQ315" s="254">
        <f t="shared" si="3659"/>
        <v>7.6388888888888895E-3</v>
      </c>
      <c r="ER315" s="254">
        <f t="shared" si="3659"/>
        <v>6.2500000000000003E-3</v>
      </c>
      <c r="ES315" s="254">
        <f t="shared" si="3659"/>
        <v>5.9722222222222225E-3</v>
      </c>
      <c r="ET315" s="254">
        <f t="shared" si="3659"/>
        <v>4.5833333333333334E-3</v>
      </c>
      <c r="EU315" s="254">
        <f t="shared" si="3659"/>
        <v>4.1666666666666666E-3</v>
      </c>
      <c r="EV315" s="254">
        <f t="shared" si="3659"/>
        <v>4.8611111111111112E-3</v>
      </c>
      <c r="EW315" s="254">
        <f t="shared" ref="EW315:FJ315" si="3660">IF(EW317&lt;EW312,(EW312-EW317)/5+EW316,(EW317-EW312)/5+EW314)</f>
        <v>3.472222222222222E-3</v>
      </c>
      <c r="EX315" s="254">
        <f t="shared" si="3660"/>
        <v>4.8611111111111112E-3</v>
      </c>
      <c r="EY315" s="254">
        <f t="shared" si="3660"/>
        <v>4.8611111111111112E-3</v>
      </c>
      <c r="EZ315" s="254">
        <f t="shared" si="3660"/>
        <v>3.1944444444444446E-3</v>
      </c>
      <c r="FA315" s="254">
        <f t="shared" si="3660"/>
        <v>3.472222222222222E-3</v>
      </c>
      <c r="FB315" s="254">
        <f t="shared" si="3660"/>
        <v>3.1944444444444446E-3</v>
      </c>
      <c r="FC315" s="254">
        <f t="shared" si="3660"/>
        <v>1.8055555555555557E-3</v>
      </c>
      <c r="FD315" s="254">
        <f t="shared" si="3660"/>
        <v>2.7777777777777779E-3</v>
      </c>
      <c r="FE315" s="254">
        <f t="shared" si="3660"/>
        <v>2.5000000000000001E-3</v>
      </c>
      <c r="FF315" s="254">
        <f t="shared" si="3660"/>
        <v>2.9166666666666668E-3</v>
      </c>
      <c r="FG315" s="254">
        <f t="shared" si="3660"/>
        <v>1.3888888888888889E-3</v>
      </c>
      <c r="FH315" s="254">
        <f t="shared" si="3660"/>
        <v>1.3888888888888889E-3</v>
      </c>
      <c r="FI315" s="254">
        <f t="shared" si="3660"/>
        <v>1.8055555555555557E-3</v>
      </c>
      <c r="FJ315" s="254">
        <f t="shared" si="3660"/>
        <v>3.472222222222222E-3</v>
      </c>
      <c r="FK315" s="255">
        <f t="shared" ref="FK315" si="3661">IF(FK317&lt;FK312,(FK312-FK317)/5+FK316,(FK317-FK312)/5+FK314)</f>
        <v>2.7777777777777779E-3</v>
      </c>
      <c r="FL315" s="214">
        <f t="shared" si="2978"/>
        <v>-38</v>
      </c>
      <c r="FM315" s="214"/>
      <c r="FN315" s="214"/>
      <c r="FO315" s="216"/>
      <c r="FP315" s="216"/>
      <c r="FQ315" s="216"/>
      <c r="FR315" s="216"/>
      <c r="FS315" s="216"/>
      <c r="FT315" s="216"/>
      <c r="FU315" s="216"/>
      <c r="FV315" s="216"/>
      <c r="FW315" s="216"/>
      <c r="FX315" s="216"/>
      <c r="FY315" s="216"/>
      <c r="FZ315" s="216"/>
      <c r="GA315" s="216"/>
      <c r="GB315" s="216"/>
      <c r="GC315" s="216"/>
      <c r="GD315" s="216"/>
      <c r="GE315" s="216"/>
      <c r="GF315" s="216"/>
      <c r="GG315" s="216"/>
      <c r="GH315" s="216"/>
      <c r="GI315" s="216"/>
      <c r="GJ315" s="216"/>
      <c r="GK315" s="216"/>
      <c r="GL315" s="216"/>
      <c r="GM315" s="216"/>
      <c r="GN315" s="216"/>
      <c r="GO315" s="216"/>
      <c r="GP315" s="216"/>
      <c r="GQ315" s="216"/>
      <c r="GR315" s="216"/>
      <c r="GS315" s="216"/>
      <c r="GT315" s="216"/>
      <c r="GU315" s="216"/>
      <c r="GV315" s="216"/>
      <c r="GW315" s="216"/>
      <c r="GX315" s="216"/>
      <c r="GY315" s="216"/>
      <c r="GZ315" s="216"/>
      <c r="HA315" s="216"/>
      <c r="HB315" s="216"/>
      <c r="HC315" s="216"/>
      <c r="HD315" s="216"/>
      <c r="HE315" s="216"/>
      <c r="HF315" s="216"/>
      <c r="HG315" s="216"/>
      <c r="HH315" s="216"/>
      <c r="HI315" s="216"/>
      <c r="HJ315" s="216"/>
      <c r="HK315" s="216"/>
      <c r="HL315" s="216"/>
      <c r="HM315" s="216"/>
      <c r="HN315" s="216"/>
      <c r="HO315" s="216"/>
      <c r="HP315" s="216"/>
      <c r="HQ315" s="216"/>
      <c r="HR315" s="216"/>
      <c r="HS315" s="216"/>
      <c r="HT315" s="216"/>
      <c r="HU315" s="216"/>
      <c r="HV315" s="216"/>
      <c r="HW315" s="216"/>
      <c r="HX315" s="216"/>
      <c r="HY315" s="216"/>
      <c r="HZ315" s="216"/>
      <c r="IA315" s="216"/>
      <c r="IB315" s="216"/>
      <c r="IC315" s="216"/>
      <c r="ID315" s="216"/>
      <c r="IE315" s="216"/>
      <c r="IF315" s="216"/>
      <c r="IG315" s="216"/>
      <c r="IH315" s="216"/>
      <c r="II315" s="216"/>
      <c r="IJ315" s="216"/>
      <c r="IK315" s="216"/>
      <c r="IL315" s="216"/>
      <c r="IM315" s="216"/>
      <c r="IN315" s="216"/>
      <c r="IO315" s="216"/>
      <c r="IP315" s="216"/>
      <c r="IQ315" s="216"/>
      <c r="IR315" s="216"/>
      <c r="IS315" s="216"/>
      <c r="IT315" s="216"/>
      <c r="IU315" s="216"/>
      <c r="IV315" s="216"/>
      <c r="IW315" s="216"/>
      <c r="IX315" s="216"/>
      <c r="IY315" s="216"/>
      <c r="IZ315" s="216"/>
      <c r="JA315" s="216"/>
      <c r="JB315" s="216"/>
      <c r="JC315" s="216"/>
      <c r="JD315" s="216"/>
      <c r="JE315" s="216"/>
      <c r="JF315" s="216"/>
      <c r="JG315" s="216"/>
      <c r="JH315" s="216"/>
      <c r="JI315" s="216"/>
      <c r="JJ315" s="216"/>
      <c r="JK315" s="216"/>
      <c r="JL315" s="216"/>
      <c r="JM315" s="216"/>
      <c r="JN315" s="216"/>
      <c r="JO315" s="216"/>
      <c r="JP315" s="216"/>
      <c r="JQ315" s="216"/>
      <c r="JR315" s="216"/>
    </row>
    <row r="316" spans="58:278" ht="15.75" thickBot="1">
      <c r="BF316" s="215">
        <v>-39</v>
      </c>
      <c r="BG316" s="214">
        <f t="shared" si="2976"/>
        <v>-39</v>
      </c>
      <c r="BH316" s="286">
        <f>IF(BH317&lt;BH312,(BH312-BH317)/5+BH317,(BH317-BH312)/5+BH315)</f>
        <v>2.7777777777777779E-3</v>
      </c>
      <c r="BI316" s="283">
        <f>IF(BI317&lt;BI312,(BI312-BI317)/5+BI317,(BI317-BI312)/5+BI315)</f>
        <v>1.9444444444444446E-3</v>
      </c>
      <c r="BJ316" s="283">
        <f t="shared" ref="BJ316:BV316" si="3662">IF(BJ317&lt;BJ312,(BJ312-BJ317)/5+BJ317,(BJ317-BJ312)/5+BJ315)</f>
        <v>2.0833333333333333E-3</v>
      </c>
      <c r="BK316" s="283">
        <f t="shared" si="3662"/>
        <v>1.5277777777777779E-3</v>
      </c>
      <c r="BL316" s="283">
        <f t="shared" si="3662"/>
        <v>8.3333333333333339E-4</v>
      </c>
      <c r="BM316" s="283">
        <f t="shared" si="3662"/>
        <v>8.3333333333333339E-4</v>
      </c>
      <c r="BN316" s="283">
        <f t="shared" si="3662"/>
        <v>1.9444444444444446E-3</v>
      </c>
      <c r="BO316" s="283">
        <f t="shared" si="3662"/>
        <v>1.25E-3</v>
      </c>
      <c r="BP316" s="283">
        <f t="shared" si="3662"/>
        <v>2.2222222222222222E-3</v>
      </c>
      <c r="BQ316" s="283">
        <f t="shared" si="3662"/>
        <v>1.3888888888888889E-3</v>
      </c>
      <c r="BR316" s="283">
        <f t="shared" si="3662"/>
        <v>6.9444444444444447E-4</v>
      </c>
      <c r="BS316" s="283">
        <f t="shared" si="3662"/>
        <v>1.3888888888888889E-3</v>
      </c>
      <c r="BT316" s="283">
        <f t="shared" si="3662"/>
        <v>8.3333333333333339E-4</v>
      </c>
      <c r="BU316" s="283">
        <f t="shared" si="3662"/>
        <v>8.3333333333333339E-4</v>
      </c>
      <c r="BV316" s="283">
        <f t="shared" si="3662"/>
        <v>6.9444444444444447E-4</v>
      </c>
      <c r="BW316" s="283">
        <f t="shared" ref="BW316" si="3663">IF(BW317&lt;BW312,(BW312-BW317)/5+BW317,(BW317-BW312)/5+BW315)</f>
        <v>1.25E-3</v>
      </c>
      <c r="BX316" s="283">
        <f t="shared" ref="BX316" si="3664">IF(BX317&lt;BX312,(BX312-BX317)/5+BX317,(BX317-BX312)/5+BX315)</f>
        <v>6.9444444444444447E-4</v>
      </c>
      <c r="BY316" s="283">
        <f t="shared" ref="BY316" si="3665">IF(BY317&lt;BY312,(BY312-BY317)/5+BY317,(BY317-BY312)/5+BY315)</f>
        <v>5.5555555555555556E-4</v>
      </c>
      <c r="BZ316" s="283">
        <f t="shared" ref="BZ316" si="3666">IF(BZ317&lt;BZ312,(BZ312-BZ317)/5+BZ317,(BZ317-BZ312)/5+BZ315)</f>
        <v>5.5555555555555556E-4</v>
      </c>
      <c r="CA316" s="283">
        <f t="shared" ref="CA316" si="3667">IF(CA317&lt;CA312,(CA312-CA317)/5+CA317,(CA317-CA312)/5+CA315)</f>
        <v>6.9444444444444447E-4</v>
      </c>
      <c r="CB316" s="283">
        <f t="shared" ref="CB316" si="3668">IF(CB317&lt;CB312,(CB312-CB317)/5+CB317,(CB317-CB312)/5+CB315)</f>
        <v>6.9444444444444447E-4</v>
      </c>
      <c r="CC316" s="283">
        <f t="shared" ref="CC316" si="3669">IF(CC317&lt;CC312,(CC312-CC317)/5+CC317,(CC317-CC312)/5+CC315)</f>
        <v>0</v>
      </c>
      <c r="CD316" s="283">
        <f t="shared" ref="CD316" si="3670">IF(CD317&lt;CD312,(CD312-CD317)/5+CD317,(CD317-CD312)/5+CD315)</f>
        <v>0.99749999999999994</v>
      </c>
      <c r="CE316" s="283">
        <f t="shared" ref="CE316" si="3671">IF(CE317&lt;CE312,(CE312-CE317)/5+CE317,(CE317-CE312)/5+CE315)</f>
        <v>0.99805555555555558</v>
      </c>
      <c r="CF316" s="283">
        <v>0.99888888888888883</v>
      </c>
      <c r="CG316" s="283">
        <f t="shared" ref="CG316:CU316" si="3672">IF(CG317&lt;CG312,(CG312-CG317)/5+CG317,(CG317-CG312)/5+CG315)</f>
        <v>0.99749999999999994</v>
      </c>
      <c r="CH316" s="283">
        <f t="shared" si="3672"/>
        <v>0.99541666666666673</v>
      </c>
      <c r="CI316" s="283">
        <f t="shared" si="3672"/>
        <v>0.99611111111111106</v>
      </c>
      <c r="CJ316" s="283">
        <f t="shared" si="3672"/>
        <v>0.99555555555555553</v>
      </c>
      <c r="CK316" s="283">
        <f t="shared" si="3672"/>
        <v>0.9934722222222222</v>
      </c>
      <c r="CL316" s="283">
        <f t="shared" si="3672"/>
        <v>0.99333333333333329</v>
      </c>
      <c r="CM316" s="283">
        <f t="shared" si="3672"/>
        <v>0.98611111111111105</v>
      </c>
      <c r="CN316" s="283">
        <f t="shared" si="3672"/>
        <v>0.98305555555555546</v>
      </c>
      <c r="CO316" s="283">
        <f t="shared" si="3672"/>
        <v>0.98263888888888884</v>
      </c>
      <c r="CP316" s="283">
        <f t="shared" si="3672"/>
        <v>0.97805555555555557</v>
      </c>
      <c r="CQ316" s="283">
        <f t="shared" si="3672"/>
        <v>0.97638888888888897</v>
      </c>
      <c r="CR316" s="283">
        <f t="shared" si="3672"/>
        <v>0.97416666666666674</v>
      </c>
      <c r="CS316" s="283">
        <f t="shared" si="3672"/>
        <v>0.97097222222222235</v>
      </c>
      <c r="CT316" s="283">
        <f t="shared" si="3672"/>
        <v>0.96472222222222226</v>
      </c>
      <c r="CU316" s="283">
        <f t="shared" si="3672"/>
        <v>0.95958333333333334</v>
      </c>
      <c r="CV316" s="283">
        <f t="shared" ref="CV316:DJ316" si="3673">IF(CV317&lt;CV312,(CV312-CV317)/5+CV317,(CV317-CV312)/5+CV315)</f>
        <v>0.94888888888888889</v>
      </c>
      <c r="CW316" s="283">
        <f t="shared" si="3673"/>
        <v>0.94361111111111107</v>
      </c>
      <c r="CX316" s="283">
        <f t="shared" si="3673"/>
        <v>0.94638888888888884</v>
      </c>
      <c r="CY316" s="283">
        <f t="shared" si="3673"/>
        <v>0.94444444444444453</v>
      </c>
      <c r="CZ316" s="283">
        <f t="shared" si="3673"/>
        <v>0.94166666666666676</v>
      </c>
      <c r="DA316" s="283">
        <f t="shared" si="3673"/>
        <v>0.93847222222222226</v>
      </c>
      <c r="DB316" s="283">
        <f t="shared" si="3673"/>
        <v>0.93444444444444452</v>
      </c>
      <c r="DC316" s="283">
        <f t="shared" si="3673"/>
        <v>0.90555555555555556</v>
      </c>
      <c r="DD316" s="283">
        <f t="shared" si="3673"/>
        <v>0.90541666666666665</v>
      </c>
      <c r="DE316" s="283">
        <f t="shared" si="3673"/>
        <v>0.89416666666666678</v>
      </c>
      <c r="DF316" s="283">
        <f t="shared" si="3673"/>
        <v>0.89513888888888893</v>
      </c>
      <c r="DG316" s="283">
        <f t="shared" si="3673"/>
        <v>0.87569444444444444</v>
      </c>
      <c r="DH316" s="283">
        <f t="shared" si="3673"/>
        <v>0.86249999999999993</v>
      </c>
      <c r="DI316" s="283">
        <f t="shared" si="3673"/>
        <v>0.18</v>
      </c>
      <c r="DJ316" s="283">
        <f t="shared" si="3673"/>
        <v>0.17888888888888888</v>
      </c>
      <c r="DK316" s="283">
        <f t="shared" ref="DK316:DO316" si="3674">IF(DK317&lt;DK312,(DK312-DK317)/5+DK317,(DK317-DK312)/5+DK315)</f>
        <v>0.17847222222222223</v>
      </c>
      <c r="DL316" s="283">
        <f t="shared" si="3674"/>
        <v>0.1738888888888889</v>
      </c>
      <c r="DM316" s="283">
        <f t="shared" si="3674"/>
        <v>0.17750000000000002</v>
      </c>
      <c r="DN316" s="283">
        <f t="shared" si="3674"/>
        <v>0</v>
      </c>
      <c r="DO316" s="283">
        <f t="shared" si="3674"/>
        <v>0</v>
      </c>
      <c r="DP316" s="283">
        <f t="shared" ref="DP316" si="3675">IF(DP317&lt;DP312,(DP312-DP317)/5+DP317,(DP317-DP312)/5+DP315)</f>
        <v>0</v>
      </c>
      <c r="DQ316" s="306">
        <f t="shared" si="2977"/>
        <v>-39</v>
      </c>
      <c r="DR316" s="272">
        <f t="shared" ref="DR316:DS316" si="3676">IF(DR317&lt;DR312,(DR312-DR317)/5+DR317,(DR317-DR312)/5+DR315)</f>
        <v>3.888888888888889E-2</v>
      </c>
      <c r="DS316" s="272">
        <f t="shared" si="3676"/>
        <v>3.0972222222222224E-2</v>
      </c>
      <c r="DT316" s="272">
        <f t="shared" ref="DT316:EF316" si="3677">IF(DT317&lt;DT312,(DT312-DT317)/5+DT317,(DT317-DT312)/5+DT315)</f>
        <v>3.0972222222222224E-2</v>
      </c>
      <c r="DU316" s="272">
        <f t="shared" si="3677"/>
        <v>2.8750000000000001E-2</v>
      </c>
      <c r="DV316" s="272">
        <f t="shared" si="3677"/>
        <v>2.7083333333333331E-2</v>
      </c>
      <c r="DW316" s="272">
        <f t="shared" si="3677"/>
        <v>2.569444444444444E-2</v>
      </c>
      <c r="DX316" s="272">
        <f t="shared" si="3677"/>
        <v>2.3472222222222217E-2</v>
      </c>
      <c r="DY316" s="272">
        <f t="shared" si="3677"/>
        <v>2.3333333333333331E-2</v>
      </c>
      <c r="DZ316" s="272">
        <f t="shared" si="3677"/>
        <v>1.7361111111111112E-2</v>
      </c>
      <c r="EA316" s="272">
        <f t="shared" si="3677"/>
        <v>1.6111111111111111E-2</v>
      </c>
      <c r="EB316" s="272">
        <f t="shared" si="3677"/>
        <v>1.5972222222222221E-2</v>
      </c>
      <c r="EC316" s="272">
        <f t="shared" si="3677"/>
        <v>1.5555555555555557E-2</v>
      </c>
      <c r="ED316" s="272">
        <f t="shared" si="3677"/>
        <v>1.4027777777777778E-2</v>
      </c>
      <c r="EE316" s="272">
        <f t="shared" si="3677"/>
        <v>1.6111111111111111E-2</v>
      </c>
      <c r="EF316" s="272">
        <f t="shared" si="3677"/>
        <v>1.375E-2</v>
      </c>
      <c r="EG316" s="272">
        <f t="shared" ref="EG316:EV316" si="3678">IF(EG317&lt;EG312,(EG312-EG317)/5+EG317,(EG317-EG312)/5+EG315)</f>
        <v>1.2777777777777775E-2</v>
      </c>
      <c r="EH316" s="272">
        <f t="shared" si="3678"/>
        <v>1.2916666666666667E-2</v>
      </c>
      <c r="EI316" s="272">
        <f t="shared" si="3678"/>
        <v>1.1250000000000001E-2</v>
      </c>
      <c r="EJ316" s="272">
        <f t="shared" si="3678"/>
        <v>1.0833333333333334E-2</v>
      </c>
      <c r="EK316" s="272">
        <f t="shared" si="3678"/>
        <v>9.9999999999999967E-3</v>
      </c>
      <c r="EL316" s="272">
        <f t="shared" si="3678"/>
        <v>1.1527777777777777E-2</v>
      </c>
      <c r="EM316" s="272">
        <f t="shared" si="3678"/>
        <v>9.1666666666666667E-3</v>
      </c>
      <c r="EN316" s="272">
        <f t="shared" si="3678"/>
        <v>8.333333333333335E-3</v>
      </c>
      <c r="EO316" s="272">
        <f t="shared" si="3678"/>
        <v>6.1111111111111114E-3</v>
      </c>
      <c r="EP316" s="272">
        <f t="shared" si="3678"/>
        <v>6.6666666666666671E-3</v>
      </c>
      <c r="EQ316" s="272">
        <f t="shared" si="3678"/>
        <v>8.333333333333335E-3</v>
      </c>
      <c r="ER316" s="272">
        <f t="shared" si="3678"/>
        <v>6.9444444444444449E-3</v>
      </c>
      <c r="ES316" s="272">
        <f t="shared" si="3678"/>
        <v>6.805555555555556E-3</v>
      </c>
      <c r="ET316" s="272">
        <f t="shared" si="3678"/>
        <v>4.7222222222222223E-3</v>
      </c>
      <c r="EU316" s="272">
        <f t="shared" si="3678"/>
        <v>4.1666666666666666E-3</v>
      </c>
      <c r="EV316" s="272">
        <f t="shared" si="3678"/>
        <v>5.5555555555555558E-3</v>
      </c>
      <c r="EW316" s="272">
        <f t="shared" ref="EW316:FJ316" si="3679">IF(EW317&lt;EW312,(EW312-EW317)/5+EW317,(EW317-EW312)/5+EW315)</f>
        <v>3.472222222222222E-3</v>
      </c>
      <c r="EX316" s="272">
        <f t="shared" si="3679"/>
        <v>4.8611111111111112E-3</v>
      </c>
      <c r="EY316" s="272">
        <f t="shared" si="3679"/>
        <v>4.8611111111111112E-3</v>
      </c>
      <c r="EZ316" s="272">
        <f t="shared" si="3679"/>
        <v>3.3333333333333335E-3</v>
      </c>
      <c r="FA316" s="272">
        <f t="shared" si="3679"/>
        <v>4.1666666666666666E-3</v>
      </c>
      <c r="FB316" s="272">
        <f t="shared" si="3679"/>
        <v>3.3333333333333335E-3</v>
      </c>
      <c r="FC316" s="272">
        <f t="shared" si="3679"/>
        <v>1.9444444444444446E-3</v>
      </c>
      <c r="FD316" s="272">
        <f t="shared" si="3679"/>
        <v>2.7777777777777779E-3</v>
      </c>
      <c r="FE316" s="272">
        <f t="shared" si="3679"/>
        <v>2.638888888888889E-3</v>
      </c>
      <c r="FF316" s="272">
        <f t="shared" si="3679"/>
        <v>3.1944444444444446E-3</v>
      </c>
      <c r="FG316" s="272">
        <f t="shared" si="3679"/>
        <v>1.3888888888888889E-3</v>
      </c>
      <c r="FH316" s="272">
        <f t="shared" si="3679"/>
        <v>1.3888888888888889E-3</v>
      </c>
      <c r="FI316" s="272">
        <f t="shared" si="3679"/>
        <v>1.9444444444444446E-3</v>
      </c>
      <c r="FJ316" s="272">
        <f t="shared" si="3679"/>
        <v>3.472222222222222E-3</v>
      </c>
      <c r="FK316" s="275">
        <f t="shared" ref="FK316" si="3680">IF(FK317&lt;FK312,(FK312-FK317)/5+FK317,(FK317-FK312)/5+FK315)</f>
        <v>2.7777777777777779E-3</v>
      </c>
      <c r="FL316" s="214">
        <f t="shared" si="2978"/>
        <v>-39</v>
      </c>
      <c r="FM316" s="214"/>
      <c r="FN316" s="214"/>
      <c r="FO316" s="216"/>
      <c r="FP316" s="216"/>
      <c r="FQ316" s="216"/>
      <c r="FR316" s="216"/>
      <c r="FS316" s="216"/>
      <c r="FT316" s="216"/>
      <c r="FU316" s="216"/>
      <c r="FV316" s="216"/>
      <c r="FW316" s="216"/>
      <c r="FX316" s="216"/>
      <c r="FY316" s="216"/>
      <c r="FZ316" s="216"/>
      <c r="GA316" s="216"/>
      <c r="GB316" s="216"/>
      <c r="GC316" s="216"/>
      <c r="GD316" s="216"/>
      <c r="GE316" s="216"/>
      <c r="GF316" s="216"/>
      <c r="GG316" s="216"/>
      <c r="GH316" s="216"/>
      <c r="GI316" s="216"/>
      <c r="GJ316" s="216"/>
      <c r="GK316" s="216"/>
      <c r="GL316" s="216"/>
      <c r="GM316" s="216"/>
      <c r="GN316" s="216"/>
      <c r="GO316" s="216"/>
      <c r="GP316" s="216"/>
      <c r="GQ316" s="216"/>
      <c r="GR316" s="216"/>
      <c r="GS316" s="216"/>
      <c r="GT316" s="216"/>
      <c r="GU316" s="216"/>
      <c r="GV316" s="216"/>
      <c r="GW316" s="216"/>
      <c r="GX316" s="216"/>
      <c r="GY316" s="216"/>
      <c r="GZ316" s="216"/>
      <c r="HA316" s="216"/>
      <c r="HB316" s="216"/>
      <c r="HC316" s="216"/>
      <c r="HD316" s="216"/>
      <c r="HE316" s="216"/>
      <c r="HF316" s="216"/>
      <c r="HG316" s="216"/>
      <c r="HH316" s="216"/>
      <c r="HI316" s="216"/>
      <c r="HJ316" s="216"/>
      <c r="HK316" s="216"/>
      <c r="HL316" s="216"/>
      <c r="HM316" s="216"/>
      <c r="HN316" s="216"/>
      <c r="HO316" s="216"/>
      <c r="HP316" s="216"/>
      <c r="HQ316" s="216"/>
      <c r="HR316" s="216"/>
      <c r="HS316" s="216"/>
      <c r="HT316" s="216"/>
      <c r="HU316" s="216"/>
      <c r="HV316" s="216"/>
      <c r="HW316" s="216"/>
      <c r="HX316" s="216"/>
      <c r="HY316" s="216"/>
      <c r="HZ316" s="216"/>
      <c r="IA316" s="216"/>
      <c r="IB316" s="216"/>
      <c r="IC316" s="216"/>
      <c r="ID316" s="216"/>
      <c r="IE316" s="216"/>
      <c r="IF316" s="216"/>
      <c r="IG316" s="216"/>
      <c r="IH316" s="216"/>
      <c r="II316" s="216"/>
      <c r="IJ316" s="216"/>
      <c r="IK316" s="216"/>
      <c r="IL316" s="216"/>
      <c r="IM316" s="216"/>
      <c r="IN316" s="216"/>
      <c r="IO316" s="216"/>
      <c r="IP316" s="216"/>
      <c r="IQ316" s="216"/>
      <c r="IR316" s="216"/>
      <c r="IS316" s="216"/>
      <c r="IT316" s="216"/>
      <c r="IU316" s="216"/>
      <c r="IV316" s="216"/>
      <c r="IW316" s="216"/>
      <c r="IX316" s="216"/>
      <c r="IY316" s="216"/>
      <c r="IZ316" s="216"/>
      <c r="JA316" s="216"/>
      <c r="JB316" s="216"/>
      <c r="JC316" s="216"/>
      <c r="JD316" s="216"/>
      <c r="JE316" s="216"/>
      <c r="JF316" s="216"/>
      <c r="JG316" s="216"/>
      <c r="JH316" s="216"/>
      <c r="JI316" s="216"/>
      <c r="JJ316" s="216"/>
      <c r="JK316" s="216"/>
      <c r="JL316" s="216"/>
      <c r="JM316" s="216"/>
      <c r="JN316" s="216"/>
      <c r="JO316" s="216"/>
      <c r="JP316" s="216"/>
      <c r="JQ316" s="216"/>
      <c r="JR316" s="216"/>
    </row>
    <row r="317" spans="58:278" ht="15.75" thickBot="1">
      <c r="BF317" s="215">
        <v>-40</v>
      </c>
      <c r="BG317" s="214">
        <f t="shared" si="2976"/>
        <v>-40</v>
      </c>
      <c r="BH317" s="258">
        <v>2.7777777777777779E-3</v>
      </c>
      <c r="BI317" s="259">
        <v>2.0833333333333333E-3</v>
      </c>
      <c r="BJ317" s="259">
        <v>2.0833333333333333E-3</v>
      </c>
      <c r="BK317" s="259">
        <v>1.3888888888888889E-3</v>
      </c>
      <c r="BL317" s="259">
        <v>6.9444444444444447E-4</v>
      </c>
      <c r="BM317" s="259">
        <v>6.9444444444444447E-4</v>
      </c>
      <c r="BN317" s="259">
        <v>2.0833333333333333E-3</v>
      </c>
      <c r="BO317" s="259">
        <v>1.3888888888888889E-3</v>
      </c>
      <c r="BP317" s="259">
        <v>2.0833333333333333E-3</v>
      </c>
      <c r="BQ317" s="259">
        <v>1.3888888888888889E-3</v>
      </c>
      <c r="BR317" s="259">
        <v>6.9444444444444447E-4</v>
      </c>
      <c r="BS317" s="259">
        <v>1.3888888888888889E-3</v>
      </c>
      <c r="BT317" s="259">
        <v>6.9444444444444447E-4</v>
      </c>
      <c r="BU317" s="259">
        <v>6.9444444444444447E-4</v>
      </c>
      <c r="BV317" s="259">
        <v>6.9444444444444447E-4</v>
      </c>
      <c r="BW317" s="259">
        <v>1.3888888888888889E-3</v>
      </c>
      <c r="BX317" s="259">
        <v>6.9444444444444447E-4</v>
      </c>
      <c r="BY317" s="259">
        <v>6.9444444444444447E-4</v>
      </c>
      <c r="BZ317" s="259">
        <v>6.9444444444444447E-4</v>
      </c>
      <c r="CA317" s="259">
        <v>6.9444444444444447E-4</v>
      </c>
      <c r="CB317" s="259">
        <v>6.9444444444444447E-4</v>
      </c>
      <c r="CC317" s="259">
        <v>0</v>
      </c>
      <c r="CD317" s="259">
        <v>0.99722222222222223</v>
      </c>
      <c r="CE317" s="259">
        <v>0.99791666666666667</v>
      </c>
      <c r="CF317" s="259">
        <v>0.99861111111111101</v>
      </c>
      <c r="CG317" s="259">
        <v>0.99722222222222223</v>
      </c>
      <c r="CH317" s="259">
        <v>0.99513888888888891</v>
      </c>
      <c r="CI317" s="259">
        <v>0.99583333333333324</v>
      </c>
      <c r="CJ317" s="259">
        <v>0.99513888888888891</v>
      </c>
      <c r="CK317" s="259">
        <v>0.99305555555555547</v>
      </c>
      <c r="CL317" s="259">
        <v>0.99305555555555547</v>
      </c>
      <c r="CM317" s="259">
        <v>0.98541666666666661</v>
      </c>
      <c r="CN317" s="259">
        <v>0.98263888888888884</v>
      </c>
      <c r="CO317" s="259">
        <v>0.9819444444444444</v>
      </c>
      <c r="CP317" s="259">
        <v>0.9770833333333333</v>
      </c>
      <c r="CQ317" s="259">
        <v>0.97569444444444453</v>
      </c>
      <c r="CR317" s="259">
        <v>0.97291666666666676</v>
      </c>
      <c r="CS317" s="259">
        <v>0.97013888888888899</v>
      </c>
      <c r="CT317" s="259">
        <v>0.96319444444444446</v>
      </c>
      <c r="CU317" s="259">
        <v>0.95763888888888893</v>
      </c>
      <c r="CV317" s="259">
        <v>0.94652777777777775</v>
      </c>
      <c r="CW317" s="259">
        <v>0.94027777777777777</v>
      </c>
      <c r="CX317" s="259">
        <v>0.94374999999999998</v>
      </c>
      <c r="CY317" s="259">
        <v>0.94166666666666676</v>
      </c>
      <c r="CZ317" s="259">
        <v>0.93888888888888899</v>
      </c>
      <c r="DA317" s="259">
        <v>0.93541666666666667</v>
      </c>
      <c r="DB317" s="259">
        <v>0.93125000000000002</v>
      </c>
      <c r="DC317" s="259">
        <v>0.9</v>
      </c>
      <c r="DD317" s="259">
        <v>0.9</v>
      </c>
      <c r="DE317" s="259">
        <v>0.88750000000000007</v>
      </c>
      <c r="DF317" s="259">
        <v>0.89513888888888893</v>
      </c>
      <c r="DG317" s="259">
        <v>0.87569444444444444</v>
      </c>
      <c r="DH317" s="259">
        <v>0.86249999999999993</v>
      </c>
      <c r="DI317" s="259"/>
      <c r="DJ317" s="259"/>
      <c r="DK317" s="259"/>
      <c r="DL317" s="259"/>
      <c r="DM317" s="259"/>
      <c r="DN317" s="259"/>
      <c r="DO317" s="259"/>
      <c r="DP317" s="300"/>
      <c r="DQ317" s="306">
        <f t="shared" si="2977"/>
        <v>-40</v>
      </c>
      <c r="DR317" s="295">
        <v>4.0972222222222222E-2</v>
      </c>
      <c r="DS317" s="259">
        <v>3.2638888888888891E-2</v>
      </c>
      <c r="DT317" s="259">
        <v>3.2638888888888891E-2</v>
      </c>
      <c r="DU317" s="259">
        <v>2.9861111111111113E-2</v>
      </c>
      <c r="DV317" s="259">
        <v>2.8472222222222222E-2</v>
      </c>
      <c r="DW317" s="259">
        <v>2.7083333333333334E-2</v>
      </c>
      <c r="DX317" s="259">
        <v>2.4305555555555556E-2</v>
      </c>
      <c r="DY317" s="259">
        <v>2.4305555555555556E-2</v>
      </c>
      <c r="DZ317" s="259">
        <v>1.8055555555555557E-2</v>
      </c>
      <c r="EA317" s="259">
        <v>1.6666666666666666E-2</v>
      </c>
      <c r="EB317" s="290">
        <v>1.6666666666666666E-2</v>
      </c>
      <c r="EC317" s="259">
        <v>1.6666666666666666E-2</v>
      </c>
      <c r="ED317" s="259">
        <v>1.4583333333333332E-2</v>
      </c>
      <c r="EE317" s="259">
        <v>1.7361111111111112E-2</v>
      </c>
      <c r="EF317" s="259">
        <v>1.4583333333333332E-2</v>
      </c>
      <c r="EG317" s="259">
        <v>1.3194444444444444E-2</v>
      </c>
      <c r="EH317" s="259">
        <v>1.3194444444444444E-2</v>
      </c>
      <c r="EI317" s="259">
        <v>1.1805555555555555E-2</v>
      </c>
      <c r="EJ317" s="259">
        <v>1.1111111111111112E-2</v>
      </c>
      <c r="EK317" s="259">
        <v>1.0416666666666666E-2</v>
      </c>
      <c r="EL317" s="259">
        <v>1.1805555555555555E-2</v>
      </c>
      <c r="EM317" s="259">
        <v>9.7222222222222224E-3</v>
      </c>
      <c r="EN317" s="259">
        <v>9.0277777777777787E-3</v>
      </c>
      <c r="EO317" s="259">
        <v>6.2499999999999995E-3</v>
      </c>
      <c r="EP317" s="259">
        <v>6.9444444444444441E-3</v>
      </c>
      <c r="EQ317" s="259">
        <v>9.0277777777777787E-3</v>
      </c>
      <c r="ER317" s="259">
        <v>7.6388888888888886E-3</v>
      </c>
      <c r="ES317" s="259">
        <v>7.6388888888888886E-3</v>
      </c>
      <c r="ET317" s="259">
        <v>4.8611111111111112E-3</v>
      </c>
      <c r="EU317" s="259">
        <v>4.1666666666666666E-3</v>
      </c>
      <c r="EV317" s="259">
        <v>6.2499999999999995E-3</v>
      </c>
      <c r="EW317" s="259">
        <v>3.472222222222222E-3</v>
      </c>
      <c r="EX317" s="259">
        <v>4.8611111111111112E-3</v>
      </c>
      <c r="EY317" s="259">
        <v>4.8611111111111112E-3</v>
      </c>
      <c r="EZ317" s="259">
        <v>3.472222222222222E-3</v>
      </c>
      <c r="FA317" s="259">
        <v>4.8611111111111112E-3</v>
      </c>
      <c r="FB317" s="259">
        <v>3.472222222222222E-3</v>
      </c>
      <c r="FC317" s="259">
        <v>2.0833333333333333E-3</v>
      </c>
      <c r="FD317" s="259">
        <v>2.7777777777777779E-3</v>
      </c>
      <c r="FE317" s="259">
        <v>2.7777777777777779E-3</v>
      </c>
      <c r="FF317" s="259">
        <v>3.472222222222222E-3</v>
      </c>
      <c r="FG317" s="259">
        <v>1.3888888888888889E-3</v>
      </c>
      <c r="FH317" s="259">
        <v>1.3888888888888889E-3</v>
      </c>
      <c r="FI317" s="259">
        <v>2.0833333333333333E-3</v>
      </c>
      <c r="FJ317" s="259">
        <v>3.472222222222222E-3</v>
      </c>
      <c r="FK317" s="273">
        <v>2.7777777777777779E-3</v>
      </c>
      <c r="FL317" s="214">
        <f t="shared" si="2978"/>
        <v>-40</v>
      </c>
      <c r="FM317" s="214"/>
      <c r="FN317" s="214"/>
      <c r="FO317" s="216"/>
      <c r="FP317" s="216"/>
      <c r="FQ317" s="216"/>
      <c r="FR317" s="216"/>
      <c r="FS317" s="216"/>
      <c r="FT317" s="216"/>
      <c r="FU317" s="216"/>
      <c r="FV317" s="216"/>
      <c r="FW317" s="216"/>
      <c r="FX317" s="216"/>
      <c r="FY317" s="216"/>
      <c r="FZ317" s="216"/>
      <c r="GA317" s="216"/>
      <c r="GB317" s="216"/>
      <c r="GC317" s="216"/>
      <c r="GD317" s="216"/>
      <c r="GE317" s="216"/>
      <c r="GF317" s="216"/>
      <c r="GG317" s="216"/>
      <c r="GH317" s="216"/>
      <c r="GI317" s="216"/>
      <c r="GJ317" s="216"/>
      <c r="GK317" s="216"/>
      <c r="GL317" s="216"/>
      <c r="GM317" s="216"/>
      <c r="GN317" s="216"/>
      <c r="GO317" s="216"/>
      <c r="GP317" s="216"/>
      <c r="GQ317" s="216"/>
      <c r="GR317" s="216"/>
      <c r="GS317" s="216"/>
      <c r="GT317" s="216"/>
      <c r="GU317" s="216"/>
      <c r="GV317" s="216"/>
      <c r="GW317" s="216"/>
      <c r="GX317" s="216"/>
      <c r="GY317" s="216"/>
      <c r="GZ317" s="216"/>
      <c r="HA317" s="216"/>
      <c r="HB317" s="216"/>
      <c r="HC317" s="216"/>
      <c r="HD317" s="216"/>
      <c r="HE317" s="216"/>
      <c r="HF317" s="216"/>
      <c r="HG317" s="216"/>
      <c r="HH317" s="216"/>
      <c r="HI317" s="216"/>
      <c r="HJ317" s="216"/>
      <c r="HK317" s="216"/>
      <c r="HL317" s="216"/>
      <c r="HM317" s="216"/>
      <c r="HN317" s="216"/>
      <c r="HO317" s="216"/>
      <c r="HP317" s="216"/>
      <c r="HQ317" s="216"/>
      <c r="HR317" s="216"/>
      <c r="HS317" s="216"/>
      <c r="HT317" s="216"/>
      <c r="HU317" s="216"/>
      <c r="HV317" s="216"/>
      <c r="HW317" s="216"/>
      <c r="HX317" s="216"/>
      <c r="HY317" s="216"/>
      <c r="HZ317" s="216"/>
      <c r="IA317" s="216"/>
      <c r="IB317" s="216"/>
      <c r="IC317" s="216"/>
      <c r="ID317" s="216"/>
      <c r="IE317" s="216"/>
      <c r="IF317" s="216"/>
      <c r="IG317" s="216"/>
      <c r="IH317" s="216"/>
      <c r="II317" s="216"/>
      <c r="IJ317" s="216"/>
      <c r="IK317" s="216"/>
      <c r="IL317" s="216"/>
      <c r="IM317" s="216"/>
      <c r="IN317" s="216"/>
      <c r="IO317" s="216"/>
      <c r="IP317" s="216"/>
      <c r="IQ317" s="216"/>
      <c r="IR317" s="216"/>
      <c r="IS317" s="216"/>
      <c r="IT317" s="216"/>
      <c r="IU317" s="216"/>
      <c r="IV317" s="216"/>
      <c r="IW317" s="216"/>
      <c r="IX317" s="216"/>
      <c r="IY317" s="216"/>
      <c r="IZ317" s="216"/>
      <c r="JA317" s="216"/>
      <c r="JB317" s="216"/>
      <c r="JC317" s="216"/>
      <c r="JD317" s="216"/>
      <c r="JE317" s="216"/>
      <c r="JF317" s="216"/>
      <c r="JG317" s="216"/>
      <c r="JH317" s="216"/>
      <c r="JI317" s="216"/>
      <c r="JJ317" s="216"/>
      <c r="JK317" s="216"/>
      <c r="JL317" s="216"/>
      <c r="JM317" s="216"/>
      <c r="JN317" s="216"/>
      <c r="JO317" s="216"/>
      <c r="JP317" s="216"/>
      <c r="JQ317" s="216"/>
      <c r="JR317" s="216"/>
    </row>
    <row r="318" spans="58:278">
      <c r="BF318" s="215">
        <v>-41</v>
      </c>
      <c r="BG318" s="214">
        <f t="shared" si="2976"/>
        <v>-41</v>
      </c>
      <c r="BH318" s="269">
        <f t="shared" ref="BH318:BI318" si="3681">IF(BH322&lt;BH317,(BH317-BH322)/5+BH319,(BH322-BH317)/5+BH317)</f>
        <v>2.9166666666666668E-3</v>
      </c>
      <c r="BI318" s="270">
        <f t="shared" si="3681"/>
        <v>1.9444444444444446E-3</v>
      </c>
      <c r="BJ318" s="270">
        <f t="shared" ref="BJ318:BS318" si="3682">IF(BJ322&lt;BJ317,(BJ317-BJ322)/5+BJ319,(BJ322-BJ317)/5+BJ317)</f>
        <v>2.2222222222222222E-3</v>
      </c>
      <c r="BK318" s="270">
        <f t="shared" si="3682"/>
        <v>1.5277777777777779E-3</v>
      </c>
      <c r="BL318" s="270">
        <f t="shared" si="3682"/>
        <v>9.7222222222222219E-4</v>
      </c>
      <c r="BM318" s="270">
        <f t="shared" si="3682"/>
        <v>8.3333333333333339E-4</v>
      </c>
      <c r="BN318" s="270">
        <f t="shared" si="3682"/>
        <v>2.0833333333333333E-3</v>
      </c>
      <c r="BO318" s="270">
        <f t="shared" si="3682"/>
        <v>1.3888888888888889E-3</v>
      </c>
      <c r="BP318" s="270">
        <f t="shared" si="3682"/>
        <v>2.2222222222222222E-3</v>
      </c>
      <c r="BQ318" s="270">
        <f t="shared" si="3682"/>
        <v>1.3888888888888889E-3</v>
      </c>
      <c r="BR318" s="270">
        <f t="shared" si="3682"/>
        <v>6.9444444444444447E-4</v>
      </c>
      <c r="BS318" s="270">
        <f t="shared" si="3682"/>
        <v>1.3888888888888889E-3</v>
      </c>
      <c r="BT318" s="270">
        <f t="shared" ref="BT318:CG318" si="3683">IF(BT322&lt;BT317,(BT317-BT322)/5+BT319,(BT322-BT317)/5+BT317)</f>
        <v>8.3333333333333339E-4</v>
      </c>
      <c r="BU318" s="270">
        <f t="shared" si="3683"/>
        <v>6.9444444444444447E-4</v>
      </c>
      <c r="BV318" s="270">
        <f t="shared" si="3683"/>
        <v>8.3333333333333339E-4</v>
      </c>
      <c r="BW318" s="270">
        <f t="shared" si="3683"/>
        <v>1.3888888888888889E-3</v>
      </c>
      <c r="BX318" s="270">
        <f t="shared" si="3683"/>
        <v>8.3333333333333339E-4</v>
      </c>
      <c r="BY318" s="270">
        <f t="shared" si="3683"/>
        <v>6.9444444444444447E-4</v>
      </c>
      <c r="BZ318" s="270">
        <f t="shared" si="3683"/>
        <v>6.9444444444444447E-4</v>
      </c>
      <c r="CA318" s="270">
        <f t="shared" si="3683"/>
        <v>5.5555555555555556E-4</v>
      </c>
      <c r="CB318" s="270">
        <f t="shared" si="3683"/>
        <v>6.9444444444444447E-4</v>
      </c>
      <c r="CC318" s="270">
        <f t="shared" si="3683"/>
        <v>1.3888888888888889E-4</v>
      </c>
      <c r="CD318" s="270">
        <f t="shared" si="3683"/>
        <v>0.99736111111111114</v>
      </c>
      <c r="CE318" s="270">
        <f t="shared" si="3683"/>
        <v>0.99791666666666667</v>
      </c>
      <c r="CF318" s="270">
        <f t="shared" si="3683"/>
        <v>0.99861111111111101</v>
      </c>
      <c r="CG318" s="270">
        <f t="shared" si="3683"/>
        <v>0.99722222222222223</v>
      </c>
      <c r="CH318" s="270">
        <f t="shared" ref="CH318:CU318" si="3684">IF(CH322&lt;CH317,(CH317-CH322)/5+CH319,(CH322-CH317)/5+CH317)</f>
        <v>0.99500000000000011</v>
      </c>
      <c r="CI318" s="270">
        <f t="shared" si="3684"/>
        <v>0.9955555555555553</v>
      </c>
      <c r="CJ318" s="270">
        <f t="shared" si="3684"/>
        <v>0.99500000000000011</v>
      </c>
      <c r="CK318" s="270">
        <f t="shared" si="3684"/>
        <v>0.99277777777777754</v>
      </c>
      <c r="CL318" s="270">
        <f t="shared" si="3684"/>
        <v>0.99263888888888874</v>
      </c>
      <c r="CM318" s="270">
        <f t="shared" si="3684"/>
        <v>0.98486111111111097</v>
      </c>
      <c r="CN318" s="270">
        <f t="shared" si="3684"/>
        <v>0.98180555555555571</v>
      </c>
      <c r="CO318" s="270">
        <f t="shared" si="3684"/>
        <v>0.98097222222222236</v>
      </c>
      <c r="CP318" s="270">
        <f t="shared" si="3684"/>
        <v>0.97583333333333322</v>
      </c>
      <c r="CQ318" s="270">
        <f t="shared" si="3684"/>
        <v>0.97444444444444434</v>
      </c>
      <c r="CR318" s="270">
        <f t="shared" si="3684"/>
        <v>0.97125000000000006</v>
      </c>
      <c r="CS318" s="270">
        <f t="shared" si="3684"/>
        <v>0.96763888888888916</v>
      </c>
      <c r="CT318" s="270">
        <f t="shared" si="3684"/>
        <v>0.96124999999999983</v>
      </c>
      <c r="CU318" s="270">
        <f t="shared" si="3684"/>
        <v>0.95486111111111105</v>
      </c>
      <c r="CV318" s="270">
        <f t="shared" ref="CV318:DH318" si="3685">IF(CV322&lt;CV317,(CV317-CV322)/5+CV319,(CV322-CV317)/5+CV317)</f>
        <v>0.94249999999999989</v>
      </c>
      <c r="CW318" s="270">
        <f t="shared" si="3685"/>
        <v>0.93708333333333316</v>
      </c>
      <c r="CX318" s="270">
        <f t="shared" si="3685"/>
        <v>0.93958333333333321</v>
      </c>
      <c r="CY318" s="270">
        <f t="shared" si="3685"/>
        <v>0.93680555555555545</v>
      </c>
      <c r="CZ318" s="270">
        <f t="shared" si="3685"/>
        <v>0.93430555555555583</v>
      </c>
      <c r="DA318" s="270">
        <f t="shared" si="3685"/>
        <v>0.93013888888888907</v>
      </c>
      <c r="DB318" s="270">
        <f t="shared" si="3685"/>
        <v>0.92597222222222231</v>
      </c>
      <c r="DC318" s="270">
        <f t="shared" si="3685"/>
        <v>0.9</v>
      </c>
      <c r="DD318" s="270">
        <f t="shared" si="3685"/>
        <v>0.9</v>
      </c>
      <c r="DE318" s="270">
        <f t="shared" si="3685"/>
        <v>0.88750000000000007</v>
      </c>
      <c r="DF318" s="270">
        <f t="shared" si="3685"/>
        <v>0.71611111111111114</v>
      </c>
      <c r="DG318" s="270">
        <f t="shared" si="3685"/>
        <v>0.7005555555555556</v>
      </c>
      <c r="DH318" s="270">
        <f t="shared" si="3685"/>
        <v>0.69</v>
      </c>
      <c r="DI318" s="270">
        <f t="shared" ref="DI318:DO318" si="3686">IF(DI322&lt;DI317,(DI317-DI322)/5+DI319,(DI322-DI317)/5+DI317)</f>
        <v>0</v>
      </c>
      <c r="DJ318" s="270">
        <f t="shared" si="3686"/>
        <v>0</v>
      </c>
      <c r="DK318" s="270">
        <f t="shared" si="3686"/>
        <v>0</v>
      </c>
      <c r="DL318" s="270">
        <f t="shared" si="3686"/>
        <v>0</v>
      </c>
      <c r="DM318" s="270">
        <f t="shared" si="3686"/>
        <v>0</v>
      </c>
      <c r="DN318" s="270">
        <f t="shared" si="3686"/>
        <v>0</v>
      </c>
      <c r="DO318" s="270">
        <f t="shared" si="3686"/>
        <v>0</v>
      </c>
      <c r="DP318" s="270">
        <f t="shared" ref="DP318" si="3687">IF(DP322&lt;DP317,(DP317-DP322)/5+DP319,(DP322-DP317)/5+DP317)</f>
        <v>0</v>
      </c>
      <c r="DQ318" s="306">
        <f t="shared" si="2977"/>
        <v>-41</v>
      </c>
      <c r="DR318" s="270">
        <f t="shared" ref="DR318:DS318" si="3688">IF(DR322&lt;DR317,(DR317-DR322)/5+DR319,(DR322-DR317)/5+DR317)</f>
        <v>4.2638888888888886E-2</v>
      </c>
      <c r="DS318" s="270">
        <f t="shared" si="3688"/>
        <v>3.3888888888888892E-2</v>
      </c>
      <c r="DT318" s="270">
        <f t="shared" ref="DT318:EF318" si="3689">IF(DT322&lt;DT317,(DT317-DT322)/5+DT319,(DT322-DT317)/5+DT317)</f>
        <v>3.3750000000000002E-2</v>
      </c>
      <c r="DU318" s="270">
        <f t="shared" si="3689"/>
        <v>3.152777777777778E-2</v>
      </c>
      <c r="DV318" s="270">
        <f t="shared" si="3689"/>
        <v>2.9861111111111109E-2</v>
      </c>
      <c r="DW318" s="270">
        <f t="shared" si="3689"/>
        <v>2.8472222222222222E-2</v>
      </c>
      <c r="DX318" s="270">
        <f t="shared" si="3689"/>
        <v>2.5694444444444443E-2</v>
      </c>
      <c r="DY318" s="270">
        <f t="shared" si="3689"/>
        <v>2.5694444444444443E-2</v>
      </c>
      <c r="DZ318" s="270">
        <f t="shared" si="3689"/>
        <v>1.8888888888888889E-2</v>
      </c>
      <c r="EA318" s="270">
        <f t="shared" si="3689"/>
        <v>1.7499999999999998E-2</v>
      </c>
      <c r="EB318" s="270">
        <f t="shared" si="3689"/>
        <v>1.7499999999999998E-2</v>
      </c>
      <c r="EC318" s="270">
        <f t="shared" si="3689"/>
        <v>1.7361111111111112E-2</v>
      </c>
      <c r="ED318" s="270">
        <f t="shared" si="3689"/>
        <v>1.5138888888888887E-2</v>
      </c>
      <c r="EE318" s="270">
        <f t="shared" si="3689"/>
        <v>1.7083333333333329E-2</v>
      </c>
      <c r="EF318" s="270">
        <f t="shared" si="3689"/>
        <v>1.5277777777777777E-2</v>
      </c>
      <c r="EG318" s="270">
        <f t="shared" ref="EG318:EX318" si="3690">IF(EG322&lt;EG317,(EG317-EG322)/5+EG319,(EG322-EG317)/5+EG317)</f>
        <v>1.3888888888888888E-2</v>
      </c>
      <c r="EH318" s="270">
        <f t="shared" si="3690"/>
        <v>1.375E-2</v>
      </c>
      <c r="EI318" s="270">
        <f t="shared" si="3690"/>
        <v>1.2361111111111111E-2</v>
      </c>
      <c r="EJ318" s="270">
        <f t="shared" si="3690"/>
        <v>1.2222222222222223E-2</v>
      </c>
      <c r="EK318" s="270">
        <f t="shared" si="3690"/>
        <v>1.1527777777777777E-2</v>
      </c>
      <c r="EL318" s="270">
        <f t="shared" si="3690"/>
        <v>1.2361111111111111E-2</v>
      </c>
      <c r="EM318" s="270">
        <f t="shared" si="3690"/>
        <v>1.0138888888888888E-2</v>
      </c>
      <c r="EN318" s="270">
        <f t="shared" si="3690"/>
        <v>9.4444444444444445E-3</v>
      </c>
      <c r="EO318" s="270">
        <f t="shared" si="3690"/>
        <v>7.2222222222222219E-3</v>
      </c>
      <c r="EP318" s="270">
        <f t="shared" si="3690"/>
        <v>7.2222222222222219E-3</v>
      </c>
      <c r="EQ318" s="270">
        <f t="shared" si="3690"/>
        <v>9.3055555555555565E-3</v>
      </c>
      <c r="ER318" s="270">
        <f t="shared" si="3690"/>
        <v>8.0555555555555554E-3</v>
      </c>
      <c r="ES318" s="270">
        <f t="shared" si="3690"/>
        <v>7.7777777777777776E-3</v>
      </c>
      <c r="ET318" s="270">
        <f t="shared" si="3690"/>
        <v>5.138888888888889E-3</v>
      </c>
      <c r="EU318" s="270">
        <f t="shared" si="3690"/>
        <v>4.5833333333333334E-3</v>
      </c>
      <c r="EV318" s="270">
        <f t="shared" si="3690"/>
        <v>6.3888888888888884E-3</v>
      </c>
      <c r="EW318" s="270">
        <f t="shared" si="3690"/>
        <v>3.6111111111111109E-3</v>
      </c>
      <c r="EX318" s="270">
        <f t="shared" si="3690"/>
        <v>5.138888888888889E-3</v>
      </c>
      <c r="EY318" s="270">
        <f t="shared" ref="EY318:FJ318" si="3691">IF(EY322&lt;EY317,(EY317-EY322)/5+EY319,(EY322-EY317)/5+EY317)</f>
        <v>5.138888888888889E-3</v>
      </c>
      <c r="EZ318" s="270">
        <f t="shared" si="3691"/>
        <v>3.6111111111111109E-3</v>
      </c>
      <c r="FA318" s="270">
        <f t="shared" si="3691"/>
        <v>5.0000000000000001E-3</v>
      </c>
      <c r="FB318" s="270">
        <f t="shared" si="3691"/>
        <v>3.6111111111111109E-3</v>
      </c>
      <c r="FC318" s="270">
        <f t="shared" si="3691"/>
        <v>2.0833333333333333E-3</v>
      </c>
      <c r="FD318" s="270">
        <f t="shared" si="3691"/>
        <v>2.7777777777777779E-3</v>
      </c>
      <c r="FE318" s="270">
        <f t="shared" si="3691"/>
        <v>2.9166666666666668E-3</v>
      </c>
      <c r="FF318" s="270">
        <f t="shared" si="3691"/>
        <v>3.472222222222222E-3</v>
      </c>
      <c r="FG318" s="270">
        <f t="shared" si="3691"/>
        <v>1.5277777777777779E-3</v>
      </c>
      <c r="FH318" s="270">
        <f t="shared" si="3691"/>
        <v>1.9444444444444444E-3</v>
      </c>
      <c r="FI318" s="270">
        <f t="shared" si="3691"/>
        <v>2.0833333333333333E-3</v>
      </c>
      <c r="FJ318" s="270">
        <f t="shared" si="3691"/>
        <v>3.472222222222222E-3</v>
      </c>
      <c r="FK318" s="274">
        <f t="shared" ref="FK318" si="3692">IF(FK322&lt;FK317,(FK317-FK322)/5+FK319,(FK322-FK317)/5+FK317)</f>
        <v>2.9166666666666668E-3</v>
      </c>
      <c r="FL318" s="214">
        <f t="shared" si="2978"/>
        <v>-41</v>
      </c>
      <c r="FM318" s="214"/>
      <c r="FN318" s="214"/>
      <c r="FO318" s="216"/>
      <c r="FP318" s="216"/>
      <c r="FQ318" s="216"/>
      <c r="FR318" s="216"/>
      <c r="FS318" s="216"/>
      <c r="FT318" s="216"/>
      <c r="FU318" s="216"/>
      <c r="FV318" s="216"/>
      <c r="FW318" s="216"/>
      <c r="FX318" s="216"/>
      <c r="FY318" s="216"/>
      <c r="FZ318" s="216"/>
      <c r="GA318" s="216"/>
      <c r="GB318" s="216"/>
      <c r="GC318" s="216"/>
      <c r="GD318" s="216"/>
      <c r="GE318" s="216"/>
      <c r="GF318" s="216"/>
      <c r="GG318" s="216"/>
      <c r="GH318" s="216"/>
      <c r="GI318" s="216"/>
      <c r="GJ318" s="216"/>
      <c r="GK318" s="216"/>
      <c r="GL318" s="216"/>
      <c r="GM318" s="216"/>
      <c r="GN318" s="216"/>
      <c r="GO318" s="216"/>
      <c r="GP318" s="216"/>
      <c r="GQ318" s="216"/>
      <c r="GR318" s="216"/>
      <c r="GS318" s="216"/>
      <c r="GT318" s="216"/>
      <c r="GU318" s="216"/>
      <c r="GV318" s="216"/>
      <c r="GW318" s="216"/>
      <c r="GX318" s="216"/>
      <c r="GY318" s="216"/>
      <c r="GZ318" s="216"/>
      <c r="HA318" s="216"/>
      <c r="HB318" s="216"/>
      <c r="HC318" s="216"/>
      <c r="HD318" s="216"/>
      <c r="HE318" s="216"/>
      <c r="HF318" s="216"/>
      <c r="HG318" s="216"/>
      <c r="HH318" s="216"/>
      <c r="HI318" s="216"/>
      <c r="HJ318" s="216"/>
      <c r="HK318" s="216"/>
      <c r="HL318" s="216"/>
      <c r="HM318" s="216"/>
      <c r="HN318" s="216"/>
      <c r="HO318" s="216"/>
      <c r="HP318" s="216"/>
      <c r="HQ318" s="216"/>
      <c r="HR318" s="216"/>
      <c r="HS318" s="216"/>
      <c r="HT318" s="216"/>
      <c r="HU318" s="216"/>
      <c r="HV318" s="216"/>
      <c r="HW318" s="216"/>
      <c r="HX318" s="216"/>
      <c r="HY318" s="216"/>
      <c r="HZ318" s="216"/>
      <c r="IA318" s="216"/>
      <c r="IB318" s="216"/>
      <c r="IC318" s="216"/>
      <c r="ID318" s="216"/>
      <c r="IE318" s="216"/>
      <c r="IF318" s="216"/>
      <c r="IG318" s="216"/>
      <c r="IH318" s="216"/>
      <c r="II318" s="216"/>
      <c r="IJ318" s="216"/>
      <c r="IK318" s="216"/>
      <c r="IL318" s="216"/>
      <c r="IM318" s="216"/>
      <c r="IN318" s="216"/>
      <c r="IO318" s="216"/>
      <c r="IP318" s="216"/>
      <c r="IQ318" s="216"/>
      <c r="IR318" s="216"/>
      <c r="IS318" s="216"/>
      <c r="IT318" s="216"/>
      <c r="IU318" s="216"/>
      <c r="IV318" s="216"/>
      <c r="IW318" s="216"/>
      <c r="IX318" s="216"/>
      <c r="IY318" s="216"/>
      <c r="IZ318" s="216"/>
      <c r="JA318" s="216"/>
      <c r="JB318" s="216"/>
      <c r="JC318" s="216"/>
      <c r="JD318" s="216"/>
      <c r="JE318" s="216"/>
      <c r="JF318" s="216"/>
      <c r="JG318" s="216"/>
      <c r="JH318" s="216"/>
      <c r="JI318" s="216"/>
      <c r="JJ318" s="216"/>
      <c r="JK318" s="216"/>
      <c r="JL318" s="216"/>
      <c r="JM318" s="216"/>
      <c r="JN318" s="216"/>
      <c r="JO318" s="216"/>
      <c r="JP318" s="216"/>
      <c r="JQ318" s="216"/>
      <c r="JR318" s="216"/>
    </row>
    <row r="319" spans="58:278">
      <c r="BF319" s="215">
        <v>-42</v>
      </c>
      <c r="BG319" s="214">
        <f t="shared" si="2976"/>
        <v>-42</v>
      </c>
      <c r="BH319" s="257">
        <f t="shared" ref="BH319:BI319" si="3693">IF(BH322&lt;BH317,(BH317-BH322)/5+BH320,(BH322-BH317)/5+BH318)</f>
        <v>3.0555555555555557E-3</v>
      </c>
      <c r="BI319" s="254">
        <f t="shared" si="3693"/>
        <v>1.8055555555555557E-3</v>
      </c>
      <c r="BJ319" s="254">
        <f t="shared" ref="BJ319:BS319" si="3694">IF(BJ322&lt;BJ317,(BJ317-BJ322)/5+BJ320,(BJ322-BJ317)/5+BJ318)</f>
        <v>2.3611111111111111E-3</v>
      </c>
      <c r="BK319" s="254">
        <f t="shared" si="3694"/>
        <v>1.6666666666666668E-3</v>
      </c>
      <c r="BL319" s="254">
        <f t="shared" si="3694"/>
        <v>1.2499999999999998E-3</v>
      </c>
      <c r="BM319" s="254">
        <f t="shared" si="3694"/>
        <v>9.722222222222223E-4</v>
      </c>
      <c r="BN319" s="254">
        <f t="shared" si="3694"/>
        <v>2.0833333333333333E-3</v>
      </c>
      <c r="BO319" s="254">
        <f t="shared" si="3694"/>
        <v>1.3888888888888889E-3</v>
      </c>
      <c r="BP319" s="254">
        <f t="shared" si="3694"/>
        <v>2.3611111111111111E-3</v>
      </c>
      <c r="BQ319" s="254">
        <f t="shared" si="3694"/>
        <v>1.3888888888888889E-3</v>
      </c>
      <c r="BR319" s="254">
        <f t="shared" si="3694"/>
        <v>6.9444444444444447E-4</v>
      </c>
      <c r="BS319" s="254">
        <f t="shared" si="3694"/>
        <v>1.3888888888888889E-3</v>
      </c>
      <c r="BT319" s="254">
        <f t="shared" ref="BT319:CG319" si="3695">IF(BT322&lt;BT317,(BT317-BT322)/5+BT320,(BT322-BT317)/5+BT318)</f>
        <v>9.722222222222223E-4</v>
      </c>
      <c r="BU319" s="254">
        <f t="shared" si="3695"/>
        <v>6.9444444444444447E-4</v>
      </c>
      <c r="BV319" s="254">
        <f t="shared" si="3695"/>
        <v>9.722222222222223E-4</v>
      </c>
      <c r="BW319" s="254">
        <f t="shared" si="3695"/>
        <v>1.3888888888888889E-3</v>
      </c>
      <c r="BX319" s="254">
        <f t="shared" si="3695"/>
        <v>9.722222222222223E-4</v>
      </c>
      <c r="BY319" s="254">
        <f t="shared" si="3695"/>
        <v>6.9444444444444447E-4</v>
      </c>
      <c r="BZ319" s="254">
        <f t="shared" si="3695"/>
        <v>6.9444444444444447E-4</v>
      </c>
      <c r="CA319" s="254">
        <f t="shared" si="3695"/>
        <v>4.1666666666666664E-4</v>
      </c>
      <c r="CB319" s="254">
        <f t="shared" si="3695"/>
        <v>6.9444444444444447E-4</v>
      </c>
      <c r="CC319" s="254">
        <f t="shared" si="3695"/>
        <v>2.7777777777777778E-4</v>
      </c>
      <c r="CD319" s="254">
        <f t="shared" si="3695"/>
        <v>0.99750000000000005</v>
      </c>
      <c r="CE319" s="254">
        <f t="shared" si="3695"/>
        <v>0.99791666666666667</v>
      </c>
      <c r="CF319" s="254">
        <f t="shared" si="3695"/>
        <v>0.99861111111111101</v>
      </c>
      <c r="CG319" s="254">
        <f t="shared" si="3695"/>
        <v>0.99722222222222223</v>
      </c>
      <c r="CH319" s="254">
        <f t="shared" ref="CH319:CU319" si="3696">IF(CH322&lt;CH317,(CH317-CH322)/5+CH320,(CH322-CH317)/5+CH318)</f>
        <v>0.9948611111111112</v>
      </c>
      <c r="CI319" s="254">
        <f t="shared" si="3696"/>
        <v>0.99527777777777759</v>
      </c>
      <c r="CJ319" s="254">
        <f t="shared" si="3696"/>
        <v>0.9948611111111112</v>
      </c>
      <c r="CK319" s="254">
        <f t="shared" si="3696"/>
        <v>0.99249999999999983</v>
      </c>
      <c r="CL319" s="254">
        <f t="shared" si="3696"/>
        <v>0.99222222222222212</v>
      </c>
      <c r="CM319" s="254">
        <f t="shared" si="3696"/>
        <v>0.98430555555555543</v>
      </c>
      <c r="CN319" s="254">
        <f t="shared" si="3696"/>
        <v>0.98097222222222236</v>
      </c>
      <c r="CO319" s="254">
        <f t="shared" si="3696"/>
        <v>0.98000000000000009</v>
      </c>
      <c r="CP319" s="254">
        <f t="shared" si="3696"/>
        <v>0.97458333333333325</v>
      </c>
      <c r="CQ319" s="254">
        <f t="shared" si="3696"/>
        <v>0.97319444444444436</v>
      </c>
      <c r="CR319" s="254">
        <f t="shared" si="3696"/>
        <v>0.96958333333333335</v>
      </c>
      <c r="CS319" s="254">
        <f t="shared" si="3696"/>
        <v>0.9651388888888891</v>
      </c>
      <c r="CT319" s="254">
        <f t="shared" si="3696"/>
        <v>0.95930555555555541</v>
      </c>
      <c r="CU319" s="254">
        <f t="shared" si="3696"/>
        <v>0.95208333333333328</v>
      </c>
      <c r="CV319" s="254">
        <f t="shared" ref="CV319:DH319" si="3697">IF(CV322&lt;CV317,(CV317-CV322)/5+CV320,(CV322-CV317)/5+CV318)</f>
        <v>0.93847222222222215</v>
      </c>
      <c r="CW319" s="254">
        <f t="shared" si="3697"/>
        <v>0.93388888888888877</v>
      </c>
      <c r="CX319" s="254">
        <f t="shared" si="3697"/>
        <v>0.93541666666666656</v>
      </c>
      <c r="CY319" s="254">
        <f t="shared" si="3697"/>
        <v>0.93194444444444435</v>
      </c>
      <c r="CZ319" s="254">
        <f t="shared" si="3697"/>
        <v>0.92972222222222245</v>
      </c>
      <c r="DA319" s="254">
        <f t="shared" si="3697"/>
        <v>0.92486111111111124</v>
      </c>
      <c r="DB319" s="254">
        <f t="shared" si="3697"/>
        <v>0.92069444444444448</v>
      </c>
      <c r="DC319" s="254">
        <f t="shared" si="3697"/>
        <v>0.9</v>
      </c>
      <c r="DD319" s="254">
        <f t="shared" si="3697"/>
        <v>0.9</v>
      </c>
      <c r="DE319" s="254">
        <f t="shared" si="3697"/>
        <v>0.88750000000000007</v>
      </c>
      <c r="DF319" s="254">
        <f t="shared" si="3697"/>
        <v>0.53708333333333336</v>
      </c>
      <c r="DG319" s="254">
        <f t="shared" si="3697"/>
        <v>0.52541666666666664</v>
      </c>
      <c r="DH319" s="254">
        <f t="shared" si="3697"/>
        <v>0.51749999999999996</v>
      </c>
      <c r="DI319" s="254">
        <f t="shared" ref="DI319:DO319" si="3698">IF(DI322&lt;DI317,(DI317-DI322)/5+DI320,(DI322-DI317)/5+DI318)</f>
        <v>0</v>
      </c>
      <c r="DJ319" s="254">
        <f t="shared" si="3698"/>
        <v>0</v>
      </c>
      <c r="DK319" s="254">
        <f t="shared" si="3698"/>
        <v>0</v>
      </c>
      <c r="DL319" s="254">
        <f t="shared" si="3698"/>
        <v>0</v>
      </c>
      <c r="DM319" s="254">
        <f t="shared" si="3698"/>
        <v>0</v>
      </c>
      <c r="DN319" s="254">
        <f t="shared" si="3698"/>
        <v>0</v>
      </c>
      <c r="DO319" s="254">
        <f t="shared" si="3698"/>
        <v>0</v>
      </c>
      <c r="DP319" s="254">
        <f t="shared" ref="DP319" si="3699">IF(DP322&lt;DP317,(DP317-DP322)/5+DP320,(DP322-DP317)/5+DP318)</f>
        <v>0</v>
      </c>
      <c r="DQ319" s="306">
        <f t="shared" si="2977"/>
        <v>-42</v>
      </c>
      <c r="DR319" s="254">
        <f t="shared" ref="DR319:DS319" si="3700">IF(DR322&lt;DR317,(DR317-DR322)/5+DR320,(DR322-DR317)/5+DR318)</f>
        <v>4.4305555555555549E-2</v>
      </c>
      <c r="DS319" s="254">
        <f t="shared" si="3700"/>
        <v>3.5138888888888893E-2</v>
      </c>
      <c r="DT319" s="254">
        <f t="shared" ref="DT319:EF319" si="3701">IF(DT322&lt;DT317,(DT317-DT322)/5+DT320,(DT322-DT317)/5+DT318)</f>
        <v>3.4861111111111114E-2</v>
      </c>
      <c r="DU319" s="254">
        <f t="shared" si="3701"/>
        <v>3.3194444444444443E-2</v>
      </c>
      <c r="DV319" s="254">
        <f t="shared" si="3701"/>
        <v>3.1249999999999997E-2</v>
      </c>
      <c r="DW319" s="254">
        <f t="shared" si="3701"/>
        <v>2.9861111111111109E-2</v>
      </c>
      <c r="DX319" s="254">
        <f t="shared" si="3701"/>
        <v>2.7083333333333331E-2</v>
      </c>
      <c r="DY319" s="254">
        <f t="shared" si="3701"/>
        <v>2.7083333333333331E-2</v>
      </c>
      <c r="DZ319" s="254">
        <f t="shared" si="3701"/>
        <v>1.9722222222222221E-2</v>
      </c>
      <c r="EA319" s="254">
        <f t="shared" si="3701"/>
        <v>1.833333333333333E-2</v>
      </c>
      <c r="EB319" s="254">
        <f t="shared" si="3701"/>
        <v>1.833333333333333E-2</v>
      </c>
      <c r="EC319" s="254">
        <f t="shared" si="3701"/>
        <v>1.8055555555555557E-2</v>
      </c>
      <c r="ED319" s="254">
        <f t="shared" si="3701"/>
        <v>1.5694444444444445E-2</v>
      </c>
      <c r="EE319" s="254">
        <f t="shared" si="3701"/>
        <v>1.6805555555555553E-2</v>
      </c>
      <c r="EF319" s="254">
        <f t="shared" si="3701"/>
        <v>1.5972222222222221E-2</v>
      </c>
      <c r="EG319" s="254">
        <f t="shared" ref="EG319:EX319" si="3702">IF(EG322&lt;EG317,(EG317-EG322)/5+EG320,(EG322-EG317)/5+EG318)</f>
        <v>1.4583333333333332E-2</v>
      </c>
      <c r="EH319" s="254">
        <f t="shared" si="3702"/>
        <v>1.4305555555555556E-2</v>
      </c>
      <c r="EI319" s="254">
        <f t="shared" si="3702"/>
        <v>1.2916666666666667E-2</v>
      </c>
      <c r="EJ319" s="254">
        <f t="shared" si="3702"/>
        <v>1.3333333333333334E-2</v>
      </c>
      <c r="EK319" s="254">
        <f t="shared" si="3702"/>
        <v>1.2638888888888889E-2</v>
      </c>
      <c r="EL319" s="254">
        <f t="shared" si="3702"/>
        <v>1.2916666666666667E-2</v>
      </c>
      <c r="EM319" s="254">
        <f t="shared" si="3702"/>
        <v>1.0555555555555554E-2</v>
      </c>
      <c r="EN319" s="254">
        <f t="shared" si="3702"/>
        <v>9.8611111111111104E-3</v>
      </c>
      <c r="EO319" s="254">
        <f t="shared" si="3702"/>
        <v>8.1944444444444452E-3</v>
      </c>
      <c r="EP319" s="254">
        <f t="shared" si="3702"/>
        <v>7.4999999999999997E-3</v>
      </c>
      <c r="EQ319" s="254">
        <f t="shared" si="3702"/>
        <v>9.5833333333333343E-3</v>
      </c>
      <c r="ER319" s="254">
        <f t="shared" si="3702"/>
        <v>8.4722222222222213E-3</v>
      </c>
      <c r="ES319" s="254">
        <f t="shared" si="3702"/>
        <v>7.9166666666666656E-3</v>
      </c>
      <c r="ET319" s="254">
        <f t="shared" si="3702"/>
        <v>5.4166666666666669E-3</v>
      </c>
      <c r="EU319" s="254">
        <f t="shared" si="3702"/>
        <v>5.0000000000000001E-3</v>
      </c>
      <c r="EV319" s="254">
        <f t="shared" si="3702"/>
        <v>6.5277777777777773E-3</v>
      </c>
      <c r="EW319" s="254">
        <f t="shared" si="3702"/>
        <v>3.7499999999999999E-3</v>
      </c>
      <c r="EX319" s="254">
        <f t="shared" si="3702"/>
        <v>5.4166666666666669E-3</v>
      </c>
      <c r="EY319" s="254">
        <f t="shared" ref="EY319:FJ319" si="3703">IF(EY322&lt;EY317,(EY317-EY322)/5+EY320,(EY322-EY317)/5+EY318)</f>
        <v>5.4166666666666669E-3</v>
      </c>
      <c r="EZ319" s="254">
        <f t="shared" si="3703"/>
        <v>3.7499999999999999E-3</v>
      </c>
      <c r="FA319" s="254">
        <f t="shared" si="3703"/>
        <v>5.138888888888889E-3</v>
      </c>
      <c r="FB319" s="254">
        <f t="shared" si="3703"/>
        <v>3.7499999999999999E-3</v>
      </c>
      <c r="FC319" s="254">
        <f t="shared" si="3703"/>
        <v>2.0833333333333333E-3</v>
      </c>
      <c r="FD319" s="254">
        <f t="shared" si="3703"/>
        <v>2.7777777777777779E-3</v>
      </c>
      <c r="FE319" s="254">
        <f t="shared" si="3703"/>
        <v>3.0555555555555557E-3</v>
      </c>
      <c r="FF319" s="254">
        <f t="shared" si="3703"/>
        <v>3.472222222222222E-3</v>
      </c>
      <c r="FG319" s="254">
        <f t="shared" si="3703"/>
        <v>1.6666666666666668E-3</v>
      </c>
      <c r="FH319" s="254">
        <f t="shared" si="3703"/>
        <v>2.4999999999999996E-3</v>
      </c>
      <c r="FI319" s="254">
        <f t="shared" si="3703"/>
        <v>2.0833333333333333E-3</v>
      </c>
      <c r="FJ319" s="254">
        <f t="shared" si="3703"/>
        <v>3.472222222222222E-3</v>
      </c>
      <c r="FK319" s="255">
        <f t="shared" ref="FK319" si="3704">IF(FK322&lt;FK317,(FK317-FK322)/5+FK320,(FK322-FK317)/5+FK318)</f>
        <v>3.0555555555555557E-3</v>
      </c>
      <c r="FL319" s="214">
        <f t="shared" si="2978"/>
        <v>-42</v>
      </c>
      <c r="FM319" s="214"/>
      <c r="FN319" s="214"/>
      <c r="FO319" s="216"/>
      <c r="FP319" s="216"/>
      <c r="FQ319" s="216"/>
      <c r="FR319" s="216"/>
      <c r="FS319" s="216"/>
      <c r="FT319" s="216"/>
      <c r="FU319" s="216"/>
      <c r="FV319" s="216"/>
      <c r="FW319" s="216"/>
      <c r="FX319" s="216"/>
      <c r="FY319" s="216"/>
      <c r="FZ319" s="216"/>
      <c r="GA319" s="216"/>
      <c r="GB319" s="216"/>
      <c r="GC319" s="216"/>
      <c r="GD319" s="216"/>
      <c r="GE319" s="216"/>
      <c r="GF319" s="216"/>
      <c r="GG319" s="216"/>
      <c r="GH319" s="216"/>
      <c r="GI319" s="216"/>
      <c r="GJ319" s="216"/>
      <c r="GK319" s="216"/>
      <c r="GL319" s="216"/>
      <c r="GM319" s="216"/>
      <c r="GN319" s="216"/>
      <c r="GO319" s="216"/>
      <c r="GP319" s="216"/>
      <c r="GQ319" s="216"/>
      <c r="GR319" s="216"/>
      <c r="GS319" s="216"/>
      <c r="GT319" s="216"/>
      <c r="GU319" s="216"/>
      <c r="GV319" s="216"/>
      <c r="GW319" s="216"/>
      <c r="GX319" s="216"/>
      <c r="GY319" s="216"/>
      <c r="GZ319" s="216"/>
      <c r="HA319" s="216"/>
      <c r="HB319" s="216"/>
      <c r="HC319" s="216"/>
      <c r="HD319" s="216"/>
      <c r="HE319" s="216"/>
      <c r="HF319" s="216"/>
      <c r="HG319" s="216"/>
      <c r="HH319" s="216"/>
      <c r="HI319" s="216"/>
      <c r="HJ319" s="216"/>
      <c r="HK319" s="216"/>
      <c r="HL319" s="216"/>
      <c r="HM319" s="216"/>
      <c r="HN319" s="216"/>
      <c r="HO319" s="216"/>
      <c r="HP319" s="216"/>
      <c r="HQ319" s="216"/>
      <c r="HR319" s="216"/>
      <c r="HS319" s="216"/>
      <c r="HT319" s="216"/>
      <c r="HU319" s="216"/>
      <c r="HV319" s="216"/>
      <c r="HW319" s="216"/>
      <c r="HX319" s="216"/>
      <c r="HY319" s="216"/>
      <c r="HZ319" s="216"/>
      <c r="IA319" s="216"/>
      <c r="IB319" s="216"/>
      <c r="IC319" s="216"/>
      <c r="ID319" s="216"/>
      <c r="IE319" s="216"/>
      <c r="IF319" s="216"/>
      <c r="IG319" s="216"/>
      <c r="IH319" s="216"/>
      <c r="II319" s="216"/>
      <c r="IJ319" s="216"/>
      <c r="IK319" s="216"/>
      <c r="IL319" s="216"/>
      <c r="IM319" s="216"/>
      <c r="IN319" s="216"/>
      <c r="IO319" s="216"/>
      <c r="IP319" s="216"/>
      <c r="IQ319" s="216"/>
      <c r="IR319" s="216"/>
      <c r="IS319" s="216"/>
      <c r="IT319" s="216"/>
      <c r="IU319" s="216"/>
      <c r="IV319" s="216"/>
      <c r="IW319" s="216"/>
      <c r="IX319" s="216"/>
      <c r="IY319" s="216"/>
      <c r="IZ319" s="216"/>
      <c r="JA319" s="216"/>
      <c r="JB319" s="216"/>
      <c r="JC319" s="216"/>
      <c r="JD319" s="216"/>
      <c r="JE319" s="216"/>
      <c r="JF319" s="216"/>
      <c r="JG319" s="216"/>
      <c r="JH319" s="216"/>
      <c r="JI319" s="216"/>
      <c r="JJ319" s="216"/>
      <c r="JK319" s="216"/>
      <c r="JL319" s="216"/>
      <c r="JM319" s="216"/>
      <c r="JN319" s="216"/>
      <c r="JO319" s="216"/>
      <c r="JP319" s="216"/>
      <c r="JQ319" s="216"/>
      <c r="JR319" s="216"/>
    </row>
    <row r="320" spans="58:278">
      <c r="BF320" s="215">
        <v>-43</v>
      </c>
      <c r="BG320" s="214">
        <f t="shared" si="2976"/>
        <v>-43</v>
      </c>
      <c r="BH320" s="257">
        <f t="shared" ref="BH320:BI320" si="3705">IF(BH322&lt;BH317,(BH317-BH322)/5+BH321,(BH322-BH317)/5+BH319)</f>
        <v>3.1944444444444446E-3</v>
      </c>
      <c r="BI320" s="254">
        <f t="shared" si="3705"/>
        <v>1.6666666666666668E-3</v>
      </c>
      <c r="BJ320" s="254">
        <f t="shared" ref="BJ320:BS320" si="3706">IF(BJ322&lt;BJ317,(BJ317-BJ322)/5+BJ321,(BJ322-BJ317)/5+BJ319)</f>
        <v>2.5000000000000001E-3</v>
      </c>
      <c r="BK320" s="254">
        <f t="shared" si="3706"/>
        <v>1.8055555555555557E-3</v>
      </c>
      <c r="BL320" s="254">
        <f t="shared" si="3706"/>
        <v>1.5277777777777776E-3</v>
      </c>
      <c r="BM320" s="254">
        <f t="shared" si="3706"/>
        <v>1.1111111111111111E-3</v>
      </c>
      <c r="BN320" s="254">
        <f t="shared" si="3706"/>
        <v>2.0833333333333333E-3</v>
      </c>
      <c r="BO320" s="254">
        <f t="shared" si="3706"/>
        <v>1.3888888888888889E-3</v>
      </c>
      <c r="BP320" s="254">
        <f t="shared" si="3706"/>
        <v>2.5000000000000001E-3</v>
      </c>
      <c r="BQ320" s="254">
        <f t="shared" si="3706"/>
        <v>1.3888888888888889E-3</v>
      </c>
      <c r="BR320" s="254">
        <f t="shared" si="3706"/>
        <v>6.9444444444444447E-4</v>
      </c>
      <c r="BS320" s="254">
        <f t="shared" si="3706"/>
        <v>1.3888888888888889E-3</v>
      </c>
      <c r="BT320" s="254">
        <f t="shared" ref="BT320:CG320" si="3707">IF(BT322&lt;BT317,(BT317-BT322)/5+BT321,(BT322-BT317)/5+BT319)</f>
        <v>1.1111111111111111E-3</v>
      </c>
      <c r="BU320" s="254">
        <f t="shared" si="3707"/>
        <v>6.9444444444444447E-4</v>
      </c>
      <c r="BV320" s="254">
        <f t="shared" si="3707"/>
        <v>1.1111111111111111E-3</v>
      </c>
      <c r="BW320" s="254">
        <f t="shared" si="3707"/>
        <v>1.3888888888888889E-3</v>
      </c>
      <c r="BX320" s="254">
        <f t="shared" si="3707"/>
        <v>1.1111111111111111E-3</v>
      </c>
      <c r="BY320" s="254">
        <f t="shared" si="3707"/>
        <v>6.9444444444444447E-4</v>
      </c>
      <c r="BZ320" s="254">
        <f t="shared" si="3707"/>
        <v>6.9444444444444447E-4</v>
      </c>
      <c r="CA320" s="254">
        <f t="shared" si="3707"/>
        <v>2.7777777777777778E-4</v>
      </c>
      <c r="CB320" s="254">
        <f t="shared" si="3707"/>
        <v>6.9444444444444447E-4</v>
      </c>
      <c r="CC320" s="254">
        <f t="shared" si="3707"/>
        <v>4.1666666666666664E-4</v>
      </c>
      <c r="CD320" s="254">
        <f t="shared" si="3707"/>
        <v>0.99763888888888896</v>
      </c>
      <c r="CE320" s="254">
        <f t="shared" si="3707"/>
        <v>0.99791666666666667</v>
      </c>
      <c r="CF320" s="254">
        <f t="shared" si="3707"/>
        <v>0.99861111111111101</v>
      </c>
      <c r="CG320" s="254">
        <f t="shared" si="3707"/>
        <v>0.99722222222222223</v>
      </c>
      <c r="CH320" s="254">
        <f t="shared" ref="CH320:CU320" si="3708">IF(CH322&lt;CH317,(CH317-CH322)/5+CH321,(CH322-CH317)/5+CH319)</f>
        <v>0.99472222222222229</v>
      </c>
      <c r="CI320" s="254">
        <f t="shared" si="3708"/>
        <v>0.99499999999999988</v>
      </c>
      <c r="CJ320" s="254">
        <f t="shared" si="3708"/>
        <v>0.99472222222222229</v>
      </c>
      <c r="CK320" s="254">
        <f t="shared" si="3708"/>
        <v>0.99222222222222212</v>
      </c>
      <c r="CL320" s="254">
        <f t="shared" si="3708"/>
        <v>0.9918055555555555</v>
      </c>
      <c r="CM320" s="254">
        <f t="shared" si="3708"/>
        <v>0.9837499999999999</v>
      </c>
      <c r="CN320" s="254">
        <f t="shared" si="3708"/>
        <v>0.980138888888889</v>
      </c>
      <c r="CO320" s="254">
        <f t="shared" si="3708"/>
        <v>0.97902777777777783</v>
      </c>
      <c r="CP320" s="254">
        <f t="shared" si="3708"/>
        <v>0.97333333333333327</v>
      </c>
      <c r="CQ320" s="254">
        <f t="shared" si="3708"/>
        <v>0.97194444444444439</v>
      </c>
      <c r="CR320" s="254">
        <f t="shared" si="3708"/>
        <v>0.96791666666666665</v>
      </c>
      <c r="CS320" s="254">
        <f t="shared" si="3708"/>
        <v>0.96263888888888904</v>
      </c>
      <c r="CT320" s="254">
        <f t="shared" si="3708"/>
        <v>0.957361111111111</v>
      </c>
      <c r="CU320" s="254">
        <f t="shared" si="3708"/>
        <v>0.94930555555555551</v>
      </c>
      <c r="CV320" s="254">
        <f t="shared" ref="CV320:DH320" si="3709">IF(CV322&lt;CV317,(CV317-CV322)/5+CV321,(CV322-CV317)/5+CV319)</f>
        <v>0.93444444444444441</v>
      </c>
      <c r="CW320" s="254">
        <f t="shared" si="3709"/>
        <v>0.93069444444444438</v>
      </c>
      <c r="CX320" s="254">
        <f t="shared" si="3709"/>
        <v>0.93124999999999991</v>
      </c>
      <c r="CY320" s="254">
        <f t="shared" si="3709"/>
        <v>0.92708333333333326</v>
      </c>
      <c r="CZ320" s="254">
        <f t="shared" si="3709"/>
        <v>0.92513888888888907</v>
      </c>
      <c r="DA320" s="254">
        <f t="shared" si="3709"/>
        <v>0.91958333333333342</v>
      </c>
      <c r="DB320" s="254">
        <f t="shared" si="3709"/>
        <v>0.91541666666666666</v>
      </c>
      <c r="DC320" s="254">
        <f t="shared" si="3709"/>
        <v>0.9</v>
      </c>
      <c r="DD320" s="254">
        <f t="shared" si="3709"/>
        <v>0.9</v>
      </c>
      <c r="DE320" s="254">
        <f t="shared" si="3709"/>
        <v>0.88750000000000007</v>
      </c>
      <c r="DF320" s="254">
        <f t="shared" si="3709"/>
        <v>0.35805555555555557</v>
      </c>
      <c r="DG320" s="254">
        <f t="shared" si="3709"/>
        <v>0.3502777777777778</v>
      </c>
      <c r="DH320" s="254">
        <f t="shared" si="3709"/>
        <v>0.34499999999999997</v>
      </c>
      <c r="DI320" s="254">
        <f t="shared" ref="DI320:DO320" si="3710">IF(DI322&lt;DI317,(DI317-DI322)/5+DI321,(DI322-DI317)/5+DI319)</f>
        <v>0</v>
      </c>
      <c r="DJ320" s="254">
        <f t="shared" si="3710"/>
        <v>0</v>
      </c>
      <c r="DK320" s="254">
        <f t="shared" si="3710"/>
        <v>0</v>
      </c>
      <c r="DL320" s="254">
        <f t="shared" si="3710"/>
        <v>0</v>
      </c>
      <c r="DM320" s="254">
        <f t="shared" si="3710"/>
        <v>0</v>
      </c>
      <c r="DN320" s="254">
        <f t="shared" si="3710"/>
        <v>0</v>
      </c>
      <c r="DO320" s="254">
        <f t="shared" si="3710"/>
        <v>0</v>
      </c>
      <c r="DP320" s="254">
        <f t="shared" ref="DP320" si="3711">IF(DP322&lt;DP317,(DP317-DP322)/5+DP321,(DP322-DP317)/5+DP319)</f>
        <v>0</v>
      </c>
      <c r="DQ320" s="306">
        <f t="shared" si="2977"/>
        <v>-43</v>
      </c>
      <c r="DR320" s="254">
        <f t="shared" ref="DR320:DS320" si="3712">IF(DR322&lt;DR317,(DR317-DR322)/5+DR321,(DR322-DR317)/5+DR319)</f>
        <v>4.5972222222222213E-2</v>
      </c>
      <c r="DS320" s="254">
        <f t="shared" si="3712"/>
        <v>3.6388888888888894E-2</v>
      </c>
      <c r="DT320" s="254">
        <f t="shared" ref="DT320:EF320" si="3713">IF(DT322&lt;DT317,(DT317-DT322)/5+DT321,(DT322-DT317)/5+DT319)</f>
        <v>3.5972222222222225E-2</v>
      </c>
      <c r="DU320" s="254">
        <f t="shared" si="3713"/>
        <v>3.4861111111111107E-2</v>
      </c>
      <c r="DV320" s="254">
        <f t="shared" si="3713"/>
        <v>3.2638888888888884E-2</v>
      </c>
      <c r="DW320" s="254">
        <f t="shared" si="3713"/>
        <v>3.1249999999999997E-2</v>
      </c>
      <c r="DX320" s="254">
        <f t="shared" si="3713"/>
        <v>2.8472222222222218E-2</v>
      </c>
      <c r="DY320" s="254">
        <f t="shared" si="3713"/>
        <v>2.8472222222222218E-2</v>
      </c>
      <c r="DZ320" s="254">
        <f t="shared" si="3713"/>
        <v>2.0555555555555553E-2</v>
      </c>
      <c r="EA320" s="254">
        <f t="shared" si="3713"/>
        <v>1.9166666666666662E-2</v>
      </c>
      <c r="EB320" s="254">
        <f t="shared" si="3713"/>
        <v>1.9166666666666662E-2</v>
      </c>
      <c r="EC320" s="254">
        <f t="shared" si="3713"/>
        <v>1.8750000000000003E-2</v>
      </c>
      <c r="ED320" s="254">
        <f t="shared" si="3713"/>
        <v>1.6250000000000001E-2</v>
      </c>
      <c r="EE320" s="254">
        <f t="shared" si="3713"/>
        <v>1.6527777777777777E-2</v>
      </c>
      <c r="EF320" s="254">
        <f t="shared" si="3713"/>
        <v>1.6666666666666666E-2</v>
      </c>
      <c r="EG320" s="254">
        <f t="shared" ref="EG320:EX320" si="3714">IF(EG322&lt;EG317,(EG317-EG322)/5+EG321,(EG322-EG317)/5+EG319)</f>
        <v>1.5277777777777776E-2</v>
      </c>
      <c r="EH320" s="254">
        <f t="shared" si="3714"/>
        <v>1.4861111111111111E-2</v>
      </c>
      <c r="EI320" s="254">
        <f t="shared" si="3714"/>
        <v>1.3472222222222222E-2</v>
      </c>
      <c r="EJ320" s="254">
        <f t="shared" si="3714"/>
        <v>1.4444444444444446E-2</v>
      </c>
      <c r="EK320" s="254">
        <f t="shared" si="3714"/>
        <v>1.375E-2</v>
      </c>
      <c r="EL320" s="254">
        <f t="shared" si="3714"/>
        <v>1.3472222222222222E-2</v>
      </c>
      <c r="EM320" s="254">
        <f t="shared" si="3714"/>
        <v>1.097222222222222E-2</v>
      </c>
      <c r="EN320" s="254">
        <f t="shared" si="3714"/>
        <v>1.0277777777777776E-2</v>
      </c>
      <c r="EO320" s="254">
        <f t="shared" si="3714"/>
        <v>9.1666666666666667E-3</v>
      </c>
      <c r="EP320" s="254">
        <f t="shared" si="3714"/>
        <v>7.7777777777777776E-3</v>
      </c>
      <c r="EQ320" s="254">
        <f t="shared" si="3714"/>
        <v>9.8611111111111122E-3</v>
      </c>
      <c r="ER320" s="254">
        <f t="shared" si="3714"/>
        <v>8.8888888888888871E-3</v>
      </c>
      <c r="ES320" s="254">
        <f t="shared" si="3714"/>
        <v>8.0555555555555554E-3</v>
      </c>
      <c r="ET320" s="254">
        <f t="shared" si="3714"/>
        <v>5.6944444444444447E-3</v>
      </c>
      <c r="EU320" s="254">
        <f t="shared" si="3714"/>
        <v>5.4166666666666669E-3</v>
      </c>
      <c r="EV320" s="254">
        <f t="shared" si="3714"/>
        <v>6.6666666666666662E-3</v>
      </c>
      <c r="EW320" s="254">
        <f t="shared" si="3714"/>
        <v>3.8888888888888888E-3</v>
      </c>
      <c r="EX320" s="254">
        <f t="shared" si="3714"/>
        <v>5.6944444444444447E-3</v>
      </c>
      <c r="EY320" s="254">
        <f t="shared" ref="EY320:FJ320" si="3715">IF(EY322&lt;EY317,(EY317-EY322)/5+EY321,(EY322-EY317)/5+EY319)</f>
        <v>5.6944444444444447E-3</v>
      </c>
      <c r="EZ320" s="254">
        <f t="shared" si="3715"/>
        <v>3.8888888888888888E-3</v>
      </c>
      <c r="FA320" s="254">
        <f t="shared" si="3715"/>
        <v>5.2777777777777779E-3</v>
      </c>
      <c r="FB320" s="254">
        <f t="shared" si="3715"/>
        <v>3.8888888888888888E-3</v>
      </c>
      <c r="FC320" s="254">
        <f t="shared" si="3715"/>
        <v>2.0833333333333333E-3</v>
      </c>
      <c r="FD320" s="254">
        <f t="shared" si="3715"/>
        <v>2.7777777777777779E-3</v>
      </c>
      <c r="FE320" s="254">
        <f t="shared" si="3715"/>
        <v>3.1944444444444446E-3</v>
      </c>
      <c r="FF320" s="254">
        <f t="shared" si="3715"/>
        <v>3.472222222222222E-3</v>
      </c>
      <c r="FG320" s="254">
        <f t="shared" si="3715"/>
        <v>1.8055555555555557E-3</v>
      </c>
      <c r="FH320" s="254">
        <f t="shared" si="3715"/>
        <v>3.0555555555555553E-3</v>
      </c>
      <c r="FI320" s="254">
        <f t="shared" si="3715"/>
        <v>2.0833333333333333E-3</v>
      </c>
      <c r="FJ320" s="254">
        <f t="shared" si="3715"/>
        <v>3.472222222222222E-3</v>
      </c>
      <c r="FK320" s="255">
        <f t="shared" ref="FK320" si="3716">IF(FK322&lt;FK317,(FK317-FK322)/5+FK321,(FK322-FK317)/5+FK319)</f>
        <v>3.1944444444444446E-3</v>
      </c>
      <c r="FL320" s="214">
        <f t="shared" si="2978"/>
        <v>-43</v>
      </c>
      <c r="FM320" s="214"/>
      <c r="FN320" s="214"/>
      <c r="FO320" s="216"/>
      <c r="FP320" s="216"/>
      <c r="FQ320" s="216"/>
      <c r="FR320" s="216"/>
      <c r="FS320" s="216"/>
      <c r="FT320" s="216"/>
      <c r="FU320" s="216"/>
      <c r="FV320" s="216"/>
      <c r="FW320" s="216"/>
      <c r="FX320" s="216"/>
      <c r="FY320" s="216"/>
      <c r="FZ320" s="216"/>
      <c r="GA320" s="216"/>
      <c r="GB320" s="216"/>
      <c r="GC320" s="216"/>
      <c r="GD320" s="216"/>
      <c r="GE320" s="216"/>
      <c r="GF320" s="216"/>
      <c r="GG320" s="216"/>
      <c r="GH320" s="216"/>
      <c r="GI320" s="216"/>
      <c r="GJ320" s="216"/>
      <c r="GK320" s="216"/>
      <c r="GL320" s="216"/>
      <c r="GM320" s="216"/>
      <c r="GN320" s="216"/>
      <c r="GO320" s="216"/>
      <c r="GP320" s="216"/>
      <c r="GQ320" s="216"/>
      <c r="GR320" s="216"/>
      <c r="GS320" s="216"/>
      <c r="GT320" s="216"/>
      <c r="GU320" s="216"/>
      <c r="GV320" s="216"/>
      <c r="GW320" s="216"/>
      <c r="GX320" s="216"/>
      <c r="GY320" s="216"/>
      <c r="GZ320" s="216"/>
      <c r="HA320" s="216"/>
      <c r="HB320" s="216"/>
      <c r="HC320" s="216"/>
      <c r="HD320" s="216"/>
      <c r="HE320" s="216"/>
      <c r="HF320" s="216"/>
      <c r="HG320" s="216"/>
      <c r="HH320" s="216"/>
      <c r="HI320" s="216"/>
      <c r="HJ320" s="216"/>
      <c r="HK320" s="216"/>
      <c r="HL320" s="216"/>
      <c r="HM320" s="216"/>
      <c r="HN320" s="216"/>
      <c r="HO320" s="216"/>
      <c r="HP320" s="216"/>
      <c r="HQ320" s="216"/>
      <c r="HR320" s="216"/>
      <c r="HS320" s="216"/>
      <c r="HT320" s="216"/>
      <c r="HU320" s="216"/>
      <c r="HV320" s="216"/>
      <c r="HW320" s="216"/>
      <c r="HX320" s="216"/>
      <c r="HY320" s="216"/>
      <c r="HZ320" s="216"/>
      <c r="IA320" s="216"/>
      <c r="IB320" s="216"/>
      <c r="IC320" s="216"/>
      <c r="ID320" s="216"/>
      <c r="IE320" s="216"/>
      <c r="IF320" s="216"/>
      <c r="IG320" s="216"/>
      <c r="IH320" s="216"/>
      <c r="II320" s="216"/>
      <c r="IJ320" s="216"/>
      <c r="IK320" s="216"/>
      <c r="IL320" s="216"/>
      <c r="IM320" s="216"/>
      <c r="IN320" s="216"/>
      <c r="IO320" s="216"/>
      <c r="IP320" s="216"/>
      <c r="IQ320" s="216"/>
      <c r="IR320" s="216"/>
      <c r="IS320" s="216"/>
      <c r="IT320" s="216"/>
      <c r="IU320" s="216"/>
      <c r="IV320" s="216"/>
      <c r="IW320" s="216"/>
      <c r="IX320" s="216"/>
      <c r="IY320" s="216"/>
      <c r="IZ320" s="216"/>
      <c r="JA320" s="216"/>
      <c r="JB320" s="216"/>
      <c r="JC320" s="216"/>
      <c r="JD320" s="216"/>
      <c r="JE320" s="216"/>
      <c r="JF320" s="216"/>
      <c r="JG320" s="216"/>
      <c r="JH320" s="216"/>
      <c r="JI320" s="216"/>
      <c r="JJ320" s="216"/>
      <c r="JK320" s="216"/>
      <c r="JL320" s="216"/>
      <c r="JM320" s="216"/>
      <c r="JN320" s="216"/>
      <c r="JO320" s="216"/>
      <c r="JP320" s="216"/>
      <c r="JQ320" s="216"/>
      <c r="JR320" s="216"/>
    </row>
    <row r="321" spans="58:278" ht="15.75" thickBot="1">
      <c r="BF321" s="215">
        <v>-44</v>
      </c>
      <c r="BG321" s="214">
        <f t="shared" ref="BG321:BG363" si="3717">BF321</f>
        <v>-44</v>
      </c>
      <c r="BH321" s="286">
        <f>IF(BH322&lt;BH317,(BH317-BH322)/5+BH322,(BH322-BH317)/5+BH320)</f>
        <v>3.3333333333333335E-3</v>
      </c>
      <c r="BI321" s="283">
        <f>IF(BI322&lt;BI317,(BI317-BI322)/5+BI322,(BI322-BI317)/5+BI320)</f>
        <v>1.5277777777777779E-3</v>
      </c>
      <c r="BJ321" s="283">
        <f t="shared" ref="BJ321:BS321" si="3718">IF(BJ322&lt;BJ317,(BJ317-BJ322)/5+BJ322,(BJ322-BJ317)/5+BJ320)</f>
        <v>2.638888888888889E-3</v>
      </c>
      <c r="BK321" s="283">
        <f t="shared" si="3718"/>
        <v>1.9444444444444446E-3</v>
      </c>
      <c r="BL321" s="283">
        <f t="shared" si="3718"/>
        <v>1.8055555555555555E-3</v>
      </c>
      <c r="BM321" s="283">
        <f t="shared" si="3718"/>
        <v>1.25E-3</v>
      </c>
      <c r="BN321" s="283">
        <f t="shared" si="3718"/>
        <v>2.0833333333333333E-3</v>
      </c>
      <c r="BO321" s="283">
        <f t="shared" si="3718"/>
        <v>1.3888888888888889E-3</v>
      </c>
      <c r="BP321" s="283">
        <f t="shared" si="3718"/>
        <v>2.638888888888889E-3</v>
      </c>
      <c r="BQ321" s="283">
        <f t="shared" si="3718"/>
        <v>1.3888888888888889E-3</v>
      </c>
      <c r="BR321" s="283">
        <f t="shared" si="3718"/>
        <v>6.9444444444444447E-4</v>
      </c>
      <c r="BS321" s="283">
        <f t="shared" si="3718"/>
        <v>1.3888888888888889E-3</v>
      </c>
      <c r="BT321" s="283">
        <f t="shared" ref="BT321" si="3719">IF(BT322&lt;BT317,(BT317-BT322)/5+BT322,(BT322-BT317)/5+BT320)</f>
        <v>1.25E-3</v>
      </c>
      <c r="BU321" s="283">
        <f t="shared" ref="BU321" si="3720">IF(BU322&lt;BU317,(BU317-BU322)/5+BU322,(BU322-BU317)/5+BU320)</f>
        <v>6.9444444444444447E-4</v>
      </c>
      <c r="BV321" s="283">
        <f t="shared" ref="BV321" si="3721">IF(BV322&lt;BV317,(BV317-BV322)/5+BV322,(BV322-BV317)/5+BV320)</f>
        <v>1.25E-3</v>
      </c>
      <c r="BW321" s="283">
        <f t="shared" ref="BW321" si="3722">IF(BW322&lt;BW317,(BW317-BW322)/5+BW322,(BW322-BW317)/5+BW320)</f>
        <v>1.3888888888888889E-3</v>
      </c>
      <c r="BX321" s="283">
        <f t="shared" ref="BX321" si="3723">IF(BX322&lt;BX317,(BX317-BX322)/5+BX322,(BX322-BX317)/5+BX320)</f>
        <v>1.25E-3</v>
      </c>
      <c r="BY321" s="283">
        <f t="shared" ref="BY321" si="3724">IF(BY322&lt;BY317,(BY317-BY322)/5+BY322,(BY322-BY317)/5+BY320)</f>
        <v>6.9444444444444447E-4</v>
      </c>
      <c r="BZ321" s="283">
        <f t="shared" ref="BZ321" si="3725">IF(BZ322&lt;BZ317,(BZ317-BZ322)/5+BZ322,(BZ322-BZ317)/5+BZ320)</f>
        <v>6.9444444444444447E-4</v>
      </c>
      <c r="CA321" s="283">
        <f t="shared" ref="CA321" si="3726">IF(CA322&lt;CA317,(CA317-CA322)/5+CA322,(CA322-CA317)/5+CA320)</f>
        <v>1.3888888888888889E-4</v>
      </c>
      <c r="CB321" s="283">
        <f t="shared" ref="CB321" si="3727">IF(CB322&lt;CB317,(CB317-CB322)/5+CB322,(CB322-CB317)/5+CB320)</f>
        <v>6.9444444444444447E-4</v>
      </c>
      <c r="CC321" s="283">
        <f t="shared" ref="CC321" si="3728">IF(CC322&lt;CC317,(CC317-CC322)/5+CC322,(CC322-CC317)/5+CC320)</f>
        <v>5.5555555555555556E-4</v>
      </c>
      <c r="CD321" s="283">
        <f t="shared" ref="CD321" si="3729">IF(CD322&lt;CD317,(CD317-CD322)/5+CD322,(CD322-CD317)/5+CD320)</f>
        <v>0.99777777777777787</v>
      </c>
      <c r="CE321" s="283">
        <f t="shared" ref="CE321" si="3730">IF(CE322&lt;CE317,(CE317-CE322)/5+CE322,(CE322-CE317)/5+CE320)</f>
        <v>0.99791666666666667</v>
      </c>
      <c r="CF321" s="283">
        <f t="shared" ref="CF321" si="3731">IF(CF322&lt;CF317,(CF317-CF322)/5+CF322,(CF322-CF317)/5+CF320)</f>
        <v>0.99861111111111101</v>
      </c>
      <c r="CG321" s="283">
        <f t="shared" ref="CG321" si="3732">IF(CG322&lt;CG317,(CG317-CG322)/5+CG322,(CG322-CG317)/5+CG320)</f>
        <v>0.99722222222222223</v>
      </c>
      <c r="CH321" s="283">
        <f t="shared" ref="CH321" si="3733">IF(CH322&lt;CH317,(CH317-CH322)/5+CH322,(CH322-CH317)/5+CH320)</f>
        <v>0.99458333333333337</v>
      </c>
      <c r="CI321" s="283">
        <f t="shared" ref="CI321" si="3734">IF(CI322&lt;CI317,(CI317-CI322)/5+CI322,(CI322-CI317)/5+CI320)</f>
        <v>0.99472222222222217</v>
      </c>
      <c r="CJ321" s="283">
        <f t="shared" ref="CJ321" si="3735">IF(CJ322&lt;CJ317,(CJ317-CJ322)/5+CJ322,(CJ322-CJ317)/5+CJ320)</f>
        <v>0.99458333333333337</v>
      </c>
      <c r="CK321" s="283">
        <f t="shared" ref="CK321" si="3736">IF(CK322&lt;CK317,(CK317-CK322)/5+CK322,(CK322-CK317)/5+CK320)</f>
        <v>0.99194444444444441</v>
      </c>
      <c r="CL321" s="283">
        <f t="shared" ref="CL321" si="3737">IF(CL322&lt;CL317,(CL317-CL322)/5+CL322,(CL322-CL317)/5+CL320)</f>
        <v>0.99138888888888888</v>
      </c>
      <c r="CM321" s="283">
        <f t="shared" ref="CM321" si="3738">IF(CM322&lt;CM317,(CM317-CM322)/5+CM322,(CM322-CM317)/5+CM320)</f>
        <v>0.98319444444444437</v>
      </c>
      <c r="CN321" s="283">
        <f t="shared" ref="CN321" si="3739">IF(CN322&lt;CN317,(CN317-CN322)/5+CN322,(CN322-CN317)/5+CN320)</f>
        <v>0.97930555555555565</v>
      </c>
      <c r="CO321" s="283">
        <f t="shared" ref="CO321" si="3740">IF(CO322&lt;CO317,(CO317-CO322)/5+CO322,(CO322-CO317)/5+CO320)</f>
        <v>0.97805555555555557</v>
      </c>
      <c r="CP321" s="283">
        <f t="shared" ref="CP321" si="3741">IF(CP322&lt;CP317,(CP317-CP322)/5+CP322,(CP322-CP317)/5+CP320)</f>
        <v>0.9720833333333333</v>
      </c>
      <c r="CQ321" s="283">
        <f t="shared" ref="CQ321" si="3742">IF(CQ322&lt;CQ317,(CQ317-CQ322)/5+CQ322,(CQ322-CQ317)/5+CQ320)</f>
        <v>0.97069444444444442</v>
      </c>
      <c r="CR321" s="283">
        <f t="shared" ref="CR321" si="3743">IF(CR322&lt;CR317,(CR317-CR322)/5+CR322,(CR322-CR317)/5+CR320)</f>
        <v>0.96624999999999994</v>
      </c>
      <c r="CS321" s="283">
        <f t="shared" ref="CS321" si="3744">IF(CS322&lt;CS317,(CS317-CS322)/5+CS322,(CS322-CS317)/5+CS320)</f>
        <v>0.96013888888888899</v>
      </c>
      <c r="CT321" s="283">
        <f t="shared" ref="CT321" si="3745">IF(CT322&lt;CT317,(CT317-CT322)/5+CT322,(CT322-CT317)/5+CT320)</f>
        <v>0.95541666666666658</v>
      </c>
      <c r="CU321" s="283">
        <f t="shared" ref="CU321" si="3746">IF(CU322&lt;CU317,(CU317-CU322)/5+CU322,(CU322-CU317)/5+CU320)</f>
        <v>0.94652777777777775</v>
      </c>
      <c r="CV321" s="283">
        <f t="shared" ref="CV321" si="3747">IF(CV322&lt;CV317,(CV317-CV322)/5+CV322,(CV322-CV317)/5+CV320)</f>
        <v>0.93041666666666667</v>
      </c>
      <c r="CW321" s="283">
        <f t="shared" ref="CW321" si="3748">IF(CW322&lt;CW317,(CW317-CW322)/5+CW322,(CW322-CW317)/5+CW320)</f>
        <v>0.92749999999999999</v>
      </c>
      <c r="CX321" s="283">
        <f t="shared" ref="CX321" si="3749">IF(CX322&lt;CX317,(CX317-CX322)/5+CX322,(CX322-CX317)/5+CX320)</f>
        <v>0.92708333333333326</v>
      </c>
      <c r="CY321" s="283">
        <f t="shared" ref="CY321" si="3750">IF(CY322&lt;CY317,(CY317-CY322)/5+CY322,(CY322-CY317)/5+CY320)</f>
        <v>0.92222222222222217</v>
      </c>
      <c r="CZ321" s="283">
        <f t="shared" ref="CZ321" si="3751">IF(CZ322&lt;CZ317,(CZ317-CZ322)/5+CZ322,(CZ322-CZ317)/5+CZ320)</f>
        <v>0.92055555555555568</v>
      </c>
      <c r="DA321" s="283">
        <f t="shared" ref="DA321" si="3752">IF(DA322&lt;DA317,(DA317-DA322)/5+DA322,(DA322-DA317)/5+DA320)</f>
        <v>0.91430555555555559</v>
      </c>
      <c r="DB321" s="283">
        <f t="shared" ref="DB321" si="3753">IF(DB322&lt;DB317,(DB317-DB322)/5+DB322,(DB322-DB317)/5+DB320)</f>
        <v>0.91013888888888883</v>
      </c>
      <c r="DC321" s="283">
        <f t="shared" ref="DC321" si="3754">IF(DC322&lt;DC317,(DC317-DC322)/5+DC322,(DC322-DC317)/5+DC320)</f>
        <v>0.9</v>
      </c>
      <c r="DD321" s="283">
        <f t="shared" ref="DD321" si="3755">IF(DD322&lt;DD317,(DD317-DD322)/5+DD322,(DD322-DD317)/5+DD320)</f>
        <v>0.9</v>
      </c>
      <c r="DE321" s="283">
        <f t="shared" ref="DE321" si="3756">IF(DE322&lt;DE317,(DE317-DE322)/5+DE322,(DE322-DE317)/5+DE320)</f>
        <v>0.88750000000000007</v>
      </c>
      <c r="DF321" s="283">
        <f t="shared" ref="DF321" si="3757">IF(DF322&lt;DF317,(DF317-DF322)/5+DF322,(DF322-DF317)/5+DF320)</f>
        <v>0.17902777777777779</v>
      </c>
      <c r="DG321" s="283">
        <f t="shared" ref="DG321" si="3758">IF(DG322&lt;DG317,(DG317-DG322)/5+DG322,(DG322-DG317)/5+DG320)</f>
        <v>0.1751388888888889</v>
      </c>
      <c r="DH321" s="283">
        <f t="shared" ref="DH321" si="3759">IF(DH322&lt;DH317,(DH317-DH322)/5+DH322,(DH322-DH317)/5+DH320)</f>
        <v>0.17249999999999999</v>
      </c>
      <c r="DI321" s="283">
        <f t="shared" ref="DI321" si="3760">IF(DI322&lt;DI317,(DI317-DI322)/5+DI322,(DI322-DI317)/5+DI320)</f>
        <v>0</v>
      </c>
      <c r="DJ321" s="283">
        <f t="shared" ref="DJ321" si="3761">IF(DJ322&lt;DJ317,(DJ317-DJ322)/5+DJ322,(DJ322-DJ317)/5+DJ320)</f>
        <v>0</v>
      </c>
      <c r="DK321" s="283">
        <f t="shared" ref="DK321" si="3762">IF(DK322&lt;DK317,(DK317-DK322)/5+DK322,(DK322-DK317)/5+DK320)</f>
        <v>0</v>
      </c>
      <c r="DL321" s="283">
        <f t="shared" ref="DL321" si="3763">IF(DL322&lt;DL317,(DL317-DL322)/5+DL322,(DL322-DL317)/5+DL320)</f>
        <v>0</v>
      </c>
      <c r="DM321" s="283">
        <f t="shared" ref="DM321" si="3764">IF(DM322&lt;DM317,(DM317-DM322)/5+DM322,(DM322-DM317)/5+DM320)</f>
        <v>0</v>
      </c>
      <c r="DN321" s="283">
        <f t="shared" ref="DN321" si="3765">IF(DN322&lt;DN317,(DN317-DN322)/5+DN322,(DN322-DN317)/5+DN320)</f>
        <v>0</v>
      </c>
      <c r="DO321" s="283">
        <f t="shared" ref="DO321" si="3766">IF(DO322&lt;DO317,(DO317-DO322)/5+DO322,(DO322-DO317)/5+DO320)</f>
        <v>0</v>
      </c>
      <c r="DP321" s="283">
        <f t="shared" ref="DP321" si="3767">IF(DP322&lt;DP317,(DP317-DP322)/5+DP322,(DP322-DP317)/5+DP320)</f>
        <v>0</v>
      </c>
      <c r="DQ321" s="306">
        <f t="shared" ref="DQ321:DQ363" si="3768">BF321</f>
        <v>-44</v>
      </c>
      <c r="DR321" s="272">
        <f t="shared" ref="DR321:DS321" si="3769">IF(DR322&lt;DR317,(DR317-DR322)/5+DR322,(DR322-DR317)/5+DR320)</f>
        <v>4.7638888888888876E-2</v>
      </c>
      <c r="DS321" s="272">
        <f t="shared" si="3769"/>
        <v>3.7638888888888895E-2</v>
      </c>
      <c r="DT321" s="272">
        <f t="shared" ref="DT321:EF321" si="3770">IF(DT322&lt;DT317,(DT317-DT322)/5+DT322,(DT322-DT317)/5+DT320)</f>
        <v>3.7083333333333336E-2</v>
      </c>
      <c r="DU321" s="272">
        <f t="shared" si="3770"/>
        <v>3.652777777777777E-2</v>
      </c>
      <c r="DV321" s="272">
        <f t="shared" si="3770"/>
        <v>3.4027777777777775E-2</v>
      </c>
      <c r="DW321" s="272">
        <f t="shared" si="3770"/>
        <v>3.2638888888888884E-2</v>
      </c>
      <c r="DX321" s="272">
        <f t="shared" si="3770"/>
        <v>2.9861111111111106E-2</v>
      </c>
      <c r="DY321" s="272">
        <f t="shared" si="3770"/>
        <v>2.9861111111111106E-2</v>
      </c>
      <c r="DZ321" s="272">
        <f t="shared" si="3770"/>
        <v>2.1388888888888884E-2</v>
      </c>
      <c r="EA321" s="272">
        <f t="shared" si="3770"/>
        <v>1.9999999999999993E-2</v>
      </c>
      <c r="EB321" s="272">
        <f t="shared" si="3770"/>
        <v>1.9999999999999993E-2</v>
      </c>
      <c r="EC321" s="272">
        <f t="shared" si="3770"/>
        <v>1.9444444444444448E-2</v>
      </c>
      <c r="ED321" s="272">
        <f t="shared" si="3770"/>
        <v>1.6805555555555556E-2</v>
      </c>
      <c r="EE321" s="272">
        <f t="shared" si="3770"/>
        <v>1.6250000000000001E-2</v>
      </c>
      <c r="EF321" s="272">
        <f t="shared" si="3770"/>
        <v>1.7361111111111112E-2</v>
      </c>
      <c r="EG321" s="272">
        <f t="shared" ref="EG321:EX321" si="3771">IF(EG322&lt;EG317,(EG317-EG322)/5+EG322,(EG322-EG317)/5+EG320)</f>
        <v>1.5972222222222221E-2</v>
      </c>
      <c r="EH321" s="272">
        <f t="shared" si="3771"/>
        <v>1.5416666666666667E-2</v>
      </c>
      <c r="EI321" s="272">
        <f t="shared" si="3771"/>
        <v>1.4027777777777778E-2</v>
      </c>
      <c r="EJ321" s="272">
        <f t="shared" si="3771"/>
        <v>1.5555555555555557E-2</v>
      </c>
      <c r="EK321" s="272">
        <f t="shared" si="3771"/>
        <v>1.4861111111111111E-2</v>
      </c>
      <c r="EL321" s="272">
        <f t="shared" si="3771"/>
        <v>1.4027777777777778E-2</v>
      </c>
      <c r="EM321" s="272">
        <f t="shared" si="3771"/>
        <v>1.1388888888888886E-2</v>
      </c>
      <c r="EN321" s="272">
        <f t="shared" si="3771"/>
        <v>1.0694444444444442E-2</v>
      </c>
      <c r="EO321" s="272">
        <f t="shared" si="3771"/>
        <v>1.0138888888888888E-2</v>
      </c>
      <c r="EP321" s="272">
        <f t="shared" si="3771"/>
        <v>8.0555555555555554E-3</v>
      </c>
      <c r="EQ321" s="272">
        <f t="shared" si="3771"/>
        <v>1.013888888888889E-2</v>
      </c>
      <c r="ER321" s="272">
        <f t="shared" si="3771"/>
        <v>9.305555555555553E-3</v>
      </c>
      <c r="ES321" s="272">
        <f t="shared" si="3771"/>
        <v>8.1944444444444452E-3</v>
      </c>
      <c r="ET321" s="272">
        <f t="shared" si="3771"/>
        <v>5.9722222222222225E-3</v>
      </c>
      <c r="EU321" s="272">
        <f t="shared" si="3771"/>
        <v>5.8333333333333336E-3</v>
      </c>
      <c r="EV321" s="272">
        <f t="shared" si="3771"/>
        <v>6.8055555555555551E-3</v>
      </c>
      <c r="EW321" s="272">
        <f t="shared" si="3771"/>
        <v>4.0277777777777777E-3</v>
      </c>
      <c r="EX321" s="272">
        <f t="shared" si="3771"/>
        <v>5.9722222222222225E-3</v>
      </c>
      <c r="EY321" s="272">
        <f t="shared" ref="EY321:FJ321" si="3772">IF(EY322&lt;EY317,(EY317-EY322)/5+EY322,(EY322-EY317)/5+EY320)</f>
        <v>5.9722222222222225E-3</v>
      </c>
      <c r="EZ321" s="272">
        <f t="shared" si="3772"/>
        <v>4.0277777777777777E-3</v>
      </c>
      <c r="FA321" s="272">
        <f t="shared" si="3772"/>
        <v>5.4166666666666669E-3</v>
      </c>
      <c r="FB321" s="272">
        <f t="shared" si="3772"/>
        <v>4.0277777777777777E-3</v>
      </c>
      <c r="FC321" s="272">
        <f t="shared" si="3772"/>
        <v>2.0833333333333333E-3</v>
      </c>
      <c r="FD321" s="272">
        <f t="shared" si="3772"/>
        <v>2.7777777777777779E-3</v>
      </c>
      <c r="FE321" s="272">
        <f t="shared" si="3772"/>
        <v>3.3333333333333335E-3</v>
      </c>
      <c r="FF321" s="272">
        <f t="shared" si="3772"/>
        <v>3.472222222222222E-3</v>
      </c>
      <c r="FG321" s="272">
        <f t="shared" si="3772"/>
        <v>1.9444444444444446E-3</v>
      </c>
      <c r="FH321" s="272">
        <f t="shared" si="3772"/>
        <v>3.6111111111111109E-3</v>
      </c>
      <c r="FI321" s="272">
        <f t="shared" si="3772"/>
        <v>2.0833333333333333E-3</v>
      </c>
      <c r="FJ321" s="272">
        <f t="shared" si="3772"/>
        <v>3.472222222222222E-3</v>
      </c>
      <c r="FK321" s="275">
        <f t="shared" ref="FK321" si="3773">IF(FK322&lt;FK317,(FK317-FK322)/5+FK322,(FK322-FK317)/5+FK320)</f>
        <v>3.3333333333333335E-3</v>
      </c>
      <c r="FL321" s="214">
        <f t="shared" ref="FL321:FL363" si="3774">BF321</f>
        <v>-44</v>
      </c>
      <c r="FM321" s="214"/>
      <c r="FN321" s="214"/>
      <c r="FO321" s="216"/>
      <c r="FP321" s="216"/>
      <c r="FQ321" s="216"/>
      <c r="FR321" s="216"/>
      <c r="FS321" s="216"/>
      <c r="FT321" s="216"/>
      <c r="FU321" s="216"/>
      <c r="FV321" s="216"/>
      <c r="FW321" s="216"/>
      <c r="FX321" s="216"/>
      <c r="FY321" s="216"/>
      <c r="FZ321" s="216"/>
      <c r="GA321" s="216"/>
      <c r="GB321" s="216"/>
      <c r="GC321" s="216"/>
      <c r="GD321" s="216"/>
      <c r="GE321" s="216"/>
      <c r="GF321" s="216"/>
      <c r="GG321" s="216"/>
      <c r="GH321" s="216"/>
      <c r="GI321" s="216"/>
      <c r="GJ321" s="216"/>
      <c r="GK321" s="216"/>
      <c r="GL321" s="216"/>
      <c r="GM321" s="216"/>
      <c r="GN321" s="216"/>
      <c r="GO321" s="216"/>
      <c r="GP321" s="216"/>
      <c r="GQ321" s="216"/>
      <c r="GR321" s="216"/>
      <c r="GS321" s="216"/>
      <c r="GT321" s="216"/>
      <c r="GU321" s="216"/>
      <c r="GV321" s="216"/>
      <c r="GW321" s="216"/>
      <c r="GX321" s="216"/>
      <c r="GY321" s="216"/>
      <c r="GZ321" s="216"/>
      <c r="HA321" s="216"/>
      <c r="HB321" s="216"/>
      <c r="HC321" s="216"/>
      <c r="HD321" s="216"/>
      <c r="HE321" s="216"/>
      <c r="HF321" s="216"/>
      <c r="HG321" s="216"/>
      <c r="HH321" s="216"/>
      <c r="HI321" s="216"/>
      <c r="HJ321" s="216"/>
      <c r="HK321" s="216"/>
      <c r="HL321" s="216"/>
      <c r="HM321" s="216"/>
      <c r="HN321" s="216"/>
      <c r="HO321" s="216"/>
      <c r="HP321" s="216"/>
      <c r="HQ321" s="216"/>
      <c r="HR321" s="216"/>
      <c r="HS321" s="216"/>
      <c r="HT321" s="216"/>
      <c r="HU321" s="216"/>
      <c r="HV321" s="216"/>
      <c r="HW321" s="216"/>
      <c r="HX321" s="216"/>
      <c r="HY321" s="216"/>
      <c r="HZ321" s="216"/>
      <c r="IA321" s="216"/>
      <c r="IB321" s="216"/>
      <c r="IC321" s="216"/>
      <c r="ID321" s="216"/>
      <c r="IE321" s="216"/>
      <c r="IF321" s="216"/>
      <c r="IG321" s="216"/>
      <c r="IH321" s="216"/>
      <c r="II321" s="216"/>
      <c r="IJ321" s="216"/>
      <c r="IK321" s="216"/>
      <c r="IL321" s="216"/>
      <c r="IM321" s="216"/>
      <c r="IN321" s="216"/>
      <c r="IO321" s="216"/>
      <c r="IP321" s="216"/>
      <c r="IQ321" s="216"/>
      <c r="IR321" s="216"/>
      <c r="IS321" s="216"/>
      <c r="IT321" s="216"/>
      <c r="IU321" s="216"/>
      <c r="IV321" s="216"/>
      <c r="IW321" s="216"/>
      <c r="IX321" s="216"/>
      <c r="IY321" s="216"/>
      <c r="IZ321" s="216"/>
      <c r="JA321" s="216"/>
      <c r="JB321" s="216"/>
      <c r="JC321" s="216"/>
      <c r="JD321" s="216"/>
      <c r="JE321" s="216"/>
      <c r="JF321" s="216"/>
      <c r="JG321" s="216"/>
      <c r="JH321" s="216"/>
      <c r="JI321" s="216"/>
      <c r="JJ321" s="216"/>
      <c r="JK321" s="216"/>
      <c r="JL321" s="216"/>
      <c r="JM321" s="216"/>
      <c r="JN321" s="216"/>
      <c r="JO321" s="216"/>
      <c r="JP321" s="216"/>
      <c r="JQ321" s="216"/>
      <c r="JR321" s="216"/>
    </row>
    <row r="322" spans="58:278" ht="15.75" thickBot="1">
      <c r="BF322" s="215">
        <v>-45</v>
      </c>
      <c r="BG322" s="214">
        <f t="shared" si="3717"/>
        <v>-45</v>
      </c>
      <c r="BH322" s="258">
        <v>3.472222222222222E-3</v>
      </c>
      <c r="BI322" s="259">
        <v>1.3888888888888889E-3</v>
      </c>
      <c r="BJ322" s="259">
        <v>2.7777777777777779E-3</v>
      </c>
      <c r="BK322" s="259">
        <v>2.0833333333333333E-3</v>
      </c>
      <c r="BL322" s="259">
        <v>2.0833333333333333E-3</v>
      </c>
      <c r="BM322" s="259">
        <v>1.3888888888888889E-3</v>
      </c>
      <c r="BN322" s="259">
        <v>2.0833333333333333E-3</v>
      </c>
      <c r="BO322" s="259">
        <v>1.3888888888888889E-3</v>
      </c>
      <c r="BP322" s="259">
        <v>2.7777777777777779E-3</v>
      </c>
      <c r="BQ322" s="259">
        <v>1.3888888888888889E-3</v>
      </c>
      <c r="BR322" s="259">
        <v>6.9444444444444447E-4</v>
      </c>
      <c r="BS322" s="259">
        <v>1.3888888888888889E-3</v>
      </c>
      <c r="BT322" s="259">
        <v>1.3888888888888889E-3</v>
      </c>
      <c r="BU322" s="259">
        <v>6.9444444444444447E-4</v>
      </c>
      <c r="BV322" s="259">
        <v>1.3888888888888889E-3</v>
      </c>
      <c r="BW322" s="259">
        <v>1.3888888888888889E-3</v>
      </c>
      <c r="BX322" s="259">
        <v>1.3888888888888889E-3</v>
      </c>
      <c r="BY322" s="259">
        <v>6.9444444444444447E-4</v>
      </c>
      <c r="BZ322" s="259">
        <v>6.9444444444444447E-4</v>
      </c>
      <c r="CA322" s="259">
        <v>0</v>
      </c>
      <c r="CB322" s="259">
        <v>6.9444444444444447E-4</v>
      </c>
      <c r="CC322" s="259">
        <v>6.9444444444444447E-4</v>
      </c>
      <c r="CD322" s="259">
        <v>0.99791666666666667</v>
      </c>
      <c r="CE322" s="259">
        <v>0.99791666666666667</v>
      </c>
      <c r="CF322" s="259">
        <v>0.99861111111111101</v>
      </c>
      <c r="CG322" s="259">
        <v>0.99722222222222223</v>
      </c>
      <c r="CH322" s="259">
        <v>0.99444444444444446</v>
      </c>
      <c r="CI322" s="259">
        <v>0.99444444444444446</v>
      </c>
      <c r="CJ322" s="259">
        <v>0.99444444444444446</v>
      </c>
      <c r="CK322" s="259">
        <v>0.9916666666666667</v>
      </c>
      <c r="CL322" s="259">
        <v>0.99097222222222225</v>
      </c>
      <c r="CM322" s="259">
        <v>0.98263888888888884</v>
      </c>
      <c r="CN322" s="259">
        <v>0.9784722222222223</v>
      </c>
      <c r="CO322" s="259">
        <v>0.9770833333333333</v>
      </c>
      <c r="CP322" s="259">
        <v>0.97083333333333333</v>
      </c>
      <c r="CQ322" s="259">
        <v>0.96944444444444444</v>
      </c>
      <c r="CR322" s="259">
        <v>0.96458333333333324</v>
      </c>
      <c r="CS322" s="259">
        <v>0.95763888888888893</v>
      </c>
      <c r="CT322" s="259">
        <v>0.95347222222222217</v>
      </c>
      <c r="CU322" s="259">
        <v>0.94374999999999998</v>
      </c>
      <c r="CV322" s="259">
        <v>0.92638888888888893</v>
      </c>
      <c r="CW322" s="259">
        <v>0.9243055555555556</v>
      </c>
      <c r="CX322" s="259">
        <v>0.92291666666666661</v>
      </c>
      <c r="CY322" s="259">
        <v>0.91736111111111107</v>
      </c>
      <c r="CZ322" s="259">
        <v>0.9159722222222223</v>
      </c>
      <c r="DA322" s="259">
        <v>0.90902777777777777</v>
      </c>
      <c r="DB322" s="259">
        <v>0.90486111111111101</v>
      </c>
      <c r="DC322" s="259">
        <v>0.9</v>
      </c>
      <c r="DD322" s="259">
        <v>0.9</v>
      </c>
      <c r="DE322" s="259">
        <v>0.88750000000000007</v>
      </c>
      <c r="DF322" s="259"/>
      <c r="DG322" s="259"/>
      <c r="DH322" s="259"/>
      <c r="DI322" s="259"/>
      <c r="DJ322" s="259"/>
      <c r="DK322" s="259"/>
      <c r="DL322" s="259"/>
      <c r="DM322" s="259"/>
      <c r="DN322" s="259"/>
      <c r="DO322" s="259"/>
      <c r="DP322" s="300"/>
      <c r="DQ322" s="306">
        <f t="shared" si="3768"/>
        <v>-45</v>
      </c>
      <c r="DR322" s="295">
        <v>4.9305555555555554E-2</v>
      </c>
      <c r="DS322" s="259">
        <v>3.888888888888889E-2</v>
      </c>
      <c r="DT322" s="259">
        <v>3.8194444444444441E-2</v>
      </c>
      <c r="DU322" s="259">
        <v>3.8194444444444441E-2</v>
      </c>
      <c r="DV322" s="259">
        <v>3.5416666666666666E-2</v>
      </c>
      <c r="DW322" s="259">
        <v>3.4027777777777775E-2</v>
      </c>
      <c r="DX322" s="259">
        <v>3.125E-2</v>
      </c>
      <c r="DY322" s="259">
        <v>3.125E-2</v>
      </c>
      <c r="DZ322" s="259">
        <v>2.2222222222222223E-2</v>
      </c>
      <c r="EA322" s="259">
        <v>2.0833333333333332E-2</v>
      </c>
      <c r="EB322" s="290">
        <v>2.0833333333333332E-2</v>
      </c>
      <c r="EC322" s="259">
        <v>2.013888888888889E-2</v>
      </c>
      <c r="ED322" s="259">
        <v>1.7361111111111112E-2</v>
      </c>
      <c r="EE322" s="259">
        <v>1.5972222222222224E-2</v>
      </c>
      <c r="EF322" s="259">
        <v>1.8055555555555557E-2</v>
      </c>
      <c r="EG322" s="259">
        <v>1.6666666666666666E-2</v>
      </c>
      <c r="EH322" s="259">
        <v>1.5972222222222224E-2</v>
      </c>
      <c r="EI322" s="259">
        <v>1.4583333333333332E-2</v>
      </c>
      <c r="EJ322" s="259">
        <v>1.6666666666666666E-2</v>
      </c>
      <c r="EK322" s="259">
        <v>1.5972222222222224E-2</v>
      </c>
      <c r="EL322" s="259">
        <v>1.4583333333333332E-2</v>
      </c>
      <c r="EM322" s="259">
        <v>1.1805555555555555E-2</v>
      </c>
      <c r="EN322" s="259">
        <v>1.1111111111111112E-2</v>
      </c>
      <c r="EO322" s="259">
        <v>1.1111111111111112E-2</v>
      </c>
      <c r="EP322" s="259">
        <v>8.3333333333333332E-3</v>
      </c>
      <c r="EQ322" s="259">
        <v>1.0416666666666666E-2</v>
      </c>
      <c r="ER322" s="259">
        <v>9.7222222222222224E-3</v>
      </c>
      <c r="ES322" s="259">
        <v>8.3333333333333332E-3</v>
      </c>
      <c r="ET322" s="259">
        <v>6.2499999999999995E-3</v>
      </c>
      <c r="EU322" s="259">
        <v>6.2499999999999995E-3</v>
      </c>
      <c r="EV322" s="259">
        <v>6.9444444444444441E-3</v>
      </c>
      <c r="EW322" s="259">
        <v>4.1666666666666666E-3</v>
      </c>
      <c r="EX322" s="259">
        <v>6.2499999999999995E-3</v>
      </c>
      <c r="EY322" s="259">
        <v>6.2499999999999995E-3</v>
      </c>
      <c r="EZ322" s="259">
        <v>4.1666666666666666E-3</v>
      </c>
      <c r="FA322" s="259">
        <v>5.5555555555555558E-3</v>
      </c>
      <c r="FB322" s="259">
        <v>4.1666666666666666E-3</v>
      </c>
      <c r="FC322" s="259">
        <v>2.0833333333333333E-3</v>
      </c>
      <c r="FD322" s="259">
        <v>2.7777777777777779E-3</v>
      </c>
      <c r="FE322" s="259">
        <v>3.472222222222222E-3</v>
      </c>
      <c r="FF322" s="259">
        <v>3.472222222222222E-3</v>
      </c>
      <c r="FG322" s="259">
        <v>2.0833333333333333E-3</v>
      </c>
      <c r="FH322" s="259">
        <v>4.1666666666666666E-3</v>
      </c>
      <c r="FI322" s="259">
        <v>2.0833333333333333E-3</v>
      </c>
      <c r="FJ322" s="259">
        <v>3.472222222222222E-3</v>
      </c>
      <c r="FK322" s="273">
        <v>3.472222222222222E-3</v>
      </c>
      <c r="FL322" s="214">
        <f t="shared" si="3774"/>
        <v>-45</v>
      </c>
      <c r="FM322" s="214"/>
      <c r="FN322" s="214"/>
      <c r="FO322" s="216"/>
      <c r="FP322" s="216"/>
      <c r="FQ322" s="216"/>
      <c r="FR322" s="216"/>
      <c r="FS322" s="216"/>
      <c r="FT322" s="216"/>
      <c r="FU322" s="216"/>
      <c r="FV322" s="216"/>
      <c r="FW322" s="216"/>
      <c r="FX322" s="216"/>
      <c r="FY322" s="216"/>
      <c r="FZ322" s="216"/>
      <c r="GA322" s="216"/>
      <c r="GB322" s="216"/>
      <c r="GC322" s="216"/>
      <c r="GD322" s="216"/>
      <c r="GE322" s="216"/>
      <c r="GF322" s="216"/>
      <c r="GG322" s="216"/>
      <c r="GH322" s="216"/>
      <c r="GI322" s="216"/>
      <c r="GJ322" s="216"/>
      <c r="GK322" s="216"/>
      <c r="GL322" s="216"/>
      <c r="GM322" s="216"/>
      <c r="GN322" s="216"/>
      <c r="GO322" s="216"/>
      <c r="GP322" s="216"/>
      <c r="GQ322" s="216"/>
      <c r="GR322" s="216"/>
      <c r="GS322" s="216"/>
      <c r="GT322" s="216"/>
      <c r="GU322" s="216"/>
      <c r="GV322" s="216"/>
      <c r="GW322" s="216"/>
      <c r="GX322" s="216"/>
      <c r="GY322" s="216"/>
      <c r="GZ322" s="216"/>
      <c r="HA322" s="216"/>
      <c r="HB322" s="216"/>
      <c r="HC322" s="216"/>
      <c r="HD322" s="216"/>
      <c r="HE322" s="216"/>
      <c r="HF322" s="216"/>
      <c r="HG322" s="216"/>
      <c r="HH322" s="216"/>
      <c r="HI322" s="216"/>
      <c r="HJ322" s="216"/>
      <c r="HK322" s="216"/>
      <c r="HL322" s="216"/>
      <c r="HM322" s="216"/>
      <c r="HN322" s="216"/>
      <c r="HO322" s="216"/>
      <c r="HP322" s="216"/>
      <c r="HQ322" s="216"/>
      <c r="HR322" s="216"/>
      <c r="HS322" s="216"/>
      <c r="HT322" s="216"/>
      <c r="HU322" s="216"/>
      <c r="HV322" s="216"/>
      <c r="HW322" s="216"/>
      <c r="HX322" s="216"/>
      <c r="HY322" s="216"/>
      <c r="HZ322" s="216"/>
      <c r="IA322" s="216"/>
      <c r="IB322" s="216"/>
      <c r="IC322" s="216"/>
      <c r="ID322" s="216"/>
      <c r="IE322" s="216"/>
      <c r="IF322" s="216"/>
      <c r="IG322" s="216"/>
      <c r="IH322" s="216"/>
      <c r="II322" s="216"/>
      <c r="IJ322" s="216"/>
      <c r="IK322" s="216"/>
      <c r="IL322" s="216"/>
      <c r="IM322" s="216"/>
      <c r="IN322" s="216"/>
      <c r="IO322" s="216"/>
      <c r="IP322" s="216"/>
      <c r="IQ322" s="216"/>
      <c r="IR322" s="216"/>
      <c r="IS322" s="216"/>
      <c r="IT322" s="216"/>
      <c r="IU322" s="216"/>
      <c r="IV322" s="216"/>
      <c r="IW322" s="216"/>
      <c r="IX322" s="216"/>
      <c r="IY322" s="216"/>
      <c r="IZ322" s="216"/>
      <c r="JA322" s="216"/>
      <c r="JB322" s="216"/>
      <c r="JC322" s="216"/>
      <c r="JD322" s="216"/>
      <c r="JE322" s="216"/>
      <c r="JF322" s="216"/>
      <c r="JG322" s="216"/>
      <c r="JH322" s="216"/>
      <c r="JI322" s="216"/>
      <c r="JJ322" s="216"/>
      <c r="JK322" s="216"/>
      <c r="JL322" s="216"/>
      <c r="JM322" s="216"/>
      <c r="JN322" s="216"/>
      <c r="JO322" s="216"/>
      <c r="JP322" s="216"/>
      <c r="JQ322" s="216"/>
      <c r="JR322" s="216"/>
    </row>
    <row r="323" spans="58:278">
      <c r="BF323" s="215">
        <v>-46</v>
      </c>
      <c r="BG323" s="214">
        <f t="shared" si="3717"/>
        <v>-46</v>
      </c>
      <c r="BH323" s="269">
        <f t="shared" ref="BH323:BI323" si="3775">IF(BH327&lt;BH322,(BH322-BH327)/5+BH324,(BH327-BH322)/5+BH322)</f>
        <v>3.6111111111111109E-3</v>
      </c>
      <c r="BI323" s="270">
        <f t="shared" si="3775"/>
        <v>1.6666666666666668E-3</v>
      </c>
      <c r="BJ323" s="270">
        <f t="shared" ref="BJ323:CB323" si="3776">IF(BJ327&lt;BJ322,(BJ322-BJ327)/5+BJ324,(BJ327-BJ322)/5+BJ322)</f>
        <v>2.7777777777777779E-3</v>
      </c>
      <c r="BK323" s="270">
        <f t="shared" si="3776"/>
        <v>2.2222222222222222E-3</v>
      </c>
      <c r="BL323" s="270">
        <f t="shared" si="3776"/>
        <v>1.9444444444444446E-3</v>
      </c>
      <c r="BM323" s="270">
        <f t="shared" si="3776"/>
        <v>1.3888888888888889E-3</v>
      </c>
      <c r="BN323" s="270">
        <f t="shared" si="3776"/>
        <v>2.0833333333333333E-3</v>
      </c>
      <c r="BO323" s="270">
        <f t="shared" si="3776"/>
        <v>1.3888888888888889E-3</v>
      </c>
      <c r="BP323" s="270">
        <f t="shared" si="3776"/>
        <v>2.7777777777777779E-3</v>
      </c>
      <c r="BQ323" s="270">
        <f t="shared" si="3776"/>
        <v>1.3888888888888889E-3</v>
      </c>
      <c r="BR323" s="270">
        <f t="shared" si="3776"/>
        <v>8.3333333333333339E-4</v>
      </c>
      <c r="BS323" s="270">
        <f t="shared" si="3776"/>
        <v>1.5277777777777779E-3</v>
      </c>
      <c r="BT323" s="270">
        <f t="shared" si="3776"/>
        <v>1.3888888888888889E-3</v>
      </c>
      <c r="BU323" s="270">
        <f t="shared" si="3776"/>
        <v>8.3333333333333339E-4</v>
      </c>
      <c r="BV323" s="270">
        <f t="shared" si="3776"/>
        <v>1.3888888888888889E-3</v>
      </c>
      <c r="BW323" s="270">
        <f t="shared" si="3776"/>
        <v>1.3888888888888889E-3</v>
      </c>
      <c r="BX323" s="270">
        <f t="shared" si="3776"/>
        <v>1.25E-3</v>
      </c>
      <c r="BY323" s="270">
        <f t="shared" si="3776"/>
        <v>6.9444444444444447E-4</v>
      </c>
      <c r="BZ323" s="270">
        <f t="shared" si="3776"/>
        <v>6.9444444444444447E-4</v>
      </c>
      <c r="CA323" s="270">
        <f t="shared" si="3776"/>
        <v>0</v>
      </c>
      <c r="CB323" s="270">
        <f t="shared" si="3776"/>
        <v>5.5555555555555556E-4</v>
      </c>
      <c r="CC323" s="288">
        <v>4.1666666666695401E-4</v>
      </c>
      <c r="CD323" s="270">
        <f t="shared" ref="CD323:CR323" si="3777">IF(CD327&lt;CD322,(CD322-CD327)/5+CD324,(CD327-CD322)/5+CD322)</f>
        <v>0.99777777777777787</v>
      </c>
      <c r="CE323" s="270">
        <f t="shared" si="3777"/>
        <v>0.99777777777777787</v>
      </c>
      <c r="CF323" s="270">
        <f t="shared" si="3777"/>
        <v>0.99861111111111101</v>
      </c>
      <c r="CG323" s="270">
        <f t="shared" si="3777"/>
        <v>0.99708333333333343</v>
      </c>
      <c r="CH323" s="270">
        <f t="shared" si="3777"/>
        <v>0.99416666666666675</v>
      </c>
      <c r="CI323" s="270">
        <f t="shared" si="3777"/>
        <v>0.99416666666666675</v>
      </c>
      <c r="CJ323" s="270">
        <f t="shared" si="3777"/>
        <v>0.99402777777777762</v>
      </c>
      <c r="CK323" s="270">
        <f t="shared" si="3777"/>
        <v>0.99111111111111105</v>
      </c>
      <c r="CL323" s="270">
        <f t="shared" si="3777"/>
        <v>0.9904166666666665</v>
      </c>
      <c r="CM323" s="270">
        <f t="shared" si="3777"/>
        <v>0.98152777777777755</v>
      </c>
      <c r="CN323" s="270">
        <f t="shared" si="3777"/>
        <v>0.9772222222222221</v>
      </c>
      <c r="CO323" s="270">
        <f t="shared" si="3777"/>
        <v>0.97569444444444453</v>
      </c>
      <c r="CP323" s="270">
        <f t="shared" si="3777"/>
        <v>0.9688888888888888</v>
      </c>
      <c r="CQ323" s="270">
        <f t="shared" si="3777"/>
        <v>0.96749999999999992</v>
      </c>
      <c r="CR323" s="270">
        <f t="shared" si="3777"/>
        <v>0.96222222222222198</v>
      </c>
      <c r="CS323" s="270">
        <f t="shared" ref="CS323:DI323" si="3778">IF(CS327&lt;CS322,(CS322-CS327)/5+CS324,(CS327-CS322)/5+CS322)</f>
        <v>0.95444444444444432</v>
      </c>
      <c r="CT323" s="270">
        <f t="shared" si="3778"/>
        <v>0.94986111111111116</v>
      </c>
      <c r="CU323" s="270">
        <f t="shared" si="3778"/>
        <v>0.93861111111111128</v>
      </c>
      <c r="CV323" s="270">
        <f t="shared" si="3778"/>
        <v>0.92638888888888893</v>
      </c>
      <c r="CW323" s="270">
        <f t="shared" si="3778"/>
        <v>0.9243055555555556</v>
      </c>
      <c r="CX323" s="270">
        <f t="shared" si="3778"/>
        <v>0.92291666666666661</v>
      </c>
      <c r="CY323" s="270">
        <f t="shared" si="3778"/>
        <v>0.91736111111111107</v>
      </c>
      <c r="CZ323" s="270">
        <f t="shared" si="3778"/>
        <v>0.9159722222222223</v>
      </c>
      <c r="DA323" s="270">
        <f t="shared" si="3778"/>
        <v>0.90902777777777777</v>
      </c>
      <c r="DB323" s="270">
        <f t="shared" si="3778"/>
        <v>0.90486111111111101</v>
      </c>
      <c r="DC323" s="270">
        <f t="shared" si="3778"/>
        <v>0.72</v>
      </c>
      <c r="DD323" s="270">
        <f t="shared" si="3778"/>
        <v>0.72</v>
      </c>
      <c r="DE323" s="270">
        <f t="shared" si="3778"/>
        <v>0.71000000000000008</v>
      </c>
      <c r="DF323" s="270">
        <f t="shared" si="3778"/>
        <v>0</v>
      </c>
      <c r="DG323" s="270">
        <f t="shared" si="3778"/>
        <v>0</v>
      </c>
      <c r="DH323" s="270">
        <f t="shared" si="3778"/>
        <v>0</v>
      </c>
      <c r="DI323" s="270">
        <f t="shared" si="3778"/>
        <v>0</v>
      </c>
      <c r="DJ323" s="270">
        <f t="shared" ref="DJ323:DO323" si="3779">IF(DJ327&lt;DJ322,(DJ322-DJ327)/5+DJ324,(DJ327-DJ322)/5+DJ322)</f>
        <v>0</v>
      </c>
      <c r="DK323" s="270">
        <f t="shared" si="3779"/>
        <v>0</v>
      </c>
      <c r="DL323" s="270">
        <f t="shared" si="3779"/>
        <v>0</v>
      </c>
      <c r="DM323" s="270">
        <f t="shared" si="3779"/>
        <v>0</v>
      </c>
      <c r="DN323" s="270">
        <f t="shared" si="3779"/>
        <v>0</v>
      </c>
      <c r="DO323" s="270">
        <f t="shared" si="3779"/>
        <v>0</v>
      </c>
      <c r="DP323" s="270">
        <f t="shared" ref="DP323" si="3780">IF(DP327&lt;DP322,(DP322-DP327)/5+DP324,(DP327-DP322)/5+DP322)</f>
        <v>0</v>
      </c>
      <c r="DQ323" s="306">
        <f t="shared" si="3768"/>
        <v>-46</v>
      </c>
      <c r="DR323" s="270">
        <f t="shared" ref="DR323:DS323" si="3781">IF(DR327&lt;DR322,(DR322-DR327)/5+DR324,(DR327-DR322)/5+DR322)</f>
        <v>5.3888888888888889E-2</v>
      </c>
      <c r="DS323" s="270">
        <f t="shared" si="3781"/>
        <v>4.2083333333333334E-2</v>
      </c>
      <c r="DT323" s="270">
        <f t="shared" ref="DT323:DX323" si="3782">IF(DT327&lt;DT322,(DT322-DT327)/5+DT324,(DT327-DT322)/5+DT322)</f>
        <v>4.1388888888888885E-2</v>
      </c>
      <c r="DU323" s="270">
        <f t="shared" si="3782"/>
        <v>4.1388888888888885E-2</v>
      </c>
      <c r="DV323" s="270">
        <f t="shared" si="3782"/>
        <v>3.7361111111111109E-2</v>
      </c>
      <c r="DW323" s="270">
        <f t="shared" si="3782"/>
        <v>3.6111111111111108E-2</v>
      </c>
      <c r="DX323" s="270">
        <f t="shared" si="3782"/>
        <v>3.3055555555555553E-2</v>
      </c>
      <c r="DY323" s="270">
        <f t="shared" ref="DY323:EN323" si="3783">IF(DY327&lt;DY322,(DY322-DY327)/5+DY324,(DY327-DY322)/5+DY322)</f>
        <v>3.3055555555555553E-2</v>
      </c>
      <c r="DZ323" s="270">
        <f t="shared" si="3783"/>
        <v>2.3472222222222224E-2</v>
      </c>
      <c r="EA323" s="270">
        <f t="shared" si="3783"/>
        <v>2.1944444444444444E-2</v>
      </c>
      <c r="EB323" s="270">
        <f t="shared" si="3783"/>
        <v>2.1805555555555554E-2</v>
      </c>
      <c r="EC323" s="270">
        <f t="shared" si="3783"/>
        <v>2.0972222222222222E-2</v>
      </c>
      <c r="ED323" s="270">
        <f t="shared" si="3783"/>
        <v>1.8333333333333333E-2</v>
      </c>
      <c r="EE323" s="270">
        <f t="shared" si="3783"/>
        <v>1.7361111111111112E-2</v>
      </c>
      <c r="EF323" s="270">
        <f t="shared" si="3783"/>
        <v>1.8611111111111113E-2</v>
      </c>
      <c r="EG323" s="270">
        <f t="shared" si="3783"/>
        <v>1.7499999999999998E-2</v>
      </c>
      <c r="EH323" s="270">
        <f t="shared" si="3783"/>
        <v>1.666666666666667E-2</v>
      </c>
      <c r="EI323" s="270">
        <f t="shared" si="3783"/>
        <v>1.5138888888888887E-2</v>
      </c>
      <c r="EJ323" s="270">
        <f t="shared" si="3783"/>
        <v>1.7361111111111112E-2</v>
      </c>
      <c r="EK323" s="270">
        <f t="shared" si="3783"/>
        <v>1.652777777777778E-2</v>
      </c>
      <c r="EL323" s="270">
        <f t="shared" si="3783"/>
        <v>1.5138888888888887E-2</v>
      </c>
      <c r="EM323" s="270">
        <f t="shared" si="3783"/>
        <v>1.2361111111111111E-2</v>
      </c>
      <c r="EN323" s="270">
        <f t="shared" si="3783"/>
        <v>1.1527777777777777E-2</v>
      </c>
      <c r="EO323" s="270">
        <f t="shared" ref="EO323:EX323" si="3784">IF(EO327&lt;EO322,(EO322-EO327)/5+EO324,(EO327-EO322)/5+EO322)</f>
        <v>1.1388888888888889E-2</v>
      </c>
      <c r="EP323" s="270">
        <f t="shared" si="3784"/>
        <v>9.1666666666666667E-3</v>
      </c>
      <c r="EQ323" s="270">
        <f t="shared" si="3784"/>
        <v>1.0694444444444444E-2</v>
      </c>
      <c r="ER323" s="270">
        <f t="shared" si="3784"/>
        <v>9.8611111111111104E-3</v>
      </c>
      <c r="ES323" s="270">
        <f t="shared" si="3784"/>
        <v>8.472222222222223E-3</v>
      </c>
      <c r="ET323" s="270">
        <f t="shared" si="3784"/>
        <v>6.5277777777777773E-3</v>
      </c>
      <c r="EU323" s="270">
        <f t="shared" si="3784"/>
        <v>6.3888888888888884E-3</v>
      </c>
      <c r="EV323" s="270">
        <f t="shared" si="3784"/>
        <v>7.083333333333333E-3</v>
      </c>
      <c r="EW323" s="270">
        <f t="shared" si="3784"/>
        <v>4.4444444444444444E-3</v>
      </c>
      <c r="EX323" s="270">
        <f t="shared" si="3784"/>
        <v>6.3888888888888884E-3</v>
      </c>
      <c r="EY323" s="270">
        <f t="shared" ref="EY323:FJ323" si="3785">IF(EY327&lt;EY322,(EY322-EY327)/5+EY324,(EY327-EY322)/5+EY322)</f>
        <v>6.3888888888888884E-3</v>
      </c>
      <c r="EZ323" s="270">
        <f t="shared" si="3785"/>
        <v>4.4444444444444444E-3</v>
      </c>
      <c r="FA323" s="270">
        <f t="shared" si="3785"/>
        <v>5.5555555555555558E-3</v>
      </c>
      <c r="FB323" s="270">
        <f t="shared" si="3785"/>
        <v>4.1666666666666666E-3</v>
      </c>
      <c r="FC323" s="270">
        <f t="shared" si="3785"/>
        <v>2.638888888888889E-3</v>
      </c>
      <c r="FD323" s="270">
        <f t="shared" si="3785"/>
        <v>2.9166666666666668E-3</v>
      </c>
      <c r="FE323" s="270">
        <f t="shared" si="3785"/>
        <v>3.472222222222222E-3</v>
      </c>
      <c r="FF323" s="270">
        <f t="shared" si="3785"/>
        <v>3.472222222222222E-3</v>
      </c>
      <c r="FG323" s="270">
        <f t="shared" si="3785"/>
        <v>2.0833333333333333E-3</v>
      </c>
      <c r="FH323" s="270">
        <f t="shared" si="3785"/>
        <v>4.3055555555555555E-3</v>
      </c>
      <c r="FI323" s="270">
        <f t="shared" si="3785"/>
        <v>2.0833333333333333E-3</v>
      </c>
      <c r="FJ323" s="270">
        <f t="shared" si="3785"/>
        <v>3.6111111111111109E-3</v>
      </c>
      <c r="FK323" s="274">
        <f t="shared" ref="FK323" si="3786">IF(FK327&lt;FK322,(FK322-FK327)/5+FK324,(FK327-FK322)/5+FK322)</f>
        <v>3.472222222222222E-3</v>
      </c>
      <c r="FL323" s="214">
        <f t="shared" si="3774"/>
        <v>-46</v>
      </c>
      <c r="FM323" s="214"/>
      <c r="FN323" s="214"/>
      <c r="FO323" s="216"/>
      <c r="FP323" s="216"/>
      <c r="FQ323" s="216"/>
      <c r="FR323" s="216"/>
      <c r="FS323" s="216"/>
      <c r="FT323" s="216"/>
      <c r="FU323" s="216"/>
      <c r="FV323" s="216"/>
      <c r="FW323" s="216"/>
      <c r="FX323" s="216"/>
      <c r="FY323" s="216"/>
      <c r="FZ323" s="216"/>
      <c r="GA323" s="216"/>
      <c r="GB323" s="216"/>
      <c r="GC323" s="216"/>
      <c r="GD323" s="216"/>
      <c r="GE323" s="216"/>
      <c r="GF323" s="216"/>
      <c r="GG323" s="216"/>
      <c r="GH323" s="216"/>
      <c r="GI323" s="216"/>
      <c r="GJ323" s="216"/>
      <c r="GK323" s="216"/>
      <c r="GL323" s="216"/>
      <c r="GM323" s="216"/>
      <c r="GN323" s="216"/>
      <c r="GO323" s="216"/>
      <c r="GP323" s="216"/>
      <c r="GQ323" s="216"/>
      <c r="GR323" s="216"/>
      <c r="GS323" s="216"/>
      <c r="GT323" s="216"/>
      <c r="GU323" s="216"/>
      <c r="GV323" s="216"/>
      <c r="GW323" s="216"/>
      <c r="GX323" s="216"/>
      <c r="GY323" s="216"/>
      <c r="GZ323" s="216"/>
      <c r="HA323" s="216"/>
      <c r="HB323" s="216"/>
      <c r="HC323" s="216"/>
      <c r="HD323" s="216"/>
      <c r="HE323" s="216"/>
      <c r="HF323" s="216"/>
      <c r="HG323" s="216"/>
      <c r="HH323" s="216"/>
      <c r="HI323" s="216"/>
      <c r="HJ323" s="216"/>
      <c r="HK323" s="216"/>
      <c r="HL323" s="216"/>
      <c r="HM323" s="216"/>
      <c r="HN323" s="216"/>
      <c r="HO323" s="216"/>
      <c r="HP323" s="216"/>
      <c r="HQ323" s="216"/>
      <c r="HR323" s="216"/>
      <c r="HS323" s="216"/>
      <c r="HT323" s="216"/>
      <c r="HU323" s="216"/>
      <c r="HV323" s="216"/>
      <c r="HW323" s="216"/>
      <c r="HX323" s="216"/>
      <c r="HY323" s="216"/>
      <c r="HZ323" s="216"/>
      <c r="IA323" s="216"/>
      <c r="IB323" s="216"/>
      <c r="IC323" s="216"/>
      <c r="ID323" s="216"/>
      <c r="IE323" s="216"/>
      <c r="IF323" s="216"/>
      <c r="IG323" s="216"/>
      <c r="IH323" s="216"/>
      <c r="II323" s="216"/>
      <c r="IJ323" s="216"/>
      <c r="IK323" s="216"/>
      <c r="IL323" s="216"/>
      <c r="IM323" s="216"/>
      <c r="IN323" s="216"/>
      <c r="IO323" s="216"/>
      <c r="IP323" s="216"/>
      <c r="IQ323" s="216"/>
      <c r="IR323" s="216"/>
      <c r="IS323" s="216"/>
      <c r="IT323" s="216"/>
      <c r="IU323" s="216"/>
      <c r="IV323" s="216"/>
      <c r="IW323" s="216"/>
      <c r="IX323" s="216"/>
      <c r="IY323" s="216"/>
      <c r="IZ323" s="216"/>
      <c r="JA323" s="216"/>
      <c r="JB323" s="216"/>
      <c r="JC323" s="216"/>
      <c r="JD323" s="216"/>
      <c r="JE323" s="216"/>
      <c r="JF323" s="216"/>
      <c r="JG323" s="216"/>
      <c r="JH323" s="216"/>
      <c r="JI323" s="216"/>
      <c r="JJ323" s="216"/>
      <c r="JK323" s="216"/>
      <c r="JL323" s="216"/>
      <c r="JM323" s="216"/>
      <c r="JN323" s="216"/>
      <c r="JO323" s="216"/>
      <c r="JP323" s="216"/>
      <c r="JQ323" s="216"/>
      <c r="JR323" s="216"/>
    </row>
    <row r="324" spans="58:278">
      <c r="BF324" s="215">
        <v>-47</v>
      </c>
      <c r="BG324" s="214">
        <f t="shared" si="3717"/>
        <v>-47</v>
      </c>
      <c r="BH324" s="257">
        <f t="shared" ref="BH324:BI324" si="3787">IF(BH327&lt;BH322,(BH322-BH327)/5+BH325,(BH327-BH322)/5+BH323)</f>
        <v>3.7499999999999999E-3</v>
      </c>
      <c r="BI324" s="254">
        <f t="shared" si="3787"/>
        <v>1.9444444444444446E-3</v>
      </c>
      <c r="BJ324" s="254">
        <f t="shared" ref="BJ324:CB324" si="3788">IF(BJ327&lt;BJ322,(BJ322-BJ327)/5+BJ325,(BJ327-BJ322)/5+BJ323)</f>
        <v>2.7777777777777779E-3</v>
      </c>
      <c r="BK324" s="254">
        <f t="shared" si="3788"/>
        <v>2.3611111111111111E-3</v>
      </c>
      <c r="BL324" s="254">
        <f t="shared" si="3788"/>
        <v>1.8055555555555557E-3</v>
      </c>
      <c r="BM324" s="254">
        <f t="shared" si="3788"/>
        <v>1.3888888888888889E-3</v>
      </c>
      <c r="BN324" s="254">
        <f t="shared" si="3788"/>
        <v>2.0833333333333333E-3</v>
      </c>
      <c r="BO324" s="254">
        <f t="shared" si="3788"/>
        <v>1.3888888888888889E-3</v>
      </c>
      <c r="BP324" s="254">
        <f t="shared" si="3788"/>
        <v>2.7777777777777779E-3</v>
      </c>
      <c r="BQ324" s="254">
        <f t="shared" si="3788"/>
        <v>1.3888888888888889E-3</v>
      </c>
      <c r="BR324" s="254">
        <f t="shared" si="3788"/>
        <v>9.722222222222223E-4</v>
      </c>
      <c r="BS324" s="254">
        <f t="shared" si="3788"/>
        <v>1.6666666666666668E-3</v>
      </c>
      <c r="BT324" s="254">
        <f t="shared" si="3788"/>
        <v>1.3888888888888889E-3</v>
      </c>
      <c r="BU324" s="254">
        <f t="shared" si="3788"/>
        <v>9.722222222222223E-4</v>
      </c>
      <c r="BV324" s="254">
        <f t="shared" si="3788"/>
        <v>1.3888888888888889E-3</v>
      </c>
      <c r="BW324" s="254">
        <f t="shared" si="3788"/>
        <v>1.3888888888888889E-3</v>
      </c>
      <c r="BX324" s="254">
        <f t="shared" si="3788"/>
        <v>1.1111111111111111E-3</v>
      </c>
      <c r="BY324" s="254">
        <f t="shared" si="3788"/>
        <v>6.9444444444444447E-4</v>
      </c>
      <c r="BZ324" s="254">
        <f t="shared" si="3788"/>
        <v>6.9444444444444447E-4</v>
      </c>
      <c r="CA324" s="254">
        <f t="shared" si="3788"/>
        <v>0</v>
      </c>
      <c r="CB324" s="254">
        <f t="shared" si="3788"/>
        <v>4.1666666666666664E-4</v>
      </c>
      <c r="CC324" s="254">
        <v>1.3888888888888889E-4</v>
      </c>
      <c r="CD324" s="254">
        <f t="shared" ref="CD324:CR324" si="3789">IF(CD327&lt;CD322,(CD322-CD327)/5+CD325,(CD327-CD322)/5+CD323)</f>
        <v>0.99763888888888896</v>
      </c>
      <c r="CE324" s="254">
        <f t="shared" si="3789"/>
        <v>0.99763888888888896</v>
      </c>
      <c r="CF324" s="254">
        <f t="shared" si="3789"/>
        <v>0.99861111111111101</v>
      </c>
      <c r="CG324" s="254">
        <f t="shared" si="3789"/>
        <v>0.99694444444444452</v>
      </c>
      <c r="CH324" s="254">
        <f t="shared" si="3789"/>
        <v>0.99388888888888893</v>
      </c>
      <c r="CI324" s="254">
        <f t="shared" si="3789"/>
        <v>0.99388888888888893</v>
      </c>
      <c r="CJ324" s="254">
        <f t="shared" si="3789"/>
        <v>0.993611111111111</v>
      </c>
      <c r="CK324" s="254">
        <f t="shared" si="3789"/>
        <v>0.99055555555555552</v>
      </c>
      <c r="CL324" s="254">
        <f t="shared" si="3789"/>
        <v>0.98986111111111097</v>
      </c>
      <c r="CM324" s="254">
        <f t="shared" si="3789"/>
        <v>0.98041666666666649</v>
      </c>
      <c r="CN324" s="254">
        <f t="shared" si="3789"/>
        <v>0.97597222222222213</v>
      </c>
      <c r="CO324" s="254">
        <f t="shared" si="3789"/>
        <v>0.97430555555555565</v>
      </c>
      <c r="CP324" s="254">
        <f t="shared" si="3789"/>
        <v>0.96694444444444438</v>
      </c>
      <c r="CQ324" s="254">
        <f t="shared" si="3789"/>
        <v>0.9655555555555555</v>
      </c>
      <c r="CR324" s="254">
        <f t="shared" si="3789"/>
        <v>0.95986111111111094</v>
      </c>
      <c r="CS324" s="254">
        <f t="shared" ref="CS324:DI324" si="3790">IF(CS327&lt;CS322,(CS322-CS327)/5+CS325,(CS327-CS322)/5+CS323)</f>
        <v>0.95124999999999993</v>
      </c>
      <c r="CT324" s="254">
        <f t="shared" si="3790"/>
        <v>0.94625000000000004</v>
      </c>
      <c r="CU324" s="254">
        <f t="shared" si="3790"/>
        <v>0.93347222222222237</v>
      </c>
      <c r="CV324" s="254">
        <f t="shared" si="3790"/>
        <v>0.92638888888888893</v>
      </c>
      <c r="CW324" s="254">
        <f t="shared" si="3790"/>
        <v>0.9243055555555556</v>
      </c>
      <c r="CX324" s="254">
        <f t="shared" si="3790"/>
        <v>0.92291666666666661</v>
      </c>
      <c r="CY324" s="254">
        <f t="shared" si="3790"/>
        <v>0.91736111111111107</v>
      </c>
      <c r="CZ324" s="254">
        <f t="shared" si="3790"/>
        <v>0.9159722222222223</v>
      </c>
      <c r="DA324" s="254">
        <f t="shared" si="3790"/>
        <v>0.90902777777777777</v>
      </c>
      <c r="DB324" s="254">
        <f t="shared" si="3790"/>
        <v>0.90486111111111101</v>
      </c>
      <c r="DC324" s="254">
        <f t="shared" si="3790"/>
        <v>0.54</v>
      </c>
      <c r="DD324" s="254">
        <f t="shared" si="3790"/>
        <v>0.54</v>
      </c>
      <c r="DE324" s="254">
        <f t="shared" si="3790"/>
        <v>0.53250000000000008</v>
      </c>
      <c r="DF324" s="254">
        <f t="shared" si="3790"/>
        <v>0</v>
      </c>
      <c r="DG324" s="254">
        <f t="shared" si="3790"/>
        <v>0</v>
      </c>
      <c r="DH324" s="254">
        <f t="shared" si="3790"/>
        <v>0</v>
      </c>
      <c r="DI324" s="254">
        <f t="shared" si="3790"/>
        <v>0</v>
      </c>
      <c r="DJ324" s="254">
        <f t="shared" ref="DJ324:DO324" si="3791">IF(DJ327&lt;DJ322,(DJ322-DJ327)/5+DJ325,(DJ327-DJ322)/5+DJ323)</f>
        <v>0</v>
      </c>
      <c r="DK324" s="254">
        <f t="shared" si="3791"/>
        <v>0</v>
      </c>
      <c r="DL324" s="254">
        <f t="shared" si="3791"/>
        <v>0</v>
      </c>
      <c r="DM324" s="254">
        <f t="shared" si="3791"/>
        <v>0</v>
      </c>
      <c r="DN324" s="254">
        <f t="shared" si="3791"/>
        <v>0</v>
      </c>
      <c r="DO324" s="254">
        <f t="shared" si="3791"/>
        <v>0</v>
      </c>
      <c r="DP324" s="254">
        <f t="shared" ref="DP324" si="3792">IF(DP327&lt;DP322,(DP322-DP327)/5+DP325,(DP327-DP322)/5+DP323)</f>
        <v>0</v>
      </c>
      <c r="DQ324" s="306">
        <f t="shared" si="3768"/>
        <v>-47</v>
      </c>
      <c r="DR324" s="254">
        <f t="shared" ref="DR324:DS324" si="3793">IF(DR327&lt;DR322,(DR322-DR327)/5+DR325,(DR327-DR322)/5+DR323)</f>
        <v>5.8472222222222224E-2</v>
      </c>
      <c r="DS324" s="254">
        <f t="shared" si="3793"/>
        <v>4.5277777777777778E-2</v>
      </c>
      <c r="DT324" s="254">
        <f t="shared" ref="DT324:DX324" si="3794">IF(DT327&lt;DT322,(DT322-DT327)/5+DT325,(DT327-DT322)/5+DT323)</f>
        <v>4.4583333333333329E-2</v>
      </c>
      <c r="DU324" s="254">
        <f t="shared" si="3794"/>
        <v>4.4583333333333329E-2</v>
      </c>
      <c r="DV324" s="254">
        <f t="shared" si="3794"/>
        <v>3.9305555555555552E-2</v>
      </c>
      <c r="DW324" s="254">
        <f t="shared" si="3794"/>
        <v>3.8194444444444441E-2</v>
      </c>
      <c r="DX324" s="254">
        <f t="shared" si="3794"/>
        <v>3.4861111111111107E-2</v>
      </c>
      <c r="DY324" s="254">
        <f t="shared" ref="DY324:EN324" si="3795">IF(DY327&lt;DY322,(DY322-DY327)/5+DY325,(DY327-DY322)/5+DY323)</f>
        <v>3.4861111111111107E-2</v>
      </c>
      <c r="DZ324" s="254">
        <f t="shared" si="3795"/>
        <v>2.4722222222222225E-2</v>
      </c>
      <c r="EA324" s="254">
        <f t="shared" si="3795"/>
        <v>2.3055555555555555E-2</v>
      </c>
      <c r="EB324" s="254">
        <f t="shared" si="3795"/>
        <v>2.2777777777777775E-2</v>
      </c>
      <c r="EC324" s="254">
        <f t="shared" si="3795"/>
        <v>2.1805555555555554E-2</v>
      </c>
      <c r="ED324" s="254">
        <f t="shared" si="3795"/>
        <v>1.9305555555555555E-2</v>
      </c>
      <c r="EE324" s="254">
        <f t="shared" si="3795"/>
        <v>1.8749999999999999E-2</v>
      </c>
      <c r="EF324" s="254">
        <f t="shared" si="3795"/>
        <v>1.9166666666666669E-2</v>
      </c>
      <c r="EG324" s="254">
        <f t="shared" si="3795"/>
        <v>1.833333333333333E-2</v>
      </c>
      <c r="EH324" s="254">
        <f t="shared" si="3795"/>
        <v>1.7361111111111115E-2</v>
      </c>
      <c r="EI324" s="254">
        <f t="shared" si="3795"/>
        <v>1.5694444444444445E-2</v>
      </c>
      <c r="EJ324" s="254">
        <f t="shared" si="3795"/>
        <v>1.8055555555555557E-2</v>
      </c>
      <c r="EK324" s="254">
        <f t="shared" si="3795"/>
        <v>1.7083333333333336E-2</v>
      </c>
      <c r="EL324" s="254">
        <f t="shared" si="3795"/>
        <v>1.5694444444444445E-2</v>
      </c>
      <c r="EM324" s="254">
        <f t="shared" si="3795"/>
        <v>1.2916666666666667E-2</v>
      </c>
      <c r="EN324" s="254">
        <f t="shared" si="3795"/>
        <v>1.1944444444444443E-2</v>
      </c>
      <c r="EO324" s="254">
        <f t="shared" ref="EO324:EX324" si="3796">IF(EO327&lt;EO322,(EO322-EO327)/5+EO325,(EO327-EO322)/5+EO323)</f>
        <v>1.1666666666666667E-2</v>
      </c>
      <c r="EP324" s="254">
        <f t="shared" si="3796"/>
        <v>0.01</v>
      </c>
      <c r="EQ324" s="254">
        <f t="shared" si="3796"/>
        <v>1.0972222222222222E-2</v>
      </c>
      <c r="ER324" s="254">
        <f t="shared" si="3796"/>
        <v>9.9999999999999985E-3</v>
      </c>
      <c r="ES324" s="254">
        <f t="shared" si="3796"/>
        <v>8.6111111111111128E-3</v>
      </c>
      <c r="ET324" s="254">
        <f t="shared" si="3796"/>
        <v>6.8055555555555551E-3</v>
      </c>
      <c r="EU324" s="254">
        <f t="shared" si="3796"/>
        <v>6.5277777777777773E-3</v>
      </c>
      <c r="EV324" s="254">
        <f t="shared" si="3796"/>
        <v>7.2222222222222219E-3</v>
      </c>
      <c r="EW324" s="254">
        <f t="shared" si="3796"/>
        <v>4.7222222222222223E-3</v>
      </c>
      <c r="EX324" s="254">
        <f t="shared" si="3796"/>
        <v>6.5277777777777773E-3</v>
      </c>
      <c r="EY324" s="254">
        <f t="shared" ref="EY324:FJ324" si="3797">IF(EY327&lt;EY322,(EY322-EY327)/5+EY325,(EY327-EY322)/5+EY323)</f>
        <v>6.5277777777777773E-3</v>
      </c>
      <c r="EZ324" s="254">
        <f t="shared" si="3797"/>
        <v>4.7222222222222223E-3</v>
      </c>
      <c r="FA324" s="254">
        <f t="shared" si="3797"/>
        <v>5.5555555555555558E-3</v>
      </c>
      <c r="FB324" s="254">
        <f t="shared" si="3797"/>
        <v>4.1666666666666666E-3</v>
      </c>
      <c r="FC324" s="254">
        <f t="shared" si="3797"/>
        <v>3.1944444444444446E-3</v>
      </c>
      <c r="FD324" s="254">
        <f t="shared" si="3797"/>
        <v>3.0555555555555557E-3</v>
      </c>
      <c r="FE324" s="254">
        <f t="shared" si="3797"/>
        <v>3.472222222222222E-3</v>
      </c>
      <c r="FF324" s="254">
        <f t="shared" si="3797"/>
        <v>3.472222222222222E-3</v>
      </c>
      <c r="FG324" s="254">
        <f t="shared" si="3797"/>
        <v>2.0833333333333333E-3</v>
      </c>
      <c r="FH324" s="254">
        <f t="shared" si="3797"/>
        <v>4.4444444444444444E-3</v>
      </c>
      <c r="FI324" s="254">
        <f t="shared" si="3797"/>
        <v>2.0833333333333333E-3</v>
      </c>
      <c r="FJ324" s="254">
        <f t="shared" si="3797"/>
        <v>3.7499999999999999E-3</v>
      </c>
      <c r="FK324" s="255">
        <f t="shared" ref="FK324" si="3798">IF(FK327&lt;FK322,(FK322-FK327)/5+FK325,(FK327-FK322)/5+FK323)</f>
        <v>3.472222222222222E-3</v>
      </c>
      <c r="FL324" s="214">
        <f t="shared" si="3774"/>
        <v>-47</v>
      </c>
      <c r="FM324" s="214"/>
      <c r="FN324" s="214"/>
      <c r="FO324" s="216"/>
      <c r="FP324" s="216"/>
      <c r="FQ324" s="216"/>
      <c r="FR324" s="216"/>
      <c r="FS324" s="216"/>
      <c r="FT324" s="216"/>
      <c r="FU324" s="216"/>
      <c r="FV324" s="216"/>
      <c r="FW324" s="216"/>
      <c r="FX324" s="216"/>
      <c r="FY324" s="216"/>
      <c r="FZ324" s="216"/>
      <c r="GA324" s="216"/>
      <c r="GB324" s="216"/>
      <c r="GC324" s="216"/>
      <c r="GD324" s="216"/>
      <c r="GE324" s="216"/>
      <c r="GF324" s="216"/>
      <c r="GG324" s="216"/>
      <c r="GH324" s="216"/>
      <c r="GI324" s="216"/>
      <c r="GJ324" s="216"/>
      <c r="GK324" s="216"/>
      <c r="GL324" s="216"/>
      <c r="GM324" s="216"/>
      <c r="GN324" s="216"/>
      <c r="GO324" s="216"/>
      <c r="GP324" s="216"/>
      <c r="GQ324" s="216"/>
      <c r="GR324" s="216"/>
      <c r="GS324" s="216"/>
      <c r="GT324" s="216"/>
      <c r="GU324" s="216"/>
      <c r="GV324" s="216"/>
      <c r="GW324" s="216"/>
      <c r="GX324" s="216"/>
      <c r="GY324" s="216"/>
      <c r="GZ324" s="216"/>
      <c r="HA324" s="216"/>
      <c r="HB324" s="216"/>
      <c r="HC324" s="216"/>
      <c r="HD324" s="216"/>
      <c r="HE324" s="216"/>
      <c r="HF324" s="216"/>
      <c r="HG324" s="216"/>
      <c r="HH324" s="216"/>
      <c r="HI324" s="216"/>
      <c r="HJ324" s="216"/>
      <c r="HK324" s="216"/>
      <c r="HL324" s="216"/>
      <c r="HM324" s="216"/>
      <c r="HN324" s="216"/>
      <c r="HO324" s="216"/>
      <c r="HP324" s="216"/>
      <c r="HQ324" s="216"/>
      <c r="HR324" s="216"/>
      <c r="HS324" s="216"/>
      <c r="HT324" s="216"/>
      <c r="HU324" s="216"/>
      <c r="HV324" s="216"/>
      <c r="HW324" s="216"/>
      <c r="HX324" s="216"/>
      <c r="HY324" s="216"/>
      <c r="HZ324" s="216"/>
      <c r="IA324" s="216"/>
      <c r="IB324" s="216"/>
      <c r="IC324" s="216"/>
      <c r="ID324" s="216"/>
      <c r="IE324" s="216"/>
      <c r="IF324" s="216"/>
      <c r="IG324" s="216"/>
      <c r="IH324" s="216"/>
      <c r="II324" s="216"/>
      <c r="IJ324" s="216"/>
      <c r="IK324" s="216"/>
      <c r="IL324" s="216"/>
      <c r="IM324" s="216"/>
      <c r="IN324" s="216"/>
      <c r="IO324" s="216"/>
      <c r="IP324" s="216"/>
      <c r="IQ324" s="216"/>
      <c r="IR324" s="216"/>
      <c r="IS324" s="216"/>
      <c r="IT324" s="216"/>
      <c r="IU324" s="216"/>
      <c r="IV324" s="216"/>
      <c r="IW324" s="216"/>
      <c r="IX324" s="216"/>
      <c r="IY324" s="216"/>
      <c r="IZ324" s="216"/>
      <c r="JA324" s="216"/>
      <c r="JB324" s="216"/>
      <c r="JC324" s="216"/>
      <c r="JD324" s="216"/>
      <c r="JE324" s="216"/>
      <c r="JF324" s="216"/>
      <c r="JG324" s="216"/>
      <c r="JH324" s="216"/>
      <c r="JI324" s="216"/>
      <c r="JJ324" s="216"/>
      <c r="JK324" s="216"/>
      <c r="JL324" s="216"/>
      <c r="JM324" s="216"/>
      <c r="JN324" s="216"/>
      <c r="JO324" s="216"/>
      <c r="JP324" s="216"/>
      <c r="JQ324" s="216"/>
      <c r="JR324" s="216"/>
    </row>
    <row r="325" spans="58:278">
      <c r="BF325" s="215">
        <v>-48</v>
      </c>
      <c r="BG325" s="214">
        <f t="shared" si="3717"/>
        <v>-48</v>
      </c>
      <c r="BH325" s="257">
        <f t="shared" ref="BH325:BI325" si="3799">IF(BH327&lt;BH322,(BH322-BH327)/5+BH326,(BH327-BH322)/5+BH324)</f>
        <v>3.8888888888888888E-3</v>
      </c>
      <c r="BI325" s="254">
        <f t="shared" si="3799"/>
        <v>2.2222222222222222E-3</v>
      </c>
      <c r="BJ325" s="254">
        <f t="shared" ref="BJ325:CB325" si="3800">IF(BJ327&lt;BJ322,(BJ322-BJ327)/5+BJ326,(BJ327-BJ322)/5+BJ324)</f>
        <v>2.7777777777777779E-3</v>
      </c>
      <c r="BK325" s="254">
        <f t="shared" si="3800"/>
        <v>2.5000000000000001E-3</v>
      </c>
      <c r="BL325" s="254">
        <f t="shared" si="3800"/>
        <v>1.6666666666666668E-3</v>
      </c>
      <c r="BM325" s="254">
        <f t="shared" si="3800"/>
        <v>1.3888888888888889E-3</v>
      </c>
      <c r="BN325" s="254">
        <f t="shared" si="3800"/>
        <v>2.0833333333333333E-3</v>
      </c>
      <c r="BO325" s="254">
        <f t="shared" si="3800"/>
        <v>1.3888888888888889E-3</v>
      </c>
      <c r="BP325" s="254">
        <f t="shared" si="3800"/>
        <v>2.7777777777777779E-3</v>
      </c>
      <c r="BQ325" s="254">
        <f t="shared" si="3800"/>
        <v>1.3888888888888889E-3</v>
      </c>
      <c r="BR325" s="254">
        <f t="shared" si="3800"/>
        <v>1.1111111111111111E-3</v>
      </c>
      <c r="BS325" s="254">
        <f t="shared" si="3800"/>
        <v>1.8055555555555557E-3</v>
      </c>
      <c r="BT325" s="254">
        <f t="shared" si="3800"/>
        <v>1.3888888888888889E-3</v>
      </c>
      <c r="BU325" s="254">
        <f t="shared" si="3800"/>
        <v>1.1111111111111111E-3</v>
      </c>
      <c r="BV325" s="254">
        <f t="shared" si="3800"/>
        <v>1.3888888888888889E-3</v>
      </c>
      <c r="BW325" s="254">
        <f t="shared" si="3800"/>
        <v>1.3888888888888889E-3</v>
      </c>
      <c r="BX325" s="254">
        <f t="shared" si="3800"/>
        <v>9.722222222222223E-4</v>
      </c>
      <c r="BY325" s="254">
        <f t="shared" si="3800"/>
        <v>6.9444444444444447E-4</v>
      </c>
      <c r="BZ325" s="254">
        <f t="shared" si="3800"/>
        <v>6.9444444444444447E-4</v>
      </c>
      <c r="CA325" s="254">
        <f t="shared" si="3800"/>
        <v>0</v>
      </c>
      <c r="CB325" s="254">
        <f t="shared" si="3800"/>
        <v>2.7777777777777778E-4</v>
      </c>
      <c r="CC325" s="254">
        <v>0.99986111111111109</v>
      </c>
      <c r="CD325" s="254">
        <f t="shared" ref="CD325:CR325" si="3801">IF(CD327&lt;CD322,(CD322-CD327)/5+CD326,(CD327-CD322)/5+CD324)</f>
        <v>0.99750000000000005</v>
      </c>
      <c r="CE325" s="254">
        <f t="shared" si="3801"/>
        <v>0.99750000000000005</v>
      </c>
      <c r="CF325" s="254">
        <f t="shared" si="3801"/>
        <v>0.99861111111111101</v>
      </c>
      <c r="CG325" s="254">
        <f t="shared" si="3801"/>
        <v>0.99680555555555561</v>
      </c>
      <c r="CH325" s="254">
        <f t="shared" si="3801"/>
        <v>0.99361111111111111</v>
      </c>
      <c r="CI325" s="254">
        <f t="shared" si="3801"/>
        <v>0.99361111111111111</v>
      </c>
      <c r="CJ325" s="254">
        <f t="shared" si="3801"/>
        <v>0.99319444444444438</v>
      </c>
      <c r="CK325" s="254">
        <f t="shared" si="3801"/>
        <v>0.99</v>
      </c>
      <c r="CL325" s="254">
        <f t="shared" si="3801"/>
        <v>0.98930555555555544</v>
      </c>
      <c r="CM325" s="254">
        <f t="shared" si="3801"/>
        <v>0.97930555555555543</v>
      </c>
      <c r="CN325" s="254">
        <f t="shared" si="3801"/>
        <v>0.97472222222222216</v>
      </c>
      <c r="CO325" s="254">
        <f t="shared" si="3801"/>
        <v>0.97291666666666676</v>
      </c>
      <c r="CP325" s="254">
        <f t="shared" si="3801"/>
        <v>0.96499999999999997</v>
      </c>
      <c r="CQ325" s="254">
        <f t="shared" si="3801"/>
        <v>0.96361111111111108</v>
      </c>
      <c r="CR325" s="254">
        <f t="shared" si="3801"/>
        <v>0.95749999999999991</v>
      </c>
      <c r="CS325" s="254">
        <f t="shared" ref="CS325:DI325" si="3802">IF(CS327&lt;CS322,(CS322-CS327)/5+CS326,(CS327-CS322)/5+CS324)</f>
        <v>0.94805555555555554</v>
      </c>
      <c r="CT325" s="254">
        <f t="shared" si="3802"/>
        <v>0.94263888888888892</v>
      </c>
      <c r="CU325" s="254">
        <f t="shared" si="3802"/>
        <v>0.92833333333333345</v>
      </c>
      <c r="CV325" s="254">
        <f t="shared" si="3802"/>
        <v>0.92638888888888893</v>
      </c>
      <c r="CW325" s="254">
        <f t="shared" si="3802"/>
        <v>0.9243055555555556</v>
      </c>
      <c r="CX325" s="254">
        <f t="shared" si="3802"/>
        <v>0.92291666666666661</v>
      </c>
      <c r="CY325" s="254">
        <f t="shared" si="3802"/>
        <v>0.91736111111111107</v>
      </c>
      <c r="CZ325" s="254">
        <f t="shared" si="3802"/>
        <v>0.9159722222222223</v>
      </c>
      <c r="DA325" s="254">
        <f t="shared" si="3802"/>
        <v>0.90902777777777777</v>
      </c>
      <c r="DB325" s="254">
        <f t="shared" si="3802"/>
        <v>0.90486111111111101</v>
      </c>
      <c r="DC325" s="254">
        <f t="shared" si="3802"/>
        <v>0.36</v>
      </c>
      <c r="DD325" s="254">
        <f t="shared" si="3802"/>
        <v>0.36</v>
      </c>
      <c r="DE325" s="254">
        <f t="shared" si="3802"/>
        <v>0.35500000000000004</v>
      </c>
      <c r="DF325" s="254">
        <f t="shared" si="3802"/>
        <v>0</v>
      </c>
      <c r="DG325" s="254">
        <f t="shared" si="3802"/>
        <v>0</v>
      </c>
      <c r="DH325" s="254">
        <f t="shared" si="3802"/>
        <v>0</v>
      </c>
      <c r="DI325" s="254">
        <f t="shared" si="3802"/>
        <v>0</v>
      </c>
      <c r="DJ325" s="254">
        <f t="shared" ref="DJ325:DO325" si="3803">IF(DJ327&lt;DJ322,(DJ322-DJ327)/5+DJ326,(DJ327-DJ322)/5+DJ324)</f>
        <v>0</v>
      </c>
      <c r="DK325" s="254">
        <f t="shared" si="3803"/>
        <v>0</v>
      </c>
      <c r="DL325" s="254">
        <f t="shared" si="3803"/>
        <v>0</v>
      </c>
      <c r="DM325" s="254">
        <f t="shared" si="3803"/>
        <v>0</v>
      </c>
      <c r="DN325" s="254">
        <f t="shared" si="3803"/>
        <v>0</v>
      </c>
      <c r="DO325" s="254">
        <f t="shared" si="3803"/>
        <v>0</v>
      </c>
      <c r="DP325" s="254">
        <f t="shared" ref="DP325" si="3804">IF(DP327&lt;DP322,(DP322-DP327)/5+DP326,(DP327-DP322)/5+DP324)</f>
        <v>0</v>
      </c>
      <c r="DQ325" s="306">
        <f t="shared" si="3768"/>
        <v>-48</v>
      </c>
      <c r="DR325" s="254">
        <f t="shared" ref="DR325:DS325" si="3805">IF(DR327&lt;DR322,(DR322-DR327)/5+DR326,(DR327-DR322)/5+DR324)</f>
        <v>6.3055555555555559E-2</v>
      </c>
      <c r="DS325" s="254">
        <f t="shared" si="3805"/>
        <v>4.8472222222222222E-2</v>
      </c>
      <c r="DT325" s="254">
        <f t="shared" ref="DT325:DX325" si="3806">IF(DT327&lt;DT322,(DT322-DT327)/5+DT326,(DT327-DT322)/5+DT324)</f>
        <v>4.7777777777777773E-2</v>
      </c>
      <c r="DU325" s="254">
        <f t="shared" si="3806"/>
        <v>4.7777777777777773E-2</v>
      </c>
      <c r="DV325" s="254">
        <f t="shared" si="3806"/>
        <v>4.1249999999999995E-2</v>
      </c>
      <c r="DW325" s="254">
        <f t="shared" si="3806"/>
        <v>4.0277777777777773E-2</v>
      </c>
      <c r="DX325" s="254">
        <f t="shared" si="3806"/>
        <v>3.666666666666666E-2</v>
      </c>
      <c r="DY325" s="254">
        <f t="shared" ref="DY325:EN325" si="3807">IF(DY327&lt;DY322,(DY322-DY327)/5+DY326,(DY327-DY322)/5+DY324)</f>
        <v>3.666666666666666E-2</v>
      </c>
      <c r="DZ325" s="254">
        <f t="shared" si="3807"/>
        <v>2.5972222222222226E-2</v>
      </c>
      <c r="EA325" s="254">
        <f t="shared" si="3807"/>
        <v>2.4166666666666666E-2</v>
      </c>
      <c r="EB325" s="254">
        <f t="shared" si="3807"/>
        <v>2.3749999999999997E-2</v>
      </c>
      <c r="EC325" s="254">
        <f t="shared" si="3807"/>
        <v>2.2638888888888885E-2</v>
      </c>
      <c r="ED325" s="254">
        <f t="shared" si="3807"/>
        <v>2.0277777777777777E-2</v>
      </c>
      <c r="EE325" s="254">
        <f t="shared" si="3807"/>
        <v>2.0138888888888887E-2</v>
      </c>
      <c r="EF325" s="254">
        <f t="shared" si="3807"/>
        <v>1.9722222222222224E-2</v>
      </c>
      <c r="EG325" s="254">
        <f t="shared" si="3807"/>
        <v>1.9166666666666662E-2</v>
      </c>
      <c r="EH325" s="254">
        <f t="shared" si="3807"/>
        <v>1.8055555555555561E-2</v>
      </c>
      <c r="EI325" s="254">
        <f t="shared" si="3807"/>
        <v>1.6250000000000001E-2</v>
      </c>
      <c r="EJ325" s="254">
        <f t="shared" si="3807"/>
        <v>1.8750000000000003E-2</v>
      </c>
      <c r="EK325" s="254">
        <f t="shared" si="3807"/>
        <v>1.7638888888888891E-2</v>
      </c>
      <c r="EL325" s="254">
        <f t="shared" si="3807"/>
        <v>1.6250000000000001E-2</v>
      </c>
      <c r="EM325" s="254">
        <f t="shared" si="3807"/>
        <v>1.3472222222222222E-2</v>
      </c>
      <c r="EN325" s="254">
        <f t="shared" si="3807"/>
        <v>1.2361111111111109E-2</v>
      </c>
      <c r="EO325" s="254">
        <f t="shared" ref="EO325:EX325" si="3808">IF(EO327&lt;EO322,(EO322-EO327)/5+EO326,(EO327-EO322)/5+EO324)</f>
        <v>1.1944444444444445E-2</v>
      </c>
      <c r="EP325" s="254">
        <f t="shared" si="3808"/>
        <v>1.0833333333333334E-2</v>
      </c>
      <c r="EQ325" s="254">
        <f t="shared" si="3808"/>
        <v>1.125E-2</v>
      </c>
      <c r="ER325" s="254">
        <f t="shared" si="3808"/>
        <v>1.0138888888888887E-2</v>
      </c>
      <c r="ES325" s="254">
        <f t="shared" si="3808"/>
        <v>8.7500000000000026E-3</v>
      </c>
      <c r="ET325" s="254">
        <f t="shared" si="3808"/>
        <v>7.083333333333333E-3</v>
      </c>
      <c r="EU325" s="254">
        <f t="shared" si="3808"/>
        <v>6.6666666666666662E-3</v>
      </c>
      <c r="EV325" s="254">
        <f t="shared" si="3808"/>
        <v>7.3611111111111108E-3</v>
      </c>
      <c r="EW325" s="254">
        <f t="shared" si="3808"/>
        <v>5.0000000000000001E-3</v>
      </c>
      <c r="EX325" s="254">
        <f t="shared" si="3808"/>
        <v>6.6666666666666662E-3</v>
      </c>
      <c r="EY325" s="254">
        <f t="shared" ref="EY325:FJ325" si="3809">IF(EY327&lt;EY322,(EY322-EY327)/5+EY326,(EY327-EY322)/5+EY324)</f>
        <v>6.6666666666666662E-3</v>
      </c>
      <c r="EZ325" s="254">
        <f t="shared" si="3809"/>
        <v>5.0000000000000001E-3</v>
      </c>
      <c r="FA325" s="254">
        <f t="shared" si="3809"/>
        <v>5.5555555555555558E-3</v>
      </c>
      <c r="FB325" s="254">
        <f t="shared" si="3809"/>
        <v>4.1666666666666666E-3</v>
      </c>
      <c r="FC325" s="254">
        <f t="shared" si="3809"/>
        <v>3.7500000000000003E-3</v>
      </c>
      <c r="FD325" s="254">
        <f t="shared" si="3809"/>
        <v>3.1944444444444446E-3</v>
      </c>
      <c r="FE325" s="254">
        <f t="shared" si="3809"/>
        <v>3.472222222222222E-3</v>
      </c>
      <c r="FF325" s="254">
        <f t="shared" si="3809"/>
        <v>3.472222222222222E-3</v>
      </c>
      <c r="FG325" s="254">
        <f t="shared" si="3809"/>
        <v>2.0833333333333333E-3</v>
      </c>
      <c r="FH325" s="254">
        <f t="shared" si="3809"/>
        <v>4.5833333333333334E-3</v>
      </c>
      <c r="FI325" s="254">
        <f t="shared" si="3809"/>
        <v>2.0833333333333333E-3</v>
      </c>
      <c r="FJ325" s="254">
        <f t="shared" si="3809"/>
        <v>3.8888888888888888E-3</v>
      </c>
      <c r="FK325" s="255">
        <f t="shared" ref="FK325" si="3810">IF(FK327&lt;FK322,(FK322-FK327)/5+FK326,(FK327-FK322)/5+FK324)</f>
        <v>3.472222222222222E-3</v>
      </c>
      <c r="FL325" s="214">
        <f t="shared" si="3774"/>
        <v>-48</v>
      </c>
      <c r="FM325" s="214"/>
      <c r="FN325" s="214"/>
      <c r="FO325" s="216"/>
      <c r="FP325" s="216"/>
      <c r="FQ325" s="216"/>
      <c r="FR325" s="216"/>
      <c r="FS325" s="216"/>
      <c r="FT325" s="216"/>
      <c r="FU325" s="216"/>
      <c r="FV325" s="216"/>
      <c r="FW325" s="216"/>
      <c r="FX325" s="216"/>
      <c r="FY325" s="216"/>
      <c r="FZ325" s="216"/>
      <c r="GA325" s="216"/>
      <c r="GB325" s="216"/>
      <c r="GC325" s="216"/>
      <c r="GD325" s="216"/>
      <c r="GE325" s="216"/>
      <c r="GF325" s="216"/>
      <c r="GG325" s="216"/>
      <c r="GH325" s="216"/>
      <c r="GI325" s="216"/>
      <c r="GJ325" s="216"/>
      <c r="GK325" s="216"/>
      <c r="GL325" s="216"/>
      <c r="GM325" s="216"/>
      <c r="GN325" s="216"/>
      <c r="GO325" s="216"/>
      <c r="GP325" s="216"/>
      <c r="GQ325" s="216"/>
      <c r="GR325" s="216"/>
      <c r="GS325" s="216"/>
      <c r="GT325" s="216"/>
      <c r="GU325" s="216"/>
      <c r="GV325" s="216"/>
      <c r="GW325" s="216"/>
      <c r="GX325" s="216"/>
      <c r="GY325" s="216"/>
      <c r="GZ325" s="216"/>
      <c r="HA325" s="216"/>
      <c r="HB325" s="216"/>
      <c r="HC325" s="216"/>
      <c r="HD325" s="216"/>
      <c r="HE325" s="216"/>
      <c r="HF325" s="216"/>
      <c r="HG325" s="216"/>
      <c r="HH325" s="216"/>
      <c r="HI325" s="216"/>
      <c r="HJ325" s="216"/>
      <c r="HK325" s="216"/>
      <c r="HL325" s="216"/>
      <c r="HM325" s="216"/>
      <c r="HN325" s="216"/>
      <c r="HO325" s="216"/>
      <c r="HP325" s="216"/>
      <c r="HQ325" s="216"/>
      <c r="HR325" s="216"/>
      <c r="HS325" s="216"/>
      <c r="HT325" s="216"/>
      <c r="HU325" s="216"/>
      <c r="HV325" s="216"/>
      <c r="HW325" s="216"/>
      <c r="HX325" s="216"/>
      <c r="HY325" s="216"/>
      <c r="HZ325" s="216"/>
      <c r="IA325" s="216"/>
      <c r="IB325" s="216"/>
      <c r="IC325" s="216"/>
      <c r="ID325" s="216"/>
      <c r="IE325" s="216"/>
      <c r="IF325" s="216"/>
      <c r="IG325" s="216"/>
      <c r="IH325" s="216"/>
      <c r="II325" s="216"/>
      <c r="IJ325" s="216"/>
      <c r="IK325" s="216"/>
      <c r="IL325" s="216"/>
      <c r="IM325" s="216"/>
      <c r="IN325" s="216"/>
      <c r="IO325" s="216"/>
      <c r="IP325" s="216"/>
      <c r="IQ325" s="216"/>
      <c r="IR325" s="216"/>
      <c r="IS325" s="216"/>
      <c r="IT325" s="216"/>
      <c r="IU325" s="216"/>
      <c r="IV325" s="216"/>
      <c r="IW325" s="216"/>
      <c r="IX325" s="216"/>
      <c r="IY325" s="216"/>
      <c r="IZ325" s="216"/>
      <c r="JA325" s="216"/>
      <c r="JB325" s="216"/>
      <c r="JC325" s="216"/>
      <c r="JD325" s="216"/>
      <c r="JE325" s="216"/>
      <c r="JF325" s="216"/>
      <c r="JG325" s="216"/>
      <c r="JH325" s="216"/>
      <c r="JI325" s="216"/>
      <c r="JJ325" s="216"/>
      <c r="JK325" s="216"/>
      <c r="JL325" s="216"/>
      <c r="JM325" s="216"/>
      <c r="JN325" s="216"/>
      <c r="JO325" s="216"/>
      <c r="JP325" s="216"/>
      <c r="JQ325" s="216"/>
      <c r="JR325" s="216"/>
    </row>
    <row r="326" spans="58:278" ht="15.75" thickBot="1">
      <c r="BF326" s="215">
        <v>-49</v>
      </c>
      <c r="BG326" s="214">
        <f t="shared" si="3717"/>
        <v>-49</v>
      </c>
      <c r="BH326" s="286">
        <f>IF(BH327&lt;BH322,(BH322-BH327)/5+BH327,(BH327-BH322)/5+BH325)</f>
        <v>4.0277777777777777E-3</v>
      </c>
      <c r="BI326" s="283">
        <f>IF(BI327&lt;BI322,(BI322-BI327)/5+BI327,(BI327-BI322)/5+BI325)</f>
        <v>2.5000000000000001E-3</v>
      </c>
      <c r="BJ326" s="283">
        <f t="shared" ref="BJ326:CB326" si="3811">IF(BJ327&lt;BJ322,(BJ322-BJ327)/5+BJ327,(BJ327-BJ322)/5+BJ325)</f>
        <v>2.7777777777777779E-3</v>
      </c>
      <c r="BK326" s="283">
        <f t="shared" si="3811"/>
        <v>2.638888888888889E-3</v>
      </c>
      <c r="BL326" s="283">
        <f t="shared" si="3811"/>
        <v>1.5277777777777779E-3</v>
      </c>
      <c r="BM326" s="283">
        <f t="shared" si="3811"/>
        <v>1.3888888888888889E-3</v>
      </c>
      <c r="BN326" s="283">
        <f t="shared" si="3811"/>
        <v>2.0833333333333333E-3</v>
      </c>
      <c r="BO326" s="283">
        <f t="shared" si="3811"/>
        <v>1.3888888888888889E-3</v>
      </c>
      <c r="BP326" s="283">
        <f t="shared" si="3811"/>
        <v>2.7777777777777779E-3</v>
      </c>
      <c r="BQ326" s="283">
        <f t="shared" si="3811"/>
        <v>1.3888888888888889E-3</v>
      </c>
      <c r="BR326" s="283">
        <f t="shared" si="3811"/>
        <v>1.25E-3</v>
      </c>
      <c r="BS326" s="283">
        <f t="shared" si="3811"/>
        <v>1.9444444444444446E-3</v>
      </c>
      <c r="BT326" s="283">
        <f t="shared" si="3811"/>
        <v>1.3888888888888889E-3</v>
      </c>
      <c r="BU326" s="283">
        <f t="shared" si="3811"/>
        <v>1.25E-3</v>
      </c>
      <c r="BV326" s="283">
        <f t="shared" si="3811"/>
        <v>1.3888888888888889E-3</v>
      </c>
      <c r="BW326" s="283">
        <f t="shared" si="3811"/>
        <v>1.3888888888888889E-3</v>
      </c>
      <c r="BX326" s="283">
        <f t="shared" si="3811"/>
        <v>8.3333333333333339E-4</v>
      </c>
      <c r="BY326" s="283">
        <f t="shared" si="3811"/>
        <v>6.9444444444444447E-4</v>
      </c>
      <c r="BZ326" s="283">
        <f t="shared" si="3811"/>
        <v>6.9444444444444447E-4</v>
      </c>
      <c r="CA326" s="283">
        <f t="shared" si="3811"/>
        <v>0</v>
      </c>
      <c r="CB326" s="283">
        <f t="shared" si="3811"/>
        <v>1.3888888888888889E-4</v>
      </c>
      <c r="CC326" s="283">
        <v>0.99958333333333327</v>
      </c>
      <c r="CD326" s="283">
        <f t="shared" ref="CD326" si="3812">IF(CD327&lt;CD322,(CD322-CD327)/5+CD327,(CD327-CD322)/5+CD325)</f>
        <v>0.99736111111111114</v>
      </c>
      <c r="CE326" s="283">
        <f t="shared" ref="CE326" si="3813">IF(CE327&lt;CE322,(CE322-CE327)/5+CE327,(CE327-CE322)/5+CE325)</f>
        <v>0.99736111111111114</v>
      </c>
      <c r="CF326" s="283">
        <f t="shared" ref="CF326" si="3814">IF(CF327&lt;CF322,(CF322-CF327)/5+CF327,(CF327-CF322)/5+CF325)</f>
        <v>0.99861111111111101</v>
      </c>
      <c r="CG326" s="283">
        <f t="shared" ref="CG326" si="3815">IF(CG327&lt;CG322,(CG322-CG327)/5+CG327,(CG327-CG322)/5+CG325)</f>
        <v>0.9966666666666667</v>
      </c>
      <c r="CH326" s="283">
        <f t="shared" ref="CH326" si="3816">IF(CH327&lt;CH322,(CH322-CH327)/5+CH327,(CH327-CH322)/5+CH325)</f>
        <v>0.99333333333333329</v>
      </c>
      <c r="CI326" s="283">
        <f t="shared" ref="CI326" si="3817">IF(CI327&lt;CI322,(CI322-CI327)/5+CI327,(CI327-CI322)/5+CI325)</f>
        <v>0.99333333333333329</v>
      </c>
      <c r="CJ326" s="283">
        <f t="shared" ref="CJ326" si="3818">IF(CJ327&lt;CJ322,(CJ322-CJ327)/5+CJ327,(CJ327-CJ322)/5+CJ325)</f>
        <v>0.99277777777777776</v>
      </c>
      <c r="CK326" s="283">
        <f t="shared" ref="CK326" si="3819">IF(CK327&lt;CK322,(CK322-CK327)/5+CK327,(CK327-CK322)/5+CK325)</f>
        <v>0.98944444444444446</v>
      </c>
      <c r="CL326" s="283">
        <f t="shared" ref="CL326" si="3820">IF(CL327&lt;CL322,(CL322-CL327)/5+CL327,(CL327-CL322)/5+CL325)</f>
        <v>0.98874999999999991</v>
      </c>
      <c r="CM326" s="283">
        <f t="shared" ref="CM326" si="3821">IF(CM327&lt;CM322,(CM322-CM327)/5+CM327,(CM327-CM322)/5+CM325)</f>
        <v>0.97819444444444437</v>
      </c>
      <c r="CN326" s="283">
        <f t="shared" ref="CN326" si="3822">IF(CN327&lt;CN322,(CN322-CN327)/5+CN327,(CN327-CN322)/5+CN325)</f>
        <v>0.97347222222222218</v>
      </c>
      <c r="CO326" s="283">
        <f t="shared" ref="CO326" si="3823">IF(CO327&lt;CO322,(CO322-CO327)/5+CO327,(CO327-CO322)/5+CO325)</f>
        <v>0.97152777777777788</v>
      </c>
      <c r="CP326" s="283">
        <f t="shared" ref="CP326" si="3824">IF(CP327&lt;CP322,(CP322-CP327)/5+CP327,(CP327-CP322)/5+CP325)</f>
        <v>0.96305555555555555</v>
      </c>
      <c r="CQ326" s="283">
        <f t="shared" ref="CQ326" si="3825">IF(CQ327&lt;CQ322,(CQ322-CQ327)/5+CQ327,(CQ327-CQ322)/5+CQ325)</f>
        <v>0.96166666666666667</v>
      </c>
      <c r="CR326" s="283">
        <f t="shared" ref="CR326" si="3826">IF(CR327&lt;CR322,(CR322-CR327)/5+CR327,(CR327-CR322)/5+CR325)</f>
        <v>0.95513888888888887</v>
      </c>
      <c r="CS326" s="283">
        <f t="shared" ref="CS326" si="3827">IF(CS327&lt;CS322,(CS322-CS327)/5+CS327,(CS327-CS322)/5+CS325)</f>
        <v>0.94486111111111115</v>
      </c>
      <c r="CT326" s="283">
        <f t="shared" ref="CT326" si="3828">IF(CT327&lt;CT322,(CT322-CT327)/5+CT327,(CT327-CT322)/5+CT325)</f>
        <v>0.93902777777777779</v>
      </c>
      <c r="CU326" s="283">
        <f t="shared" ref="CU326" si="3829">IF(CU327&lt;CU322,(CU322-CU327)/5+CU327,(CU327-CU322)/5+CU325)</f>
        <v>0.92319444444444454</v>
      </c>
      <c r="CV326" s="283">
        <f t="shared" ref="CV326" si="3830">IF(CV327&lt;CV322,(CV322-CV327)/5+CV327,(CV327-CV322)/5+CV325)</f>
        <v>0.92638888888888893</v>
      </c>
      <c r="CW326" s="283">
        <f t="shared" ref="CW326" si="3831">IF(CW327&lt;CW322,(CW322-CW327)/5+CW327,(CW327-CW322)/5+CW325)</f>
        <v>0.9243055555555556</v>
      </c>
      <c r="CX326" s="283">
        <f t="shared" ref="CX326" si="3832">IF(CX327&lt;CX322,(CX322-CX327)/5+CX327,(CX327-CX322)/5+CX325)</f>
        <v>0.92291666666666661</v>
      </c>
      <c r="CY326" s="283">
        <f t="shared" ref="CY326" si="3833">IF(CY327&lt;CY322,(CY322-CY327)/5+CY327,(CY327-CY322)/5+CY325)</f>
        <v>0.91736111111111107</v>
      </c>
      <c r="CZ326" s="283">
        <f t="shared" ref="CZ326" si="3834">IF(CZ327&lt;CZ322,(CZ322-CZ327)/5+CZ327,(CZ327-CZ322)/5+CZ325)</f>
        <v>0.9159722222222223</v>
      </c>
      <c r="DA326" s="283">
        <f t="shared" ref="DA326" si="3835">IF(DA327&lt;DA322,(DA322-DA327)/5+DA327,(DA327-DA322)/5+DA325)</f>
        <v>0.90902777777777777</v>
      </c>
      <c r="DB326" s="283">
        <f t="shared" ref="DB326" si="3836">IF(DB327&lt;DB322,(DB322-DB327)/5+DB327,(DB327-DB322)/5+DB325)</f>
        <v>0.90486111111111101</v>
      </c>
      <c r="DC326" s="283">
        <f t="shared" ref="DC326" si="3837">IF(DC327&lt;DC322,(DC322-DC327)/5+DC327,(DC327-DC322)/5+DC325)</f>
        <v>0.18</v>
      </c>
      <c r="DD326" s="283">
        <f t="shared" ref="DD326" si="3838">IF(DD327&lt;DD322,(DD322-DD327)/5+DD327,(DD327-DD322)/5+DD325)</f>
        <v>0.18</v>
      </c>
      <c r="DE326" s="283">
        <f t="shared" ref="DE326" si="3839">IF(DE327&lt;DE322,(DE322-DE327)/5+DE327,(DE327-DE322)/5+DE325)</f>
        <v>0.17750000000000002</v>
      </c>
      <c r="DF326" s="283">
        <f t="shared" ref="DF326" si="3840">IF(DF327&lt;DF322,(DF322-DF327)/5+DF327,(DF327-DF322)/5+DF325)</f>
        <v>0</v>
      </c>
      <c r="DG326" s="283">
        <f t="shared" ref="DG326" si="3841">IF(DG327&lt;DG322,(DG322-DG327)/5+DG327,(DG327-DG322)/5+DG325)</f>
        <v>0</v>
      </c>
      <c r="DH326" s="283">
        <f t="shared" ref="DH326" si="3842">IF(DH327&lt;DH322,(DH322-DH327)/5+DH327,(DH327-DH322)/5+DH325)</f>
        <v>0</v>
      </c>
      <c r="DI326" s="283">
        <f t="shared" ref="DI326" si="3843">IF(DI327&lt;DI322,(DI322-DI327)/5+DI327,(DI327-DI322)/5+DI325)</f>
        <v>0</v>
      </c>
      <c r="DJ326" s="283">
        <f t="shared" ref="DJ326" si="3844">IF(DJ327&lt;DJ322,(DJ322-DJ327)/5+DJ327,(DJ327-DJ322)/5+DJ325)</f>
        <v>0</v>
      </c>
      <c r="DK326" s="283">
        <f t="shared" ref="DK326" si="3845">IF(DK327&lt;DK322,(DK322-DK327)/5+DK327,(DK327-DK322)/5+DK325)</f>
        <v>0</v>
      </c>
      <c r="DL326" s="283">
        <f t="shared" ref="DL326" si="3846">IF(DL327&lt;DL322,(DL322-DL327)/5+DL327,(DL327-DL322)/5+DL325)</f>
        <v>0</v>
      </c>
      <c r="DM326" s="283">
        <f t="shared" ref="DM326" si="3847">IF(DM327&lt;DM322,(DM322-DM327)/5+DM327,(DM327-DM322)/5+DM325)</f>
        <v>0</v>
      </c>
      <c r="DN326" s="283">
        <f t="shared" ref="DN326" si="3848">IF(DN327&lt;DN322,(DN322-DN327)/5+DN327,(DN327-DN322)/5+DN325)</f>
        <v>0</v>
      </c>
      <c r="DO326" s="283">
        <f t="shared" ref="DO326" si="3849">IF(DO327&lt;DO322,(DO322-DO327)/5+DO327,(DO327-DO322)/5+DO325)</f>
        <v>0</v>
      </c>
      <c r="DP326" s="283">
        <f t="shared" ref="DP326" si="3850">IF(DP327&lt;DP322,(DP322-DP327)/5+DP327,(DP327-DP322)/5+DP325)</f>
        <v>0</v>
      </c>
      <c r="DQ326" s="306">
        <f t="shared" si="3768"/>
        <v>-49</v>
      </c>
      <c r="DR326" s="272">
        <f t="shared" ref="DR326:DS326" si="3851">IF(DR327&lt;DR322,(DR322-DR327)/5+DR327,(DR327-DR322)/5+DR325)</f>
        <v>6.7638888888888887E-2</v>
      </c>
      <c r="DS326" s="272">
        <f t="shared" si="3851"/>
        <v>5.1666666666666666E-2</v>
      </c>
      <c r="DT326" s="272">
        <f t="shared" ref="DT326:DX326" si="3852">IF(DT327&lt;DT322,(DT322-DT327)/5+DT327,(DT327-DT322)/5+DT325)</f>
        <v>5.0972222222222217E-2</v>
      </c>
      <c r="DU326" s="272">
        <f t="shared" si="3852"/>
        <v>5.0972222222222217E-2</v>
      </c>
      <c r="DV326" s="272">
        <f t="shared" si="3852"/>
        <v>4.3194444444444438E-2</v>
      </c>
      <c r="DW326" s="272">
        <f t="shared" si="3852"/>
        <v>4.2361111111111106E-2</v>
      </c>
      <c r="DX326" s="272">
        <f t="shared" si="3852"/>
        <v>3.8472222222222213E-2</v>
      </c>
      <c r="DY326" s="272">
        <f t="shared" ref="DY326:EN326" si="3853">IF(DY327&lt;DY322,(DY322-DY327)/5+DY327,(DY327-DY322)/5+DY325)</f>
        <v>3.8472222222222213E-2</v>
      </c>
      <c r="DZ326" s="272">
        <f t="shared" si="3853"/>
        <v>2.7222222222222228E-2</v>
      </c>
      <c r="EA326" s="272">
        <f t="shared" si="3853"/>
        <v>2.5277777777777777E-2</v>
      </c>
      <c r="EB326" s="272">
        <f t="shared" si="3853"/>
        <v>2.4722222222222218E-2</v>
      </c>
      <c r="EC326" s="272">
        <f t="shared" si="3853"/>
        <v>2.3472222222222217E-2</v>
      </c>
      <c r="ED326" s="272">
        <f t="shared" si="3853"/>
        <v>2.1249999999999998E-2</v>
      </c>
      <c r="EE326" s="272">
        <f t="shared" si="3853"/>
        <v>2.1527777777777774E-2</v>
      </c>
      <c r="EF326" s="272">
        <f t="shared" si="3853"/>
        <v>2.027777777777778E-2</v>
      </c>
      <c r="EG326" s="272">
        <f t="shared" si="3853"/>
        <v>1.9999999999999993E-2</v>
      </c>
      <c r="EH326" s="272">
        <f t="shared" si="3853"/>
        <v>1.8750000000000006E-2</v>
      </c>
      <c r="EI326" s="272">
        <f t="shared" si="3853"/>
        <v>1.6805555555555556E-2</v>
      </c>
      <c r="EJ326" s="272">
        <f t="shared" si="3853"/>
        <v>1.9444444444444448E-2</v>
      </c>
      <c r="EK326" s="272">
        <f t="shared" si="3853"/>
        <v>1.8194444444444447E-2</v>
      </c>
      <c r="EL326" s="272">
        <f t="shared" si="3853"/>
        <v>1.6805555555555556E-2</v>
      </c>
      <c r="EM326" s="272">
        <f t="shared" si="3853"/>
        <v>1.4027777777777778E-2</v>
      </c>
      <c r="EN326" s="272">
        <f t="shared" si="3853"/>
        <v>1.2777777777777775E-2</v>
      </c>
      <c r="EO326" s="272">
        <f t="shared" ref="EO326:EX326" si="3854">IF(EO327&lt;EO322,(EO322-EO327)/5+EO327,(EO327-EO322)/5+EO325)</f>
        <v>1.2222222222222223E-2</v>
      </c>
      <c r="EP326" s="272">
        <f t="shared" si="3854"/>
        <v>1.1666666666666667E-2</v>
      </c>
      <c r="EQ326" s="272">
        <f t="shared" si="3854"/>
        <v>1.1527777777777777E-2</v>
      </c>
      <c r="ER326" s="272">
        <f t="shared" si="3854"/>
        <v>1.0277777777777775E-2</v>
      </c>
      <c r="ES326" s="272">
        <f t="shared" si="3854"/>
        <v>8.8888888888888924E-3</v>
      </c>
      <c r="ET326" s="272">
        <f t="shared" si="3854"/>
        <v>7.3611111111111108E-3</v>
      </c>
      <c r="EU326" s="272">
        <f t="shared" si="3854"/>
        <v>6.8055555555555551E-3</v>
      </c>
      <c r="EV326" s="272">
        <f t="shared" si="3854"/>
        <v>7.4999999999999997E-3</v>
      </c>
      <c r="EW326" s="272">
        <f t="shared" si="3854"/>
        <v>5.2777777777777779E-3</v>
      </c>
      <c r="EX326" s="272">
        <f t="shared" si="3854"/>
        <v>6.8055555555555551E-3</v>
      </c>
      <c r="EY326" s="272">
        <f t="shared" ref="EY326:FJ326" si="3855">IF(EY327&lt;EY322,(EY322-EY327)/5+EY327,(EY327-EY322)/5+EY325)</f>
        <v>6.8055555555555551E-3</v>
      </c>
      <c r="EZ326" s="272">
        <f t="shared" si="3855"/>
        <v>5.2777777777777779E-3</v>
      </c>
      <c r="FA326" s="272">
        <f t="shared" si="3855"/>
        <v>5.5555555555555558E-3</v>
      </c>
      <c r="FB326" s="272">
        <f t="shared" si="3855"/>
        <v>4.1666666666666666E-3</v>
      </c>
      <c r="FC326" s="272">
        <f t="shared" si="3855"/>
        <v>4.3055555555555555E-3</v>
      </c>
      <c r="FD326" s="272">
        <f t="shared" si="3855"/>
        <v>3.3333333333333335E-3</v>
      </c>
      <c r="FE326" s="272">
        <f t="shared" si="3855"/>
        <v>3.472222222222222E-3</v>
      </c>
      <c r="FF326" s="272">
        <f t="shared" si="3855"/>
        <v>3.472222222222222E-3</v>
      </c>
      <c r="FG326" s="272">
        <f t="shared" si="3855"/>
        <v>2.0833333333333333E-3</v>
      </c>
      <c r="FH326" s="272">
        <f t="shared" si="3855"/>
        <v>4.7222222222222223E-3</v>
      </c>
      <c r="FI326" s="272">
        <f t="shared" si="3855"/>
        <v>2.0833333333333333E-3</v>
      </c>
      <c r="FJ326" s="272">
        <f t="shared" si="3855"/>
        <v>4.0277777777777777E-3</v>
      </c>
      <c r="FK326" s="275">
        <f t="shared" ref="FK326" si="3856">IF(FK327&lt;FK322,(FK322-FK327)/5+FK327,(FK327-FK322)/5+FK325)</f>
        <v>3.472222222222222E-3</v>
      </c>
      <c r="FL326" s="214">
        <f t="shared" si="3774"/>
        <v>-49</v>
      </c>
      <c r="FM326" s="214"/>
      <c r="FN326" s="214"/>
      <c r="FO326" s="216"/>
      <c r="FP326" s="216"/>
      <c r="FQ326" s="216"/>
      <c r="FR326" s="216"/>
      <c r="FS326" s="216"/>
      <c r="FT326" s="216"/>
      <c r="FU326" s="216"/>
      <c r="FV326" s="216"/>
      <c r="FW326" s="216"/>
      <c r="FX326" s="216"/>
      <c r="FY326" s="216"/>
      <c r="FZ326" s="216"/>
      <c r="GA326" s="216"/>
      <c r="GB326" s="216"/>
      <c r="GC326" s="216"/>
      <c r="GD326" s="216"/>
      <c r="GE326" s="216"/>
      <c r="GF326" s="216"/>
      <c r="GG326" s="216"/>
      <c r="GH326" s="216"/>
      <c r="GI326" s="216"/>
      <c r="GJ326" s="216"/>
      <c r="GK326" s="216"/>
      <c r="GL326" s="216"/>
      <c r="GM326" s="216"/>
      <c r="GN326" s="216"/>
      <c r="GO326" s="216"/>
      <c r="GP326" s="216"/>
      <c r="GQ326" s="216"/>
      <c r="GR326" s="216"/>
      <c r="GS326" s="216"/>
      <c r="GT326" s="216"/>
      <c r="GU326" s="216"/>
      <c r="GV326" s="216"/>
      <c r="GW326" s="216"/>
      <c r="GX326" s="216"/>
      <c r="GY326" s="216"/>
      <c r="GZ326" s="216"/>
      <c r="HA326" s="216"/>
      <c r="HB326" s="216"/>
      <c r="HC326" s="216"/>
      <c r="HD326" s="216"/>
      <c r="HE326" s="216"/>
      <c r="HF326" s="216"/>
      <c r="HG326" s="216"/>
      <c r="HH326" s="216"/>
      <c r="HI326" s="216"/>
      <c r="HJ326" s="216"/>
      <c r="HK326" s="216"/>
      <c r="HL326" s="216"/>
      <c r="HM326" s="216"/>
      <c r="HN326" s="216"/>
      <c r="HO326" s="216"/>
      <c r="HP326" s="216"/>
      <c r="HQ326" s="216"/>
      <c r="HR326" s="216"/>
      <c r="HS326" s="216"/>
      <c r="HT326" s="216"/>
      <c r="HU326" s="216"/>
      <c r="HV326" s="216"/>
      <c r="HW326" s="216"/>
      <c r="HX326" s="216"/>
      <c r="HY326" s="216"/>
      <c r="HZ326" s="216"/>
      <c r="IA326" s="216"/>
      <c r="IB326" s="216"/>
      <c r="IC326" s="216"/>
      <c r="ID326" s="216"/>
      <c r="IE326" s="216"/>
      <c r="IF326" s="216"/>
      <c r="IG326" s="216"/>
      <c r="IH326" s="216"/>
      <c r="II326" s="216"/>
      <c r="IJ326" s="216"/>
      <c r="IK326" s="216"/>
      <c r="IL326" s="216"/>
      <c r="IM326" s="216"/>
      <c r="IN326" s="216"/>
      <c r="IO326" s="216"/>
      <c r="IP326" s="216"/>
      <c r="IQ326" s="216"/>
      <c r="IR326" s="216"/>
      <c r="IS326" s="216"/>
      <c r="IT326" s="216"/>
      <c r="IU326" s="216"/>
      <c r="IV326" s="216"/>
      <c r="IW326" s="216"/>
      <c r="IX326" s="216"/>
      <c r="IY326" s="216"/>
      <c r="IZ326" s="216"/>
      <c r="JA326" s="216"/>
      <c r="JB326" s="216"/>
      <c r="JC326" s="216"/>
      <c r="JD326" s="216"/>
      <c r="JE326" s="216"/>
      <c r="JF326" s="216"/>
      <c r="JG326" s="216"/>
      <c r="JH326" s="216"/>
      <c r="JI326" s="216"/>
      <c r="JJ326" s="216"/>
      <c r="JK326" s="216"/>
      <c r="JL326" s="216"/>
      <c r="JM326" s="216"/>
      <c r="JN326" s="216"/>
      <c r="JO326" s="216"/>
      <c r="JP326" s="216"/>
      <c r="JQ326" s="216"/>
      <c r="JR326" s="216"/>
    </row>
    <row r="327" spans="58:278" ht="15.75" thickBot="1">
      <c r="BF327" s="215">
        <v>-50</v>
      </c>
      <c r="BG327" s="214">
        <f t="shared" si="3717"/>
        <v>-50</v>
      </c>
      <c r="BH327" s="258">
        <v>4.1666666666666666E-3</v>
      </c>
      <c r="BI327" s="259">
        <v>2.7777777777777779E-3</v>
      </c>
      <c r="BJ327" s="259">
        <v>2.7777777777777779E-3</v>
      </c>
      <c r="BK327" s="259">
        <v>2.7777777777777779E-3</v>
      </c>
      <c r="BL327" s="259">
        <v>1.3888888888888889E-3</v>
      </c>
      <c r="BM327" s="259">
        <v>1.3888888888888889E-3</v>
      </c>
      <c r="BN327" s="259">
        <v>2.0833333333333333E-3</v>
      </c>
      <c r="BO327" s="259">
        <v>1.3888888888888889E-3</v>
      </c>
      <c r="BP327" s="259">
        <v>2.7777777777777779E-3</v>
      </c>
      <c r="BQ327" s="259">
        <v>1.3888888888888889E-3</v>
      </c>
      <c r="BR327" s="259">
        <v>1.3888888888888889E-3</v>
      </c>
      <c r="BS327" s="259">
        <v>2.0833333333333333E-3</v>
      </c>
      <c r="BT327" s="259">
        <v>1.3888888888888889E-3</v>
      </c>
      <c r="BU327" s="259">
        <v>1.3888888888888889E-3</v>
      </c>
      <c r="BV327" s="259">
        <v>1.3888888888888889E-3</v>
      </c>
      <c r="BW327" s="259">
        <v>1.3888888888888889E-3</v>
      </c>
      <c r="BX327" s="259">
        <v>6.9444444444444447E-4</v>
      </c>
      <c r="BY327" s="259">
        <v>6.9444444444444447E-4</v>
      </c>
      <c r="BZ327" s="259">
        <v>6.9444444444444447E-4</v>
      </c>
      <c r="CA327" s="259">
        <v>0</v>
      </c>
      <c r="CB327" s="259">
        <v>0</v>
      </c>
      <c r="CC327" s="259">
        <v>0.99930555555555556</v>
      </c>
      <c r="CD327" s="259">
        <v>0.99722222222222223</v>
      </c>
      <c r="CE327" s="259">
        <v>0.99722222222222223</v>
      </c>
      <c r="CF327" s="259">
        <v>0.99861111111111101</v>
      </c>
      <c r="CG327" s="259">
        <v>0.99652777777777779</v>
      </c>
      <c r="CH327" s="259">
        <v>0.99305555555555547</v>
      </c>
      <c r="CI327" s="259">
        <v>0.99305555555555547</v>
      </c>
      <c r="CJ327" s="259">
        <v>0.99236111111111114</v>
      </c>
      <c r="CK327" s="259">
        <v>0.98888888888888893</v>
      </c>
      <c r="CL327" s="259">
        <v>0.98819444444444438</v>
      </c>
      <c r="CM327" s="259">
        <v>0.9770833333333333</v>
      </c>
      <c r="CN327" s="259">
        <v>0.97222222222222221</v>
      </c>
      <c r="CO327" s="259">
        <v>0.97013888888888899</v>
      </c>
      <c r="CP327" s="259">
        <v>0.96111111111111114</v>
      </c>
      <c r="CQ327" s="259">
        <v>0.95972222222222225</v>
      </c>
      <c r="CR327" s="259">
        <v>0.95277777777777783</v>
      </c>
      <c r="CS327" s="259">
        <v>0.94166666666666676</v>
      </c>
      <c r="CT327" s="259">
        <v>0.93541666666666667</v>
      </c>
      <c r="CU327" s="259">
        <v>0.91805555555555562</v>
      </c>
      <c r="CV327" s="259">
        <v>0.92638888888888893</v>
      </c>
      <c r="CW327" s="259">
        <v>0.9243055555555556</v>
      </c>
      <c r="CX327" s="259">
        <v>0.92291666666666661</v>
      </c>
      <c r="CY327" s="259">
        <v>0.91736111111111107</v>
      </c>
      <c r="CZ327" s="259">
        <v>0.9159722222222223</v>
      </c>
      <c r="DA327" s="259">
        <v>0.90902777777777777</v>
      </c>
      <c r="DB327" s="259">
        <v>0.90486111111111101</v>
      </c>
      <c r="DC327" s="259"/>
      <c r="DD327" s="259"/>
      <c r="DE327" s="259"/>
      <c r="DF327" s="259"/>
      <c r="DG327" s="259"/>
      <c r="DH327" s="259"/>
      <c r="DI327" s="259"/>
      <c r="DJ327" s="259"/>
      <c r="DK327" s="259"/>
      <c r="DL327" s="259"/>
      <c r="DM327" s="259"/>
      <c r="DN327" s="259"/>
      <c r="DO327" s="259"/>
      <c r="DP327" s="300"/>
      <c r="DQ327" s="306">
        <f t="shared" si="3768"/>
        <v>-50</v>
      </c>
      <c r="DR327" s="295">
        <v>7.2222222222222229E-2</v>
      </c>
      <c r="DS327" s="259">
        <v>5.486111111111111E-2</v>
      </c>
      <c r="DT327" s="259">
        <v>5.4166666666666669E-2</v>
      </c>
      <c r="DU327" s="259">
        <v>5.4166666666666669E-2</v>
      </c>
      <c r="DV327" s="259">
        <v>4.5138888888888888E-2</v>
      </c>
      <c r="DW327" s="259">
        <v>4.4444444444444446E-2</v>
      </c>
      <c r="DX327" s="259">
        <v>4.027777777777778E-2</v>
      </c>
      <c r="DY327" s="259">
        <v>4.027777777777778E-2</v>
      </c>
      <c r="DZ327" s="259">
        <v>2.8472222222222222E-2</v>
      </c>
      <c r="EA327" s="259">
        <v>2.6388888888888889E-2</v>
      </c>
      <c r="EB327" s="290">
        <v>2.5694444444444447E-2</v>
      </c>
      <c r="EC327" s="259">
        <v>2.4305555555555556E-2</v>
      </c>
      <c r="ED327" s="259">
        <v>2.2222222222222223E-2</v>
      </c>
      <c r="EE327" s="259">
        <v>2.2916666666666669E-2</v>
      </c>
      <c r="EF327" s="259">
        <v>2.0833333333333332E-2</v>
      </c>
      <c r="EG327" s="259">
        <v>2.0833333333333332E-2</v>
      </c>
      <c r="EH327" s="259">
        <v>1.9444444444444445E-2</v>
      </c>
      <c r="EI327" s="259">
        <v>1.7361111111111112E-2</v>
      </c>
      <c r="EJ327" s="259">
        <v>2.013888888888889E-2</v>
      </c>
      <c r="EK327" s="259">
        <v>1.8749999999999999E-2</v>
      </c>
      <c r="EL327" s="259">
        <v>1.7361111111111112E-2</v>
      </c>
      <c r="EM327" s="259">
        <v>1.4583333333333332E-2</v>
      </c>
      <c r="EN327" s="259">
        <v>1.3194444444444444E-2</v>
      </c>
      <c r="EO327" s="259">
        <v>1.2499999999999999E-2</v>
      </c>
      <c r="EP327" s="259">
        <v>1.2499999999999999E-2</v>
      </c>
      <c r="EQ327" s="259">
        <v>1.1805555555555555E-2</v>
      </c>
      <c r="ER327" s="259">
        <v>1.0416666666666666E-2</v>
      </c>
      <c r="ES327" s="259">
        <v>9.0277777777777787E-3</v>
      </c>
      <c r="ET327" s="259">
        <v>7.6388888888888886E-3</v>
      </c>
      <c r="EU327" s="259">
        <v>6.9444444444444441E-3</v>
      </c>
      <c r="EV327" s="259">
        <v>7.6388888888888886E-3</v>
      </c>
      <c r="EW327" s="259">
        <v>5.5555555555555558E-3</v>
      </c>
      <c r="EX327" s="259">
        <v>6.9444444444444441E-3</v>
      </c>
      <c r="EY327" s="259">
        <v>6.9444444444444441E-3</v>
      </c>
      <c r="EZ327" s="259">
        <v>5.5555555555555558E-3</v>
      </c>
      <c r="FA327" s="259">
        <v>5.5555555555555558E-3</v>
      </c>
      <c r="FB327" s="259">
        <v>4.1666666666666666E-3</v>
      </c>
      <c r="FC327" s="259">
        <v>4.8611111111111112E-3</v>
      </c>
      <c r="FD327" s="259">
        <v>3.472222222222222E-3</v>
      </c>
      <c r="FE327" s="259">
        <v>3.472222222222222E-3</v>
      </c>
      <c r="FF327" s="259">
        <v>3.472222222222222E-3</v>
      </c>
      <c r="FG327" s="259">
        <v>2.0833333333333333E-3</v>
      </c>
      <c r="FH327" s="259">
        <v>4.8611111111111112E-3</v>
      </c>
      <c r="FI327" s="259">
        <v>2.0833333333333333E-3</v>
      </c>
      <c r="FJ327" s="259">
        <v>4.1666666666666666E-3</v>
      </c>
      <c r="FK327" s="273">
        <v>3.472222222222222E-3</v>
      </c>
      <c r="FL327" s="214">
        <f t="shared" si="3774"/>
        <v>-50</v>
      </c>
      <c r="FM327" s="214"/>
      <c r="FN327" s="214"/>
      <c r="FO327" s="216"/>
      <c r="FP327" s="216"/>
      <c r="FQ327" s="216"/>
      <c r="FR327" s="216"/>
      <c r="FS327" s="216"/>
      <c r="FT327" s="216"/>
      <c r="FU327" s="216"/>
      <c r="FV327" s="216"/>
      <c r="FW327" s="216"/>
      <c r="FX327" s="216"/>
      <c r="FY327" s="216"/>
      <c r="FZ327" s="216"/>
      <c r="GA327" s="216"/>
      <c r="GB327" s="216"/>
      <c r="GC327" s="216"/>
      <c r="GD327" s="216"/>
      <c r="GE327" s="216"/>
      <c r="GF327" s="216"/>
      <c r="GG327" s="216"/>
      <c r="GH327" s="216"/>
      <c r="GI327" s="216"/>
      <c r="GJ327" s="216"/>
      <c r="GK327" s="216"/>
      <c r="GL327" s="216"/>
      <c r="GM327" s="216"/>
      <c r="GN327" s="216"/>
      <c r="GO327" s="216"/>
      <c r="GP327" s="216"/>
      <c r="GQ327" s="216"/>
      <c r="GR327" s="216"/>
      <c r="GS327" s="216"/>
      <c r="GT327" s="216"/>
      <c r="GU327" s="216"/>
      <c r="GV327" s="216"/>
      <c r="GW327" s="216"/>
      <c r="GX327" s="216"/>
      <c r="GY327" s="216"/>
      <c r="GZ327" s="216"/>
      <c r="HA327" s="216"/>
      <c r="HB327" s="216"/>
      <c r="HC327" s="216"/>
      <c r="HD327" s="216"/>
      <c r="HE327" s="216"/>
      <c r="HF327" s="216"/>
      <c r="HG327" s="216"/>
      <c r="HH327" s="216"/>
      <c r="HI327" s="216"/>
      <c r="HJ327" s="216"/>
      <c r="HK327" s="216"/>
      <c r="HL327" s="216"/>
      <c r="HM327" s="216"/>
      <c r="HN327" s="216"/>
      <c r="HO327" s="216"/>
      <c r="HP327" s="216"/>
      <c r="HQ327" s="216"/>
      <c r="HR327" s="216"/>
      <c r="HS327" s="216"/>
      <c r="HT327" s="216"/>
      <c r="HU327" s="216"/>
      <c r="HV327" s="216"/>
      <c r="HW327" s="216"/>
      <c r="HX327" s="216"/>
      <c r="HY327" s="216"/>
      <c r="HZ327" s="216"/>
      <c r="IA327" s="216"/>
      <c r="IB327" s="216"/>
      <c r="IC327" s="216"/>
      <c r="ID327" s="216"/>
      <c r="IE327" s="216"/>
      <c r="IF327" s="216"/>
      <c r="IG327" s="216"/>
      <c r="IH327" s="216"/>
      <c r="II327" s="216"/>
      <c r="IJ327" s="216"/>
      <c r="IK327" s="216"/>
      <c r="IL327" s="216"/>
      <c r="IM327" s="216"/>
      <c r="IN327" s="216"/>
      <c r="IO327" s="216"/>
      <c r="IP327" s="216"/>
      <c r="IQ327" s="216"/>
      <c r="IR327" s="216"/>
      <c r="IS327" s="216"/>
      <c r="IT327" s="216"/>
      <c r="IU327" s="216"/>
      <c r="IV327" s="216"/>
      <c r="IW327" s="216"/>
      <c r="IX327" s="216"/>
      <c r="IY327" s="216"/>
      <c r="IZ327" s="216"/>
      <c r="JA327" s="216"/>
      <c r="JB327" s="216"/>
      <c r="JC327" s="216"/>
      <c r="JD327" s="216"/>
      <c r="JE327" s="216"/>
      <c r="JF327" s="216"/>
      <c r="JG327" s="216"/>
      <c r="JH327" s="216"/>
      <c r="JI327" s="216"/>
      <c r="JJ327" s="216"/>
      <c r="JK327" s="216"/>
      <c r="JL327" s="216"/>
      <c r="JM327" s="216"/>
      <c r="JN327" s="216"/>
      <c r="JO327" s="216"/>
      <c r="JP327" s="216"/>
      <c r="JQ327" s="216"/>
      <c r="JR327" s="216"/>
    </row>
    <row r="328" spans="58:278">
      <c r="BF328" s="215">
        <v>-51</v>
      </c>
      <c r="BG328" s="214">
        <f t="shared" si="3717"/>
        <v>-51</v>
      </c>
      <c r="BH328" s="269">
        <f t="shared" ref="BH328:BI328" si="3857">IF(BH332&lt;BH327,(BH327-BH332)/5+BH329,(BH332-BH327)/5+BH327)</f>
        <v>4.0277777777777777E-3</v>
      </c>
      <c r="BI328" s="270">
        <f t="shared" si="3857"/>
        <v>2.9166666666666668E-3</v>
      </c>
      <c r="BJ328" s="270">
        <f t="shared" ref="BJ328:BS328" si="3858">IF(BJ332&lt;BJ327,(BJ327-BJ332)/5+BJ329,(BJ332-BJ327)/5+BJ327)</f>
        <v>3.0555555555555557E-3</v>
      </c>
      <c r="BK328" s="270">
        <f t="shared" si="3858"/>
        <v>2.7777777777777779E-3</v>
      </c>
      <c r="BL328" s="270">
        <f t="shared" si="3858"/>
        <v>1.5277777777777779E-3</v>
      </c>
      <c r="BM328" s="270">
        <f t="shared" si="3858"/>
        <v>1.6666666666666668E-3</v>
      </c>
      <c r="BN328" s="270">
        <f t="shared" si="3858"/>
        <v>2.2222222222222222E-3</v>
      </c>
      <c r="BO328" s="270">
        <f t="shared" si="3858"/>
        <v>1.5277777777777779E-3</v>
      </c>
      <c r="BP328" s="270">
        <f t="shared" si="3858"/>
        <v>2.7777777777777779E-3</v>
      </c>
      <c r="BQ328" s="270">
        <f t="shared" si="3858"/>
        <v>1.5277777777777779E-3</v>
      </c>
      <c r="BR328" s="270">
        <f t="shared" si="3858"/>
        <v>1.5277777777777779E-3</v>
      </c>
      <c r="BS328" s="270">
        <f t="shared" si="3858"/>
        <v>2.0833333333333333E-3</v>
      </c>
      <c r="BT328" s="270">
        <f t="shared" ref="BT328:CJ328" si="3859">IF(BT332&lt;BT327,(BT327-BT332)/5+BT329,(BT332-BT327)/5+BT327)</f>
        <v>1.3888888888888889E-3</v>
      </c>
      <c r="BU328" s="270">
        <f t="shared" si="3859"/>
        <v>1.3888888888888889E-3</v>
      </c>
      <c r="BV328" s="270">
        <f t="shared" si="3859"/>
        <v>1.3888888888888889E-3</v>
      </c>
      <c r="BW328" s="270">
        <f t="shared" si="3859"/>
        <v>1.3888888888888889E-3</v>
      </c>
      <c r="BX328" s="270">
        <f t="shared" si="3859"/>
        <v>8.3333333333333339E-4</v>
      </c>
      <c r="BY328" s="270">
        <f t="shared" si="3859"/>
        <v>6.9444444444444447E-4</v>
      </c>
      <c r="BZ328" s="270">
        <f t="shared" si="3859"/>
        <v>5.5555555555555556E-4</v>
      </c>
      <c r="CA328" s="270">
        <f t="shared" si="3859"/>
        <v>0</v>
      </c>
      <c r="CB328" s="270">
        <f t="shared" si="3859"/>
        <v>0</v>
      </c>
      <c r="CC328" s="270">
        <f t="shared" si="3859"/>
        <v>0.99930555555555556</v>
      </c>
      <c r="CD328" s="270">
        <f t="shared" si="3859"/>
        <v>0.99708333333333343</v>
      </c>
      <c r="CE328" s="270">
        <f t="shared" si="3859"/>
        <v>0.99722222222222223</v>
      </c>
      <c r="CF328" s="270">
        <f t="shared" si="3859"/>
        <v>0.99833333333333307</v>
      </c>
      <c r="CG328" s="270">
        <f t="shared" si="3859"/>
        <v>0.99625000000000019</v>
      </c>
      <c r="CH328" s="270">
        <f t="shared" si="3859"/>
        <v>0.99263888888888874</v>
      </c>
      <c r="CI328" s="270">
        <f t="shared" si="3859"/>
        <v>0.99263888888888874</v>
      </c>
      <c r="CJ328" s="270">
        <f t="shared" si="3859"/>
        <v>0.9918055555555555</v>
      </c>
      <c r="CK328" s="270">
        <f t="shared" ref="CK328:DA328" si="3860">IF(CK332&lt;CK327,(CK327-CK332)/5+CK329,(CK332-CK327)/5+CK327)</f>
        <v>0.98833333333333329</v>
      </c>
      <c r="CL328" s="270">
        <f t="shared" si="3860"/>
        <v>0.98749999999999993</v>
      </c>
      <c r="CM328" s="270">
        <f t="shared" si="3860"/>
        <v>0.97569444444444453</v>
      </c>
      <c r="CN328" s="270">
        <f t="shared" si="3860"/>
        <v>0.97000000000000008</v>
      </c>
      <c r="CO328" s="270">
        <f t="shared" si="3860"/>
        <v>0.96763888888888916</v>
      </c>
      <c r="CP328" s="270">
        <f t="shared" si="3860"/>
        <v>0.95750000000000002</v>
      </c>
      <c r="CQ328" s="270">
        <f t="shared" si="3860"/>
        <v>0.95583333333333353</v>
      </c>
      <c r="CR328" s="270">
        <f t="shared" si="3860"/>
        <v>0.94750000000000023</v>
      </c>
      <c r="CS328" s="270">
        <f t="shared" si="3860"/>
        <v>0.94166666666666676</v>
      </c>
      <c r="CT328" s="270">
        <f t="shared" si="3860"/>
        <v>0.93541666666666667</v>
      </c>
      <c r="CU328" s="270">
        <f t="shared" si="3860"/>
        <v>0.91805555555555562</v>
      </c>
      <c r="CV328" s="270">
        <f t="shared" si="3860"/>
        <v>0.74111111111111116</v>
      </c>
      <c r="CW328" s="270">
        <f t="shared" si="3860"/>
        <v>0.73944444444444446</v>
      </c>
      <c r="CX328" s="270">
        <f t="shared" si="3860"/>
        <v>0.73833333333333329</v>
      </c>
      <c r="CY328" s="270">
        <f t="shared" si="3860"/>
        <v>0.73388888888888881</v>
      </c>
      <c r="CZ328" s="270">
        <f t="shared" si="3860"/>
        <v>0.73277777777777786</v>
      </c>
      <c r="DA328" s="270">
        <f t="shared" si="3860"/>
        <v>0.72722222222222221</v>
      </c>
      <c r="DB328" s="270">
        <f t="shared" ref="DB328:DO328" si="3861">IF(DB332&lt;DB327,(DB327-DB332)/5+DB329,(DB332-DB327)/5+DB327)</f>
        <v>0.7238888888888888</v>
      </c>
      <c r="DC328" s="270">
        <f t="shared" si="3861"/>
        <v>0</v>
      </c>
      <c r="DD328" s="270">
        <f t="shared" si="3861"/>
        <v>0</v>
      </c>
      <c r="DE328" s="270">
        <f t="shared" si="3861"/>
        <v>0</v>
      </c>
      <c r="DF328" s="270">
        <f t="shared" si="3861"/>
        <v>0</v>
      </c>
      <c r="DG328" s="270">
        <f t="shared" si="3861"/>
        <v>0</v>
      </c>
      <c r="DH328" s="270">
        <f t="shared" si="3861"/>
        <v>0</v>
      </c>
      <c r="DI328" s="270">
        <f t="shared" si="3861"/>
        <v>0</v>
      </c>
      <c r="DJ328" s="270">
        <f t="shared" si="3861"/>
        <v>0</v>
      </c>
      <c r="DK328" s="270">
        <f t="shared" si="3861"/>
        <v>0</v>
      </c>
      <c r="DL328" s="270">
        <f t="shared" si="3861"/>
        <v>0</v>
      </c>
      <c r="DM328" s="270">
        <f t="shared" si="3861"/>
        <v>0</v>
      </c>
      <c r="DN328" s="270">
        <f t="shared" si="3861"/>
        <v>0</v>
      </c>
      <c r="DO328" s="270">
        <f t="shared" si="3861"/>
        <v>0</v>
      </c>
      <c r="DP328" s="270">
        <f t="shared" ref="DP328" si="3862">IF(DP332&lt;DP327,(DP327-DP332)/5+DP329,(DP332-DP327)/5+DP327)</f>
        <v>0</v>
      </c>
      <c r="DQ328" s="306">
        <f t="shared" si="3768"/>
        <v>-51</v>
      </c>
      <c r="DR328" s="270">
        <f t="shared" ref="DR328:DS328" si="3863">IF(DR332&lt;DR327,(DR327-DR332)/5+DR329,(DR332-DR327)/5+DR327)</f>
        <v>7.2222222222222229E-2</v>
      </c>
      <c r="DS328" s="270">
        <f t="shared" si="3863"/>
        <v>5.9722222222222218E-2</v>
      </c>
      <c r="DT328" s="270">
        <f t="shared" ref="DT328:EC328" si="3864">IF(DT332&lt;DT327,(DT327-DT332)/5+DT329,(DT332-DT327)/5+DT327)</f>
        <v>6.0277777777777777E-2</v>
      </c>
      <c r="DU328" s="270">
        <f t="shared" si="3864"/>
        <v>6.0277777777777777E-2</v>
      </c>
      <c r="DV328" s="270">
        <f t="shared" si="3864"/>
        <v>4.9722222222222223E-2</v>
      </c>
      <c r="DW328" s="270">
        <f t="shared" si="3864"/>
        <v>4.7083333333333331E-2</v>
      </c>
      <c r="DX328" s="270">
        <f t="shared" si="3864"/>
        <v>4.4027777777777784E-2</v>
      </c>
      <c r="DY328" s="270">
        <f t="shared" si="3864"/>
        <v>4.3750000000000004E-2</v>
      </c>
      <c r="DZ328" s="270">
        <f t="shared" si="3864"/>
        <v>3.0416666666666665E-2</v>
      </c>
      <c r="EA328" s="270">
        <f t="shared" si="3864"/>
        <v>2.8333333333333335E-2</v>
      </c>
      <c r="EB328" s="270">
        <f t="shared" si="3864"/>
        <v>2.7500000000000004E-2</v>
      </c>
      <c r="EC328" s="270">
        <f t="shared" si="3864"/>
        <v>2.5694444444444443E-2</v>
      </c>
      <c r="ED328" s="270">
        <f t="shared" ref="ED328:EO328" si="3865">IF(ED332&lt;ED327,(ED327-ED332)/5+ED329,(ED332-ED327)/5+ED327)</f>
        <v>2.361111111111111E-2</v>
      </c>
      <c r="EE328" s="270">
        <f t="shared" si="3865"/>
        <v>2.4305555555555556E-2</v>
      </c>
      <c r="EF328" s="270">
        <f t="shared" si="3865"/>
        <v>2.222222222222222E-2</v>
      </c>
      <c r="EG328" s="270">
        <f t="shared" si="3865"/>
        <v>2.2083333333333333E-2</v>
      </c>
      <c r="EH328" s="270">
        <f t="shared" si="3865"/>
        <v>2.0555555555555556E-2</v>
      </c>
      <c r="EI328" s="270">
        <f t="shared" si="3865"/>
        <v>1.8472222222222223E-2</v>
      </c>
      <c r="EJ328" s="270">
        <f t="shared" si="3865"/>
        <v>2.1111111111111112E-2</v>
      </c>
      <c r="EK328" s="270">
        <f t="shared" si="3865"/>
        <v>1.9722222222222221E-2</v>
      </c>
      <c r="EL328" s="270">
        <f t="shared" si="3865"/>
        <v>1.8194444444444447E-2</v>
      </c>
      <c r="EM328" s="270">
        <f t="shared" si="3865"/>
        <v>1.5277777777777777E-2</v>
      </c>
      <c r="EN328" s="270">
        <f t="shared" si="3865"/>
        <v>1.375E-2</v>
      </c>
      <c r="EO328" s="270">
        <f t="shared" si="3865"/>
        <v>1.3194444444444444E-2</v>
      </c>
      <c r="EP328" s="270">
        <f t="shared" ref="EP328:FF328" si="3866">IF(EP332&lt;EP327,(EP327-EP332)/5+EP329,(EP332-EP327)/5+EP327)</f>
        <v>1.3194444444444444E-2</v>
      </c>
      <c r="EQ328" s="270">
        <f t="shared" si="3866"/>
        <v>1.2499999999999999E-2</v>
      </c>
      <c r="ER328" s="270">
        <f t="shared" si="3866"/>
        <v>1.0972222222222222E-2</v>
      </c>
      <c r="ES328" s="270">
        <f t="shared" si="3866"/>
        <v>9.5833333333333343E-3</v>
      </c>
      <c r="ET328" s="270">
        <f t="shared" si="3866"/>
        <v>7.7777777777777776E-3</v>
      </c>
      <c r="EU328" s="270">
        <f t="shared" si="3866"/>
        <v>7.2222222222222219E-3</v>
      </c>
      <c r="EV328" s="270">
        <f t="shared" si="3866"/>
        <v>8.0555555555555554E-3</v>
      </c>
      <c r="EW328" s="270">
        <f t="shared" si="3866"/>
        <v>5.6944444444444447E-3</v>
      </c>
      <c r="EX328" s="270">
        <f t="shared" si="3866"/>
        <v>7.2222222222222219E-3</v>
      </c>
      <c r="EY328" s="270">
        <f t="shared" si="3866"/>
        <v>7.083333333333333E-3</v>
      </c>
      <c r="EZ328" s="270">
        <f t="shared" si="3866"/>
        <v>5.6944444444444447E-3</v>
      </c>
      <c r="FA328" s="270">
        <f t="shared" si="3866"/>
        <v>5.6944444444444447E-3</v>
      </c>
      <c r="FB328" s="270">
        <f t="shared" si="3866"/>
        <v>4.4444444444444444E-3</v>
      </c>
      <c r="FC328" s="270">
        <f t="shared" si="3866"/>
        <v>5.0000000000000001E-3</v>
      </c>
      <c r="FD328" s="270">
        <f t="shared" si="3866"/>
        <v>3.7499999999999999E-3</v>
      </c>
      <c r="FE328" s="270">
        <f t="shared" si="3866"/>
        <v>3.6111111111111109E-3</v>
      </c>
      <c r="FF328" s="270">
        <f t="shared" si="3866"/>
        <v>3.6111111111111109E-3</v>
      </c>
      <c r="FG328" s="270">
        <f t="shared" ref="FG328:FJ328" si="3867">IF(FG332&lt;FG327,(FG327-FG332)/5+FG329,(FG332-FG327)/5+FG327)</f>
        <v>2.2222222222222222E-3</v>
      </c>
      <c r="FH328" s="270">
        <f t="shared" si="3867"/>
        <v>5.0000000000000001E-3</v>
      </c>
      <c r="FI328" s="270">
        <f t="shared" si="3867"/>
        <v>2.2222222222222222E-3</v>
      </c>
      <c r="FJ328" s="270">
        <f t="shared" si="3867"/>
        <v>4.1666666666666666E-3</v>
      </c>
      <c r="FK328" s="274">
        <f t="shared" ref="FK328" si="3868">IF(FK332&lt;FK327,(FK327-FK332)/5+FK329,(FK332-FK327)/5+FK327)</f>
        <v>3.6111111111111109E-3</v>
      </c>
      <c r="FL328" s="214">
        <f t="shared" si="3774"/>
        <v>-51</v>
      </c>
      <c r="FM328" s="214"/>
      <c r="FN328" s="214"/>
      <c r="FO328" s="216"/>
      <c r="FP328" s="216"/>
      <c r="FQ328" s="216"/>
      <c r="FR328" s="216"/>
      <c r="FS328" s="216"/>
      <c r="FT328" s="216"/>
      <c r="FU328" s="216"/>
      <c r="FV328" s="216"/>
      <c r="FW328" s="216"/>
      <c r="FX328" s="216"/>
      <c r="FY328" s="216"/>
      <c r="FZ328" s="216"/>
      <c r="GA328" s="216"/>
      <c r="GB328" s="216"/>
      <c r="GC328" s="216"/>
      <c r="GD328" s="216"/>
      <c r="GE328" s="216"/>
      <c r="GF328" s="216"/>
      <c r="GG328" s="216"/>
      <c r="GH328" s="216"/>
      <c r="GI328" s="216"/>
      <c r="GJ328" s="216"/>
      <c r="GK328" s="216"/>
      <c r="GL328" s="216"/>
      <c r="GM328" s="216"/>
      <c r="GN328" s="216"/>
      <c r="GO328" s="216"/>
      <c r="GP328" s="216"/>
      <c r="GQ328" s="216"/>
      <c r="GR328" s="216"/>
      <c r="GS328" s="216"/>
      <c r="GT328" s="216"/>
      <c r="GU328" s="216"/>
      <c r="GV328" s="216"/>
      <c r="GW328" s="216"/>
      <c r="GX328" s="216"/>
      <c r="GY328" s="216"/>
      <c r="GZ328" s="216"/>
      <c r="HA328" s="216"/>
      <c r="HB328" s="216"/>
      <c r="HC328" s="216"/>
      <c r="HD328" s="216"/>
      <c r="HE328" s="216"/>
      <c r="HF328" s="216"/>
      <c r="HG328" s="216"/>
      <c r="HH328" s="216"/>
      <c r="HI328" s="216"/>
      <c r="HJ328" s="216"/>
      <c r="HK328" s="216"/>
      <c r="HL328" s="216"/>
      <c r="HM328" s="216"/>
      <c r="HN328" s="216"/>
      <c r="HO328" s="216"/>
      <c r="HP328" s="216"/>
      <c r="HQ328" s="216"/>
      <c r="HR328" s="216"/>
      <c r="HS328" s="216"/>
      <c r="HT328" s="216"/>
      <c r="HU328" s="216"/>
      <c r="HV328" s="216"/>
      <c r="HW328" s="216"/>
      <c r="HX328" s="216"/>
      <c r="HY328" s="216"/>
      <c r="HZ328" s="216"/>
      <c r="IA328" s="216"/>
      <c r="IB328" s="216"/>
      <c r="IC328" s="216"/>
      <c r="ID328" s="216"/>
      <c r="IE328" s="216"/>
      <c r="IF328" s="216"/>
      <c r="IG328" s="216"/>
      <c r="IH328" s="216"/>
      <c r="II328" s="216"/>
      <c r="IJ328" s="216"/>
      <c r="IK328" s="216"/>
      <c r="IL328" s="216"/>
      <c r="IM328" s="216"/>
      <c r="IN328" s="216"/>
      <c r="IO328" s="216"/>
      <c r="IP328" s="216"/>
      <c r="IQ328" s="216"/>
      <c r="IR328" s="216"/>
      <c r="IS328" s="216"/>
      <c r="IT328" s="216"/>
      <c r="IU328" s="216"/>
      <c r="IV328" s="216"/>
      <c r="IW328" s="216"/>
      <c r="IX328" s="216"/>
      <c r="IY328" s="216"/>
      <c r="IZ328" s="216"/>
      <c r="JA328" s="216"/>
      <c r="JB328" s="216"/>
      <c r="JC328" s="216"/>
      <c r="JD328" s="216"/>
      <c r="JE328" s="216"/>
      <c r="JF328" s="216"/>
      <c r="JG328" s="216"/>
      <c r="JH328" s="216"/>
      <c r="JI328" s="216"/>
      <c r="JJ328" s="216"/>
      <c r="JK328" s="216"/>
      <c r="JL328" s="216"/>
      <c r="JM328" s="216"/>
      <c r="JN328" s="216"/>
      <c r="JO328" s="216"/>
      <c r="JP328" s="216"/>
      <c r="JQ328" s="216"/>
      <c r="JR328" s="216"/>
    </row>
    <row r="329" spans="58:278">
      <c r="BF329" s="215">
        <v>-52</v>
      </c>
      <c r="BG329" s="214">
        <f t="shared" si="3717"/>
        <v>-52</v>
      </c>
      <c r="BH329" s="257">
        <f t="shared" ref="BH329:BI329" si="3869">IF(BH332&lt;BH327,(BH327-BH332)/5+BH330,(BH332-BH327)/5+BH328)</f>
        <v>3.8888888888888888E-3</v>
      </c>
      <c r="BI329" s="254">
        <f t="shared" si="3869"/>
        <v>3.0555555555555557E-3</v>
      </c>
      <c r="BJ329" s="254">
        <f t="shared" ref="BJ329:BS329" si="3870">IF(BJ332&lt;BJ327,(BJ327-BJ332)/5+BJ330,(BJ332-BJ327)/5+BJ328)</f>
        <v>3.3333333333333335E-3</v>
      </c>
      <c r="BK329" s="254">
        <f t="shared" si="3870"/>
        <v>2.7777777777777779E-3</v>
      </c>
      <c r="BL329" s="254">
        <f t="shared" si="3870"/>
        <v>1.6666666666666668E-3</v>
      </c>
      <c r="BM329" s="254">
        <f t="shared" si="3870"/>
        <v>1.9444444444444446E-3</v>
      </c>
      <c r="BN329" s="254">
        <f t="shared" si="3870"/>
        <v>2.3611111111111111E-3</v>
      </c>
      <c r="BO329" s="254">
        <f t="shared" si="3870"/>
        <v>1.6666666666666668E-3</v>
      </c>
      <c r="BP329" s="254">
        <f t="shared" si="3870"/>
        <v>2.7777777777777779E-3</v>
      </c>
      <c r="BQ329" s="254">
        <f t="shared" si="3870"/>
        <v>1.6666666666666668E-3</v>
      </c>
      <c r="BR329" s="254">
        <f t="shared" si="3870"/>
        <v>1.6666666666666668E-3</v>
      </c>
      <c r="BS329" s="254">
        <f t="shared" si="3870"/>
        <v>2.0833333333333333E-3</v>
      </c>
      <c r="BT329" s="254">
        <f t="shared" ref="BT329:CJ329" si="3871">IF(BT332&lt;BT327,(BT327-BT332)/5+BT330,(BT332-BT327)/5+BT328)</f>
        <v>1.3888888888888889E-3</v>
      </c>
      <c r="BU329" s="254">
        <f t="shared" si="3871"/>
        <v>1.3888888888888889E-3</v>
      </c>
      <c r="BV329" s="254">
        <f t="shared" si="3871"/>
        <v>1.3888888888888889E-3</v>
      </c>
      <c r="BW329" s="254">
        <f t="shared" si="3871"/>
        <v>1.3888888888888889E-3</v>
      </c>
      <c r="BX329" s="254">
        <f t="shared" si="3871"/>
        <v>9.722222222222223E-4</v>
      </c>
      <c r="BY329" s="254">
        <f t="shared" si="3871"/>
        <v>6.9444444444444447E-4</v>
      </c>
      <c r="BZ329" s="254">
        <f t="shared" si="3871"/>
        <v>4.1666666666666664E-4</v>
      </c>
      <c r="CA329" s="254">
        <f t="shared" si="3871"/>
        <v>0</v>
      </c>
      <c r="CB329" s="254">
        <f t="shared" si="3871"/>
        <v>0</v>
      </c>
      <c r="CC329" s="254">
        <f t="shared" si="3871"/>
        <v>0.99930555555555556</v>
      </c>
      <c r="CD329" s="254">
        <f t="shared" si="3871"/>
        <v>0.99694444444444452</v>
      </c>
      <c r="CE329" s="254">
        <f t="shared" si="3871"/>
        <v>0.99722222222222223</v>
      </c>
      <c r="CF329" s="254">
        <f t="shared" si="3871"/>
        <v>0.99805555555555536</v>
      </c>
      <c r="CG329" s="254">
        <f t="shared" si="3871"/>
        <v>0.99597222222222237</v>
      </c>
      <c r="CH329" s="254">
        <f t="shared" si="3871"/>
        <v>0.99222222222222212</v>
      </c>
      <c r="CI329" s="254">
        <f t="shared" si="3871"/>
        <v>0.99222222222222212</v>
      </c>
      <c r="CJ329" s="254">
        <f t="shared" si="3871"/>
        <v>0.99124999999999996</v>
      </c>
      <c r="CK329" s="254">
        <f t="shared" ref="CK329:DA329" si="3872">IF(CK332&lt;CK327,(CK327-CK332)/5+CK330,(CK332-CK327)/5+CK328)</f>
        <v>0.98777777777777775</v>
      </c>
      <c r="CL329" s="254">
        <f t="shared" si="3872"/>
        <v>0.98680555555555549</v>
      </c>
      <c r="CM329" s="254">
        <f t="shared" si="3872"/>
        <v>0.97430555555555565</v>
      </c>
      <c r="CN329" s="254">
        <f t="shared" si="3872"/>
        <v>0.96777777777777785</v>
      </c>
      <c r="CO329" s="254">
        <f t="shared" si="3872"/>
        <v>0.9651388888888891</v>
      </c>
      <c r="CP329" s="254">
        <f t="shared" si="3872"/>
        <v>0.9538888888888889</v>
      </c>
      <c r="CQ329" s="254">
        <f t="shared" si="3872"/>
        <v>0.95194444444444459</v>
      </c>
      <c r="CR329" s="254">
        <f t="shared" si="3872"/>
        <v>0.94222222222222241</v>
      </c>
      <c r="CS329" s="254">
        <f t="shared" si="3872"/>
        <v>0.94166666666666676</v>
      </c>
      <c r="CT329" s="254">
        <f t="shared" si="3872"/>
        <v>0.93541666666666667</v>
      </c>
      <c r="CU329" s="254">
        <f t="shared" si="3872"/>
        <v>0.91805555555555562</v>
      </c>
      <c r="CV329" s="254">
        <f t="shared" si="3872"/>
        <v>0.5558333333333334</v>
      </c>
      <c r="CW329" s="254">
        <f t="shared" si="3872"/>
        <v>0.55458333333333332</v>
      </c>
      <c r="CX329" s="254">
        <f t="shared" si="3872"/>
        <v>0.55374999999999996</v>
      </c>
      <c r="CY329" s="254">
        <f t="shared" si="3872"/>
        <v>0.55041666666666655</v>
      </c>
      <c r="CZ329" s="254">
        <f t="shared" si="3872"/>
        <v>0.54958333333333342</v>
      </c>
      <c r="DA329" s="254">
        <f t="shared" si="3872"/>
        <v>0.54541666666666666</v>
      </c>
      <c r="DB329" s="254">
        <f t="shared" ref="DB329:DO329" si="3873">IF(DB332&lt;DB327,(DB327-DB332)/5+DB330,(DB332-DB327)/5+DB328)</f>
        <v>0.5429166666666666</v>
      </c>
      <c r="DC329" s="254">
        <f t="shared" si="3873"/>
        <v>0</v>
      </c>
      <c r="DD329" s="254">
        <f t="shared" si="3873"/>
        <v>0</v>
      </c>
      <c r="DE329" s="254">
        <f t="shared" si="3873"/>
        <v>0</v>
      </c>
      <c r="DF329" s="254">
        <f t="shared" si="3873"/>
        <v>0</v>
      </c>
      <c r="DG329" s="254">
        <f t="shared" si="3873"/>
        <v>0</v>
      </c>
      <c r="DH329" s="254">
        <f t="shared" si="3873"/>
        <v>0</v>
      </c>
      <c r="DI329" s="254">
        <f t="shared" si="3873"/>
        <v>0</v>
      </c>
      <c r="DJ329" s="254">
        <f t="shared" si="3873"/>
        <v>0</v>
      </c>
      <c r="DK329" s="254">
        <f t="shared" si="3873"/>
        <v>0</v>
      </c>
      <c r="DL329" s="254">
        <f t="shared" si="3873"/>
        <v>0</v>
      </c>
      <c r="DM329" s="254">
        <f t="shared" si="3873"/>
        <v>0</v>
      </c>
      <c r="DN329" s="254">
        <f t="shared" si="3873"/>
        <v>0</v>
      </c>
      <c r="DO329" s="254">
        <f t="shared" si="3873"/>
        <v>0</v>
      </c>
      <c r="DP329" s="254">
        <f t="shared" ref="DP329" si="3874">IF(DP332&lt;DP327,(DP327-DP332)/5+DP330,(DP332-DP327)/5+DP328)</f>
        <v>0</v>
      </c>
      <c r="DQ329" s="306">
        <f t="shared" si="3768"/>
        <v>-52</v>
      </c>
      <c r="DR329" s="254">
        <f t="shared" ref="DR329:DS329" si="3875">IF(DR332&lt;DR327,(DR327-DR332)/5+DR330,(DR332-DR327)/5+DR328)</f>
        <v>7.2222222222222229E-2</v>
      </c>
      <c r="DS329" s="254">
        <f t="shared" si="3875"/>
        <v>6.4583333333333326E-2</v>
      </c>
      <c r="DT329" s="254">
        <f t="shared" ref="DT329:EC329" si="3876">IF(DT332&lt;DT327,(DT327-DT332)/5+DT330,(DT332-DT327)/5+DT328)</f>
        <v>6.6388888888888886E-2</v>
      </c>
      <c r="DU329" s="254">
        <f t="shared" si="3876"/>
        <v>6.6388888888888886E-2</v>
      </c>
      <c r="DV329" s="254">
        <f t="shared" si="3876"/>
        <v>5.4305555555555558E-2</v>
      </c>
      <c r="DW329" s="254">
        <f t="shared" si="3876"/>
        <v>4.9722222222222216E-2</v>
      </c>
      <c r="DX329" s="254">
        <f t="shared" si="3876"/>
        <v>4.7777777777777787E-2</v>
      </c>
      <c r="DY329" s="254">
        <f t="shared" si="3876"/>
        <v>4.7222222222222228E-2</v>
      </c>
      <c r="DZ329" s="254">
        <f t="shared" si="3876"/>
        <v>3.2361111111111111E-2</v>
      </c>
      <c r="EA329" s="254">
        <f t="shared" si="3876"/>
        <v>3.0277777777777782E-2</v>
      </c>
      <c r="EB329" s="254">
        <f t="shared" si="3876"/>
        <v>2.930555555555556E-2</v>
      </c>
      <c r="EC329" s="254">
        <f t="shared" si="3876"/>
        <v>2.7083333333333331E-2</v>
      </c>
      <c r="ED329" s="254">
        <f t="shared" ref="ED329:EO329" si="3877">IF(ED332&lt;ED327,(ED327-ED332)/5+ED330,(ED332-ED327)/5+ED328)</f>
        <v>2.4999999999999998E-2</v>
      </c>
      <c r="EE329" s="254">
        <f t="shared" si="3877"/>
        <v>2.5694444444444443E-2</v>
      </c>
      <c r="EF329" s="254">
        <f t="shared" si="3877"/>
        <v>2.3611111111111107E-2</v>
      </c>
      <c r="EG329" s="254">
        <f t="shared" si="3877"/>
        <v>2.3333333333333334E-2</v>
      </c>
      <c r="EH329" s="254">
        <f t="shared" si="3877"/>
        <v>2.1666666666666667E-2</v>
      </c>
      <c r="EI329" s="254">
        <f t="shared" si="3877"/>
        <v>1.9583333333333335E-2</v>
      </c>
      <c r="EJ329" s="254">
        <f t="shared" si="3877"/>
        <v>2.2083333333333333E-2</v>
      </c>
      <c r="EK329" s="254">
        <f t="shared" si="3877"/>
        <v>2.0694444444444442E-2</v>
      </c>
      <c r="EL329" s="254">
        <f t="shared" si="3877"/>
        <v>1.9027777777777782E-2</v>
      </c>
      <c r="EM329" s="254">
        <f t="shared" si="3877"/>
        <v>1.5972222222222221E-2</v>
      </c>
      <c r="EN329" s="254">
        <f t="shared" si="3877"/>
        <v>1.4305555555555556E-2</v>
      </c>
      <c r="EO329" s="254">
        <f t="shared" si="3877"/>
        <v>1.388888888888889E-2</v>
      </c>
      <c r="EP329" s="254">
        <f t="shared" ref="EP329:FF329" si="3878">IF(EP332&lt;EP327,(EP327-EP332)/5+EP330,(EP332-EP327)/5+EP328)</f>
        <v>1.388888888888889E-2</v>
      </c>
      <c r="EQ329" s="254">
        <f t="shared" si="3878"/>
        <v>1.3194444444444443E-2</v>
      </c>
      <c r="ER329" s="254">
        <f t="shared" si="3878"/>
        <v>1.1527777777777777E-2</v>
      </c>
      <c r="ES329" s="254">
        <f t="shared" si="3878"/>
        <v>1.013888888888889E-2</v>
      </c>
      <c r="ET329" s="254">
        <f t="shared" si="3878"/>
        <v>7.9166666666666656E-3</v>
      </c>
      <c r="EU329" s="254">
        <f t="shared" si="3878"/>
        <v>7.4999999999999997E-3</v>
      </c>
      <c r="EV329" s="254">
        <f t="shared" si="3878"/>
        <v>8.4722222222222213E-3</v>
      </c>
      <c r="EW329" s="254">
        <f t="shared" si="3878"/>
        <v>5.8333333333333336E-3</v>
      </c>
      <c r="EX329" s="254">
        <f t="shared" si="3878"/>
        <v>7.4999999999999997E-3</v>
      </c>
      <c r="EY329" s="254">
        <f t="shared" si="3878"/>
        <v>7.2222222222222219E-3</v>
      </c>
      <c r="EZ329" s="254">
        <f t="shared" si="3878"/>
        <v>5.8333333333333336E-3</v>
      </c>
      <c r="FA329" s="254">
        <f t="shared" si="3878"/>
        <v>5.8333333333333336E-3</v>
      </c>
      <c r="FB329" s="254">
        <f t="shared" si="3878"/>
        <v>4.7222222222222223E-3</v>
      </c>
      <c r="FC329" s="254">
        <f t="shared" si="3878"/>
        <v>5.138888888888889E-3</v>
      </c>
      <c r="FD329" s="254">
        <f t="shared" si="3878"/>
        <v>4.0277777777777777E-3</v>
      </c>
      <c r="FE329" s="254">
        <f t="shared" si="3878"/>
        <v>3.7499999999999999E-3</v>
      </c>
      <c r="FF329" s="254">
        <f t="shared" si="3878"/>
        <v>3.7499999999999999E-3</v>
      </c>
      <c r="FG329" s="254">
        <f t="shared" ref="FG329:FJ329" si="3879">IF(FG332&lt;FG327,(FG327-FG332)/5+FG330,(FG332-FG327)/5+FG328)</f>
        <v>2.3611111111111111E-3</v>
      </c>
      <c r="FH329" s="254">
        <f t="shared" si="3879"/>
        <v>5.138888888888889E-3</v>
      </c>
      <c r="FI329" s="254">
        <f t="shared" si="3879"/>
        <v>2.3611111111111111E-3</v>
      </c>
      <c r="FJ329" s="254">
        <f t="shared" si="3879"/>
        <v>4.1666666666666666E-3</v>
      </c>
      <c r="FK329" s="255">
        <f t="shared" ref="FK329" si="3880">IF(FK332&lt;FK327,(FK327-FK332)/5+FK330,(FK332-FK327)/5+FK328)</f>
        <v>3.7499999999999999E-3</v>
      </c>
      <c r="FL329" s="214">
        <f t="shared" si="3774"/>
        <v>-52</v>
      </c>
      <c r="FM329" s="214"/>
      <c r="FN329" s="214"/>
      <c r="FO329" s="216"/>
      <c r="FP329" s="216"/>
      <c r="FQ329" s="216"/>
      <c r="FR329" s="216"/>
      <c r="FS329" s="216"/>
      <c r="FT329" s="216"/>
      <c r="FU329" s="216"/>
      <c r="FV329" s="216"/>
      <c r="FW329" s="216"/>
      <c r="FX329" s="216"/>
      <c r="FY329" s="216"/>
      <c r="FZ329" s="216"/>
      <c r="GA329" s="216"/>
      <c r="GB329" s="216"/>
      <c r="GC329" s="216"/>
      <c r="GD329" s="216"/>
      <c r="GE329" s="216"/>
      <c r="GF329" s="216"/>
      <c r="GG329" s="216"/>
      <c r="GH329" s="216"/>
      <c r="GI329" s="216"/>
      <c r="GJ329" s="216"/>
      <c r="GK329" s="216"/>
      <c r="GL329" s="216"/>
      <c r="GM329" s="216"/>
      <c r="GN329" s="216"/>
      <c r="GO329" s="216"/>
      <c r="GP329" s="216"/>
      <c r="GQ329" s="216"/>
      <c r="GR329" s="216"/>
      <c r="GS329" s="216"/>
      <c r="GT329" s="216"/>
      <c r="GU329" s="216"/>
      <c r="GV329" s="216"/>
      <c r="GW329" s="216"/>
      <c r="GX329" s="216"/>
      <c r="GY329" s="216"/>
      <c r="GZ329" s="216"/>
      <c r="HA329" s="216"/>
      <c r="HB329" s="216"/>
      <c r="HC329" s="216"/>
      <c r="HD329" s="216"/>
      <c r="HE329" s="216"/>
      <c r="HF329" s="216"/>
      <c r="HG329" s="216"/>
      <c r="HH329" s="216"/>
      <c r="HI329" s="216"/>
      <c r="HJ329" s="216"/>
      <c r="HK329" s="216"/>
      <c r="HL329" s="216"/>
      <c r="HM329" s="216"/>
      <c r="HN329" s="216"/>
      <c r="HO329" s="216"/>
      <c r="HP329" s="216"/>
      <c r="HQ329" s="216"/>
      <c r="HR329" s="216"/>
      <c r="HS329" s="216"/>
      <c r="HT329" s="216"/>
      <c r="HU329" s="216"/>
      <c r="HV329" s="216"/>
      <c r="HW329" s="216"/>
      <c r="HX329" s="216"/>
      <c r="HY329" s="216"/>
      <c r="HZ329" s="216"/>
      <c r="IA329" s="216"/>
      <c r="IB329" s="216"/>
      <c r="IC329" s="216"/>
      <c r="ID329" s="216"/>
      <c r="IE329" s="216"/>
      <c r="IF329" s="216"/>
      <c r="IG329" s="216"/>
      <c r="IH329" s="216"/>
      <c r="II329" s="216"/>
      <c r="IJ329" s="216"/>
      <c r="IK329" s="216"/>
      <c r="IL329" s="216"/>
      <c r="IM329" s="216"/>
      <c r="IN329" s="216"/>
      <c r="IO329" s="216"/>
      <c r="IP329" s="216"/>
      <c r="IQ329" s="216"/>
      <c r="IR329" s="216"/>
      <c r="IS329" s="216"/>
      <c r="IT329" s="216"/>
      <c r="IU329" s="216"/>
      <c r="IV329" s="216"/>
      <c r="IW329" s="216"/>
      <c r="IX329" s="216"/>
      <c r="IY329" s="216"/>
      <c r="IZ329" s="216"/>
      <c r="JA329" s="216"/>
      <c r="JB329" s="216"/>
      <c r="JC329" s="216"/>
      <c r="JD329" s="216"/>
      <c r="JE329" s="216"/>
      <c r="JF329" s="216"/>
      <c r="JG329" s="216"/>
      <c r="JH329" s="216"/>
      <c r="JI329" s="216"/>
      <c r="JJ329" s="216"/>
      <c r="JK329" s="216"/>
      <c r="JL329" s="216"/>
      <c r="JM329" s="216"/>
      <c r="JN329" s="216"/>
      <c r="JO329" s="216"/>
      <c r="JP329" s="216"/>
      <c r="JQ329" s="216"/>
      <c r="JR329" s="216"/>
    </row>
    <row r="330" spans="58:278">
      <c r="BF330" s="215">
        <v>-53</v>
      </c>
      <c r="BG330" s="214">
        <f t="shared" si="3717"/>
        <v>-53</v>
      </c>
      <c r="BH330" s="257">
        <f t="shared" ref="BH330:BI330" si="3881">IF(BH332&lt;BH327,(BH327-BH332)/5+BH331,(BH332-BH327)/5+BH329)</f>
        <v>3.7499999999999999E-3</v>
      </c>
      <c r="BI330" s="254">
        <f t="shared" si="3881"/>
        <v>3.1944444444444446E-3</v>
      </c>
      <c r="BJ330" s="254">
        <f t="shared" ref="BJ330:BS330" si="3882">IF(BJ332&lt;BJ327,(BJ327-BJ332)/5+BJ331,(BJ332-BJ327)/5+BJ329)</f>
        <v>3.6111111111111114E-3</v>
      </c>
      <c r="BK330" s="254">
        <f t="shared" si="3882"/>
        <v>2.7777777777777779E-3</v>
      </c>
      <c r="BL330" s="254">
        <f t="shared" si="3882"/>
        <v>1.8055555555555557E-3</v>
      </c>
      <c r="BM330" s="254">
        <f t="shared" si="3882"/>
        <v>2.2222222222222222E-3</v>
      </c>
      <c r="BN330" s="254">
        <f t="shared" si="3882"/>
        <v>2.5000000000000001E-3</v>
      </c>
      <c r="BO330" s="254">
        <f t="shared" si="3882"/>
        <v>1.8055555555555557E-3</v>
      </c>
      <c r="BP330" s="254">
        <f t="shared" si="3882"/>
        <v>2.7777777777777779E-3</v>
      </c>
      <c r="BQ330" s="254">
        <f t="shared" si="3882"/>
        <v>1.8055555555555557E-3</v>
      </c>
      <c r="BR330" s="254">
        <f t="shared" si="3882"/>
        <v>1.8055555555555557E-3</v>
      </c>
      <c r="BS330" s="254">
        <f t="shared" si="3882"/>
        <v>2.0833333333333333E-3</v>
      </c>
      <c r="BT330" s="254">
        <f t="shared" ref="BT330:CJ330" si="3883">IF(BT332&lt;BT327,(BT327-BT332)/5+BT331,(BT332-BT327)/5+BT329)</f>
        <v>1.3888888888888889E-3</v>
      </c>
      <c r="BU330" s="254">
        <f t="shared" si="3883"/>
        <v>1.3888888888888889E-3</v>
      </c>
      <c r="BV330" s="254">
        <f t="shared" si="3883"/>
        <v>1.3888888888888889E-3</v>
      </c>
      <c r="BW330" s="254">
        <f t="shared" si="3883"/>
        <v>1.3888888888888889E-3</v>
      </c>
      <c r="BX330" s="254">
        <f t="shared" si="3883"/>
        <v>1.1111111111111111E-3</v>
      </c>
      <c r="BY330" s="254">
        <f t="shared" si="3883"/>
        <v>6.9444444444444447E-4</v>
      </c>
      <c r="BZ330" s="254">
        <f t="shared" si="3883"/>
        <v>2.7777777777777778E-4</v>
      </c>
      <c r="CA330" s="254">
        <f t="shared" si="3883"/>
        <v>0</v>
      </c>
      <c r="CB330" s="254">
        <f t="shared" si="3883"/>
        <v>0</v>
      </c>
      <c r="CC330" s="254">
        <f t="shared" si="3883"/>
        <v>0.99930555555555556</v>
      </c>
      <c r="CD330" s="254">
        <f t="shared" si="3883"/>
        <v>0.99680555555555561</v>
      </c>
      <c r="CE330" s="254">
        <f t="shared" si="3883"/>
        <v>0.99722222222222223</v>
      </c>
      <c r="CF330" s="254">
        <f t="shared" si="3883"/>
        <v>0.99777777777777765</v>
      </c>
      <c r="CG330" s="254">
        <f t="shared" si="3883"/>
        <v>0.99569444444444455</v>
      </c>
      <c r="CH330" s="254">
        <f t="shared" si="3883"/>
        <v>0.9918055555555555</v>
      </c>
      <c r="CI330" s="254">
        <f t="shared" si="3883"/>
        <v>0.9918055555555555</v>
      </c>
      <c r="CJ330" s="254">
        <f t="shared" si="3883"/>
        <v>0.99069444444444443</v>
      </c>
      <c r="CK330" s="254">
        <f t="shared" ref="CK330:DA330" si="3884">IF(CK332&lt;CK327,(CK327-CK332)/5+CK331,(CK332-CK327)/5+CK329)</f>
        <v>0.98722222222222222</v>
      </c>
      <c r="CL330" s="254">
        <f t="shared" si="3884"/>
        <v>0.98611111111111105</v>
      </c>
      <c r="CM330" s="254">
        <f t="shared" si="3884"/>
        <v>0.97291666666666676</v>
      </c>
      <c r="CN330" s="254">
        <f t="shared" si="3884"/>
        <v>0.96555555555555561</v>
      </c>
      <c r="CO330" s="254">
        <f t="shared" si="3884"/>
        <v>0.96263888888888904</v>
      </c>
      <c r="CP330" s="254">
        <f t="shared" si="3884"/>
        <v>0.95027777777777778</v>
      </c>
      <c r="CQ330" s="254">
        <f t="shared" si="3884"/>
        <v>0.94805555555555565</v>
      </c>
      <c r="CR330" s="254">
        <f t="shared" si="3884"/>
        <v>0.93694444444444458</v>
      </c>
      <c r="CS330" s="254">
        <f t="shared" si="3884"/>
        <v>0.94166666666666676</v>
      </c>
      <c r="CT330" s="254">
        <f t="shared" si="3884"/>
        <v>0.93541666666666667</v>
      </c>
      <c r="CU330" s="254">
        <f t="shared" si="3884"/>
        <v>0.91805555555555562</v>
      </c>
      <c r="CV330" s="254">
        <f t="shared" si="3884"/>
        <v>0.37055555555555558</v>
      </c>
      <c r="CW330" s="254">
        <f t="shared" si="3884"/>
        <v>0.36972222222222223</v>
      </c>
      <c r="CX330" s="254">
        <f t="shared" si="3884"/>
        <v>0.36916666666666664</v>
      </c>
      <c r="CY330" s="254">
        <f t="shared" si="3884"/>
        <v>0.36694444444444441</v>
      </c>
      <c r="CZ330" s="254">
        <f t="shared" si="3884"/>
        <v>0.36638888888888893</v>
      </c>
      <c r="DA330" s="254">
        <f t="shared" si="3884"/>
        <v>0.36361111111111111</v>
      </c>
      <c r="DB330" s="254">
        <f t="shared" ref="DB330:DO330" si="3885">IF(DB332&lt;DB327,(DB327-DB332)/5+DB331,(DB332-DB327)/5+DB329)</f>
        <v>0.3619444444444444</v>
      </c>
      <c r="DC330" s="254">
        <f t="shared" si="3885"/>
        <v>0</v>
      </c>
      <c r="DD330" s="254">
        <f t="shared" si="3885"/>
        <v>0</v>
      </c>
      <c r="DE330" s="254">
        <f t="shared" si="3885"/>
        <v>0</v>
      </c>
      <c r="DF330" s="254">
        <f t="shared" si="3885"/>
        <v>0</v>
      </c>
      <c r="DG330" s="254">
        <f t="shared" si="3885"/>
        <v>0</v>
      </c>
      <c r="DH330" s="254">
        <f t="shared" si="3885"/>
        <v>0</v>
      </c>
      <c r="DI330" s="254">
        <f t="shared" si="3885"/>
        <v>0</v>
      </c>
      <c r="DJ330" s="254">
        <f t="shared" si="3885"/>
        <v>0</v>
      </c>
      <c r="DK330" s="254">
        <f t="shared" si="3885"/>
        <v>0</v>
      </c>
      <c r="DL330" s="254">
        <f t="shared" si="3885"/>
        <v>0</v>
      </c>
      <c r="DM330" s="254">
        <f t="shared" si="3885"/>
        <v>0</v>
      </c>
      <c r="DN330" s="254">
        <f t="shared" si="3885"/>
        <v>0</v>
      </c>
      <c r="DO330" s="254">
        <f t="shared" si="3885"/>
        <v>0</v>
      </c>
      <c r="DP330" s="254">
        <f t="shared" ref="DP330" si="3886">IF(DP332&lt;DP327,(DP327-DP332)/5+DP331,(DP332-DP327)/5+DP329)</f>
        <v>0</v>
      </c>
      <c r="DQ330" s="306">
        <f t="shared" si="3768"/>
        <v>-53</v>
      </c>
      <c r="DR330" s="254">
        <f t="shared" ref="DR330:DS330" si="3887">IF(DR332&lt;DR327,(DR327-DR332)/5+DR331,(DR332-DR327)/5+DR329)</f>
        <v>7.2222222222222229E-2</v>
      </c>
      <c r="DS330" s="254">
        <f t="shared" si="3887"/>
        <v>6.9444444444444434E-2</v>
      </c>
      <c r="DT330" s="254">
        <f t="shared" ref="DT330:EC330" si="3888">IF(DT332&lt;DT327,(DT327-DT332)/5+DT331,(DT332-DT327)/5+DT329)</f>
        <v>7.2499999999999995E-2</v>
      </c>
      <c r="DU330" s="254">
        <f t="shared" si="3888"/>
        <v>7.2499999999999995E-2</v>
      </c>
      <c r="DV330" s="254">
        <f t="shared" si="3888"/>
        <v>5.8888888888888893E-2</v>
      </c>
      <c r="DW330" s="254">
        <f t="shared" si="3888"/>
        <v>5.2361111111111101E-2</v>
      </c>
      <c r="DX330" s="254">
        <f t="shared" si="3888"/>
        <v>5.152777777777779E-2</v>
      </c>
      <c r="DY330" s="254">
        <f t="shared" si="3888"/>
        <v>5.0694444444444452E-2</v>
      </c>
      <c r="DZ330" s="254">
        <f t="shared" si="3888"/>
        <v>3.4305555555555554E-2</v>
      </c>
      <c r="EA330" s="254">
        <f t="shared" si="3888"/>
        <v>3.2222222222222228E-2</v>
      </c>
      <c r="EB330" s="254">
        <f t="shared" si="3888"/>
        <v>3.1111111111111117E-2</v>
      </c>
      <c r="EC330" s="254">
        <f t="shared" si="3888"/>
        <v>2.8472222222222218E-2</v>
      </c>
      <c r="ED330" s="254">
        <f t="shared" ref="ED330:EO330" si="3889">IF(ED332&lt;ED327,(ED327-ED332)/5+ED331,(ED332-ED327)/5+ED329)</f>
        <v>2.6388888888888885E-2</v>
      </c>
      <c r="EE330" s="254">
        <f t="shared" si="3889"/>
        <v>2.7083333333333331E-2</v>
      </c>
      <c r="EF330" s="254">
        <f t="shared" si="3889"/>
        <v>2.4999999999999994E-2</v>
      </c>
      <c r="EG330" s="254">
        <f t="shared" si="3889"/>
        <v>2.4583333333333336E-2</v>
      </c>
      <c r="EH330" s="254">
        <f t="shared" si="3889"/>
        <v>2.2777777777777779E-2</v>
      </c>
      <c r="EI330" s="254">
        <f t="shared" si="3889"/>
        <v>2.0694444444444446E-2</v>
      </c>
      <c r="EJ330" s="254">
        <f t="shared" si="3889"/>
        <v>2.3055555555555555E-2</v>
      </c>
      <c r="EK330" s="254">
        <f t="shared" si="3889"/>
        <v>2.1666666666666664E-2</v>
      </c>
      <c r="EL330" s="254">
        <f t="shared" si="3889"/>
        <v>1.9861111111111118E-2</v>
      </c>
      <c r="EM330" s="254">
        <f t="shared" si="3889"/>
        <v>1.6666666666666666E-2</v>
      </c>
      <c r="EN330" s="254">
        <f t="shared" si="3889"/>
        <v>1.4861111111111111E-2</v>
      </c>
      <c r="EO330" s="254">
        <f t="shared" si="3889"/>
        <v>1.4583333333333335E-2</v>
      </c>
      <c r="EP330" s="254">
        <f t="shared" ref="EP330:FF330" si="3890">IF(EP332&lt;EP327,(EP327-EP332)/5+EP331,(EP332-EP327)/5+EP329)</f>
        <v>1.4583333333333335E-2</v>
      </c>
      <c r="EQ330" s="254">
        <f t="shared" si="3890"/>
        <v>1.3888888888888886E-2</v>
      </c>
      <c r="ER330" s="254">
        <f t="shared" si="3890"/>
        <v>1.2083333333333333E-2</v>
      </c>
      <c r="ES330" s="254">
        <f t="shared" si="3890"/>
        <v>1.0694444444444446E-2</v>
      </c>
      <c r="ET330" s="254">
        <f t="shared" si="3890"/>
        <v>8.0555555555555554E-3</v>
      </c>
      <c r="EU330" s="254">
        <f t="shared" si="3890"/>
        <v>7.7777777777777776E-3</v>
      </c>
      <c r="EV330" s="254">
        <f t="shared" si="3890"/>
        <v>8.8888888888888871E-3</v>
      </c>
      <c r="EW330" s="254">
        <f t="shared" si="3890"/>
        <v>5.9722222222222225E-3</v>
      </c>
      <c r="EX330" s="254">
        <f t="shared" si="3890"/>
        <v>7.7777777777777776E-3</v>
      </c>
      <c r="EY330" s="254">
        <f t="shared" si="3890"/>
        <v>7.3611111111111108E-3</v>
      </c>
      <c r="EZ330" s="254">
        <f t="shared" si="3890"/>
        <v>5.9722222222222225E-3</v>
      </c>
      <c r="FA330" s="254">
        <f t="shared" si="3890"/>
        <v>5.9722222222222225E-3</v>
      </c>
      <c r="FB330" s="254">
        <f t="shared" si="3890"/>
        <v>5.0000000000000001E-3</v>
      </c>
      <c r="FC330" s="254">
        <f t="shared" si="3890"/>
        <v>5.2777777777777779E-3</v>
      </c>
      <c r="FD330" s="254">
        <f t="shared" si="3890"/>
        <v>4.3055555555555555E-3</v>
      </c>
      <c r="FE330" s="254">
        <f t="shared" si="3890"/>
        <v>3.8888888888888888E-3</v>
      </c>
      <c r="FF330" s="254">
        <f t="shared" si="3890"/>
        <v>3.8888888888888888E-3</v>
      </c>
      <c r="FG330" s="254">
        <f t="shared" ref="FG330:FJ330" si="3891">IF(FG332&lt;FG327,(FG327-FG332)/5+FG331,(FG332-FG327)/5+FG329)</f>
        <v>2.5000000000000001E-3</v>
      </c>
      <c r="FH330" s="254">
        <f t="shared" si="3891"/>
        <v>5.2777777777777779E-3</v>
      </c>
      <c r="FI330" s="254">
        <f t="shared" si="3891"/>
        <v>2.5000000000000001E-3</v>
      </c>
      <c r="FJ330" s="254">
        <f t="shared" si="3891"/>
        <v>4.1666666666666666E-3</v>
      </c>
      <c r="FK330" s="255">
        <f t="shared" ref="FK330" si="3892">IF(FK332&lt;FK327,(FK327-FK332)/5+FK331,(FK332-FK327)/5+FK329)</f>
        <v>3.8888888888888888E-3</v>
      </c>
      <c r="FL330" s="214">
        <f t="shared" si="3774"/>
        <v>-53</v>
      </c>
      <c r="FM330" s="214"/>
      <c r="FN330" s="214"/>
      <c r="FO330" s="216"/>
      <c r="FP330" s="216"/>
      <c r="FQ330" s="216"/>
      <c r="FR330" s="216"/>
      <c r="FS330" s="216"/>
      <c r="FT330" s="216"/>
      <c r="FU330" s="216"/>
      <c r="FV330" s="216"/>
      <c r="FW330" s="216"/>
      <c r="FX330" s="216"/>
      <c r="FY330" s="216"/>
      <c r="FZ330" s="216"/>
      <c r="GA330" s="216"/>
      <c r="GB330" s="216"/>
      <c r="GC330" s="216"/>
      <c r="GD330" s="216"/>
      <c r="GE330" s="216"/>
      <c r="GF330" s="216"/>
      <c r="GG330" s="216"/>
      <c r="GH330" s="216"/>
      <c r="GI330" s="216"/>
      <c r="GJ330" s="216"/>
      <c r="GK330" s="216"/>
      <c r="GL330" s="216"/>
      <c r="GM330" s="216"/>
      <c r="GN330" s="216"/>
      <c r="GO330" s="216"/>
      <c r="GP330" s="216"/>
      <c r="GQ330" s="216"/>
      <c r="GR330" s="216"/>
      <c r="GS330" s="216"/>
      <c r="GT330" s="216"/>
      <c r="GU330" s="216"/>
      <c r="GV330" s="216"/>
      <c r="GW330" s="216"/>
      <c r="GX330" s="216"/>
      <c r="GY330" s="216"/>
      <c r="GZ330" s="216"/>
      <c r="HA330" s="216"/>
      <c r="HB330" s="216"/>
      <c r="HC330" s="216"/>
      <c r="HD330" s="216"/>
      <c r="HE330" s="216"/>
      <c r="HF330" s="216"/>
      <c r="HG330" s="216"/>
      <c r="HH330" s="216"/>
      <c r="HI330" s="216"/>
      <c r="HJ330" s="216"/>
      <c r="HK330" s="216"/>
      <c r="HL330" s="216"/>
      <c r="HM330" s="216"/>
      <c r="HN330" s="216"/>
      <c r="HO330" s="216"/>
      <c r="HP330" s="216"/>
      <c r="HQ330" s="216"/>
      <c r="HR330" s="216"/>
      <c r="HS330" s="216"/>
      <c r="HT330" s="216"/>
      <c r="HU330" s="216"/>
      <c r="HV330" s="216"/>
      <c r="HW330" s="216"/>
      <c r="HX330" s="216"/>
      <c r="HY330" s="216"/>
      <c r="HZ330" s="216"/>
      <c r="IA330" s="216"/>
      <c r="IB330" s="216"/>
      <c r="IC330" s="216"/>
      <c r="ID330" s="216"/>
      <c r="IE330" s="216"/>
      <c r="IF330" s="216"/>
      <c r="IG330" s="216"/>
      <c r="IH330" s="216"/>
      <c r="II330" s="216"/>
      <c r="IJ330" s="216"/>
      <c r="IK330" s="216"/>
      <c r="IL330" s="216"/>
      <c r="IM330" s="216"/>
      <c r="IN330" s="216"/>
      <c r="IO330" s="216"/>
      <c r="IP330" s="216"/>
      <c r="IQ330" s="216"/>
      <c r="IR330" s="216"/>
      <c r="IS330" s="216"/>
      <c r="IT330" s="216"/>
      <c r="IU330" s="216"/>
      <c r="IV330" s="216"/>
      <c r="IW330" s="216"/>
      <c r="IX330" s="216"/>
      <c r="IY330" s="216"/>
      <c r="IZ330" s="216"/>
      <c r="JA330" s="216"/>
      <c r="JB330" s="216"/>
      <c r="JC330" s="216"/>
      <c r="JD330" s="216"/>
      <c r="JE330" s="216"/>
      <c r="JF330" s="216"/>
      <c r="JG330" s="216"/>
      <c r="JH330" s="216"/>
      <c r="JI330" s="216"/>
      <c r="JJ330" s="216"/>
      <c r="JK330" s="216"/>
      <c r="JL330" s="216"/>
      <c r="JM330" s="216"/>
      <c r="JN330" s="216"/>
      <c r="JO330" s="216"/>
      <c r="JP330" s="216"/>
      <c r="JQ330" s="216"/>
      <c r="JR330" s="216"/>
    </row>
    <row r="331" spans="58:278" ht="15.75" thickBot="1">
      <c r="BF331" s="215">
        <v>-54</v>
      </c>
      <c r="BG331" s="214">
        <f t="shared" si="3717"/>
        <v>-54</v>
      </c>
      <c r="BH331" s="286">
        <f>IF(BH332&lt;BH327,(BH327-BH332)/5+BH332,(BH332-BH327)/5+BH330)</f>
        <v>3.6111111111111109E-3</v>
      </c>
      <c r="BI331" s="283">
        <f>IF(BI332&lt;BI327,(BI327-BI332)/5+BI332,(BI332-BI327)/5+BI330)</f>
        <v>3.3333333333333335E-3</v>
      </c>
      <c r="BJ331" s="283">
        <f t="shared" ref="BJ331:BS331" si="3893">IF(BJ332&lt;BJ327,(BJ327-BJ332)/5+BJ332,(BJ332-BJ327)/5+BJ330)</f>
        <v>3.8888888888888892E-3</v>
      </c>
      <c r="BK331" s="283">
        <f t="shared" si="3893"/>
        <v>2.7777777777777779E-3</v>
      </c>
      <c r="BL331" s="283">
        <f t="shared" si="3893"/>
        <v>1.9444444444444446E-3</v>
      </c>
      <c r="BM331" s="283">
        <f t="shared" si="3893"/>
        <v>2.5000000000000001E-3</v>
      </c>
      <c r="BN331" s="283">
        <f t="shared" si="3893"/>
        <v>2.638888888888889E-3</v>
      </c>
      <c r="BO331" s="283">
        <f t="shared" si="3893"/>
        <v>1.9444444444444446E-3</v>
      </c>
      <c r="BP331" s="283">
        <f t="shared" si="3893"/>
        <v>2.7777777777777779E-3</v>
      </c>
      <c r="BQ331" s="283">
        <f t="shared" si="3893"/>
        <v>1.9444444444444446E-3</v>
      </c>
      <c r="BR331" s="283">
        <f t="shared" si="3893"/>
        <v>1.9444444444444446E-3</v>
      </c>
      <c r="BS331" s="283">
        <f t="shared" si="3893"/>
        <v>2.0833333333333333E-3</v>
      </c>
      <c r="BT331" s="283">
        <f t="shared" ref="BT331" si="3894">IF(BT332&lt;BT327,(BT327-BT332)/5+BT332,(BT332-BT327)/5+BT330)</f>
        <v>1.3888888888888889E-3</v>
      </c>
      <c r="BU331" s="283">
        <f t="shared" ref="BU331" si="3895">IF(BU332&lt;BU327,(BU327-BU332)/5+BU332,(BU332-BU327)/5+BU330)</f>
        <v>1.3888888888888889E-3</v>
      </c>
      <c r="BV331" s="283">
        <f t="shared" ref="BV331" si="3896">IF(BV332&lt;BV327,(BV327-BV332)/5+BV332,(BV332-BV327)/5+BV330)</f>
        <v>1.3888888888888889E-3</v>
      </c>
      <c r="BW331" s="283">
        <f t="shared" ref="BW331" si="3897">IF(BW332&lt;BW327,(BW327-BW332)/5+BW332,(BW332-BW327)/5+BW330)</f>
        <v>1.3888888888888889E-3</v>
      </c>
      <c r="BX331" s="283">
        <f t="shared" ref="BX331" si="3898">IF(BX332&lt;BX327,(BX327-BX332)/5+BX332,(BX332-BX327)/5+BX330)</f>
        <v>1.25E-3</v>
      </c>
      <c r="BY331" s="283">
        <f t="shared" ref="BY331" si="3899">IF(BY332&lt;BY327,(BY327-BY332)/5+BY332,(BY332-BY327)/5+BY330)</f>
        <v>6.9444444444444447E-4</v>
      </c>
      <c r="BZ331" s="283">
        <f t="shared" ref="BZ331" si="3900">IF(BZ332&lt;BZ327,(BZ327-BZ332)/5+BZ332,(BZ332-BZ327)/5+BZ330)</f>
        <v>1.3888888888888889E-4</v>
      </c>
      <c r="CA331" s="283">
        <f t="shared" ref="CA331" si="3901">IF(CA332&lt;CA327,(CA327-CA332)/5+CA332,(CA332-CA327)/5+CA330)</f>
        <v>0</v>
      </c>
      <c r="CB331" s="283">
        <f t="shared" ref="CB331" si="3902">IF(CB332&lt;CB327,(CB327-CB332)/5+CB332,(CB332-CB327)/5+CB330)</f>
        <v>0</v>
      </c>
      <c r="CC331" s="283">
        <f t="shared" ref="CC331" si="3903">IF(CC332&lt;CC327,(CC327-CC332)/5+CC332,(CC332-CC327)/5+CC330)</f>
        <v>0.99930555555555556</v>
      </c>
      <c r="CD331" s="283">
        <f t="shared" ref="CD331" si="3904">IF(CD332&lt;CD327,(CD327-CD332)/5+CD332,(CD332-CD327)/5+CD330)</f>
        <v>0.9966666666666667</v>
      </c>
      <c r="CE331" s="283">
        <f t="shared" ref="CE331" si="3905">IF(CE332&lt;CE327,(CE327-CE332)/5+CE332,(CE332-CE327)/5+CE330)</f>
        <v>0.99722222222222223</v>
      </c>
      <c r="CF331" s="283">
        <f t="shared" ref="CF331" si="3906">IF(CF332&lt;CF327,(CF327-CF332)/5+CF332,(CF332-CF327)/5+CF330)</f>
        <v>0.99749999999999994</v>
      </c>
      <c r="CG331" s="283">
        <f t="shared" ref="CG331" si="3907">IF(CG332&lt;CG327,(CG327-CG332)/5+CG332,(CG332-CG327)/5+CG330)</f>
        <v>0.99541666666666673</v>
      </c>
      <c r="CH331" s="283">
        <f t="shared" ref="CH331" si="3908">IF(CH332&lt;CH327,(CH327-CH332)/5+CH332,(CH332-CH327)/5+CH330)</f>
        <v>0.99138888888888888</v>
      </c>
      <c r="CI331" s="283">
        <f t="shared" ref="CI331" si="3909">IF(CI332&lt;CI327,(CI327-CI332)/5+CI332,(CI332-CI327)/5+CI330)</f>
        <v>0.99138888888888888</v>
      </c>
      <c r="CJ331" s="283">
        <f t="shared" ref="CJ331" si="3910">IF(CJ332&lt;CJ327,(CJ327-CJ332)/5+CJ332,(CJ332-CJ327)/5+CJ330)</f>
        <v>0.9901388888888889</v>
      </c>
      <c r="CK331" s="283">
        <f t="shared" ref="CK331" si="3911">IF(CK332&lt;CK327,(CK327-CK332)/5+CK332,(CK332-CK327)/5+CK330)</f>
        <v>0.98666666666666669</v>
      </c>
      <c r="CL331" s="283">
        <f t="shared" ref="CL331" si="3912">IF(CL332&lt;CL327,(CL327-CL332)/5+CL332,(CL332-CL327)/5+CL330)</f>
        <v>0.98541666666666661</v>
      </c>
      <c r="CM331" s="283">
        <f t="shared" ref="CM331" si="3913">IF(CM332&lt;CM327,(CM327-CM332)/5+CM332,(CM332-CM327)/5+CM330)</f>
        <v>0.97152777777777788</v>
      </c>
      <c r="CN331" s="283">
        <f t="shared" ref="CN331" si="3914">IF(CN332&lt;CN327,(CN327-CN332)/5+CN332,(CN332-CN327)/5+CN330)</f>
        <v>0.96333333333333337</v>
      </c>
      <c r="CO331" s="283">
        <f t="shared" ref="CO331" si="3915">IF(CO332&lt;CO327,(CO327-CO332)/5+CO332,(CO332-CO327)/5+CO330)</f>
        <v>0.96013888888888899</v>
      </c>
      <c r="CP331" s="283">
        <f t="shared" ref="CP331" si="3916">IF(CP332&lt;CP327,(CP327-CP332)/5+CP332,(CP332-CP327)/5+CP330)</f>
        <v>0.94666666666666666</v>
      </c>
      <c r="CQ331" s="283">
        <f t="shared" ref="CQ331" si="3917">IF(CQ332&lt;CQ327,(CQ327-CQ332)/5+CQ332,(CQ332-CQ327)/5+CQ330)</f>
        <v>0.94416666666666671</v>
      </c>
      <c r="CR331" s="283">
        <f t="shared" ref="CR331" si="3918">IF(CR332&lt;CR327,(CR327-CR332)/5+CR332,(CR332-CR327)/5+CR330)</f>
        <v>0.93166666666666675</v>
      </c>
      <c r="CS331" s="283">
        <f t="shared" ref="CS331" si="3919">IF(CS332&lt;CS327,(CS327-CS332)/5+CS332,(CS332-CS327)/5+CS330)</f>
        <v>0.94166666666666676</v>
      </c>
      <c r="CT331" s="283">
        <f t="shared" ref="CT331" si="3920">IF(CT332&lt;CT327,(CT327-CT332)/5+CT332,(CT332-CT327)/5+CT330)</f>
        <v>0.93541666666666667</v>
      </c>
      <c r="CU331" s="283">
        <f t="shared" ref="CU331" si="3921">IF(CU332&lt;CU327,(CU327-CU332)/5+CU332,(CU332-CU327)/5+CU330)</f>
        <v>0.91805555555555562</v>
      </c>
      <c r="CV331" s="283">
        <f t="shared" ref="CV331" si="3922">IF(CV332&lt;CV327,(CV327-CV332)/5+CV332,(CV332-CV327)/5+CV330)</f>
        <v>0.18527777777777779</v>
      </c>
      <c r="CW331" s="283">
        <f t="shared" ref="CW331" si="3923">IF(CW332&lt;CW327,(CW327-CW332)/5+CW332,(CW332-CW327)/5+CW330)</f>
        <v>0.18486111111111111</v>
      </c>
      <c r="CX331" s="283">
        <f t="shared" ref="CX331" si="3924">IF(CX332&lt;CX327,(CX327-CX332)/5+CX332,(CX332-CX327)/5+CX330)</f>
        <v>0.18458333333333332</v>
      </c>
      <c r="CY331" s="283">
        <f t="shared" ref="CY331" si="3925">IF(CY332&lt;CY327,(CY327-CY332)/5+CY332,(CY332-CY327)/5+CY330)</f>
        <v>0.1834722222222222</v>
      </c>
      <c r="CZ331" s="283">
        <f t="shared" ref="CZ331" si="3926">IF(CZ332&lt;CZ327,(CZ327-CZ332)/5+CZ332,(CZ332-CZ327)/5+CZ330)</f>
        <v>0.18319444444444447</v>
      </c>
      <c r="DA331" s="283">
        <f t="shared" ref="DA331" si="3927">IF(DA332&lt;DA327,(DA327-DA332)/5+DA332,(DA332-DA327)/5+DA330)</f>
        <v>0.18180555555555555</v>
      </c>
      <c r="DB331" s="283">
        <f t="shared" ref="DB331" si="3928">IF(DB332&lt;DB327,(DB327-DB332)/5+DB332,(DB332-DB327)/5+DB330)</f>
        <v>0.1809722222222222</v>
      </c>
      <c r="DC331" s="283">
        <f t="shared" ref="DC331" si="3929">IF(DC332&lt;DC327,(DC327-DC332)/5+DC332,(DC332-DC327)/5+DC330)</f>
        <v>0</v>
      </c>
      <c r="DD331" s="283">
        <f t="shared" ref="DD331" si="3930">IF(DD332&lt;DD327,(DD327-DD332)/5+DD332,(DD332-DD327)/5+DD330)</f>
        <v>0</v>
      </c>
      <c r="DE331" s="283">
        <f t="shared" ref="DE331" si="3931">IF(DE332&lt;DE327,(DE327-DE332)/5+DE332,(DE332-DE327)/5+DE330)</f>
        <v>0</v>
      </c>
      <c r="DF331" s="283">
        <f t="shared" ref="DF331" si="3932">IF(DF332&lt;DF327,(DF327-DF332)/5+DF332,(DF332-DF327)/5+DF330)</f>
        <v>0</v>
      </c>
      <c r="DG331" s="283">
        <f t="shared" ref="DG331" si="3933">IF(DG332&lt;DG327,(DG327-DG332)/5+DG332,(DG332-DG327)/5+DG330)</f>
        <v>0</v>
      </c>
      <c r="DH331" s="283">
        <f t="shared" ref="DH331" si="3934">IF(DH332&lt;DH327,(DH327-DH332)/5+DH332,(DH332-DH327)/5+DH330)</f>
        <v>0</v>
      </c>
      <c r="DI331" s="283">
        <f t="shared" ref="DI331" si="3935">IF(DI332&lt;DI327,(DI327-DI332)/5+DI332,(DI332-DI327)/5+DI330)</f>
        <v>0</v>
      </c>
      <c r="DJ331" s="283">
        <f t="shared" ref="DJ331" si="3936">IF(DJ332&lt;DJ327,(DJ327-DJ332)/5+DJ332,(DJ332-DJ327)/5+DJ330)</f>
        <v>0</v>
      </c>
      <c r="DK331" s="283">
        <f t="shared" ref="DK331" si="3937">IF(DK332&lt;DK327,(DK327-DK332)/5+DK332,(DK332-DK327)/5+DK330)</f>
        <v>0</v>
      </c>
      <c r="DL331" s="283">
        <f t="shared" ref="DL331" si="3938">IF(DL332&lt;DL327,(DL327-DL332)/5+DL332,(DL332-DL327)/5+DL330)</f>
        <v>0</v>
      </c>
      <c r="DM331" s="283">
        <f t="shared" ref="DM331" si="3939">IF(DM332&lt;DM327,(DM327-DM332)/5+DM332,(DM332-DM327)/5+DM330)</f>
        <v>0</v>
      </c>
      <c r="DN331" s="283">
        <f t="shared" ref="DN331" si="3940">IF(DN332&lt;DN327,(DN327-DN332)/5+DN332,(DN332-DN327)/5+DN330)</f>
        <v>0</v>
      </c>
      <c r="DO331" s="283">
        <f t="shared" ref="DO331" si="3941">IF(DO332&lt;DO327,(DO327-DO332)/5+DO332,(DO332-DO327)/5+DO330)</f>
        <v>0</v>
      </c>
      <c r="DP331" s="283">
        <f t="shared" ref="DP331" si="3942">IF(DP332&lt;DP327,(DP327-DP332)/5+DP332,(DP332-DP327)/5+DP330)</f>
        <v>0</v>
      </c>
      <c r="DQ331" s="306">
        <f t="shared" si="3768"/>
        <v>-54</v>
      </c>
      <c r="DR331" s="272">
        <f t="shared" ref="DR331:DS331" si="3943">IF(DR332&lt;DR327,(DR327-DR332)/5+DR332,(DR332-DR327)/5+DR330)</f>
        <v>7.2222222222222229E-2</v>
      </c>
      <c r="DS331" s="272">
        <f t="shared" si="3943"/>
        <v>7.4305555555555541E-2</v>
      </c>
      <c r="DT331" s="272">
        <f t="shared" ref="DT331:EC331" si="3944">IF(DT332&lt;DT327,(DT327-DT332)/5+DT332,(DT332-DT327)/5+DT330)</f>
        <v>7.8611111111111104E-2</v>
      </c>
      <c r="DU331" s="272">
        <f t="shared" si="3944"/>
        <v>7.8611111111111104E-2</v>
      </c>
      <c r="DV331" s="272">
        <f t="shared" si="3944"/>
        <v>6.3472222222222222E-2</v>
      </c>
      <c r="DW331" s="272">
        <f t="shared" si="3944"/>
        <v>5.4999999999999986E-2</v>
      </c>
      <c r="DX331" s="272">
        <f t="shared" si="3944"/>
        <v>5.5277777777777794E-2</v>
      </c>
      <c r="DY331" s="272">
        <f t="shared" si="3944"/>
        <v>5.4166666666666675E-2</v>
      </c>
      <c r="DZ331" s="272">
        <f t="shared" si="3944"/>
        <v>3.6249999999999998E-2</v>
      </c>
      <c r="EA331" s="272">
        <f t="shared" si="3944"/>
        <v>3.4166666666666672E-2</v>
      </c>
      <c r="EB331" s="272">
        <f t="shared" si="3944"/>
        <v>3.291666666666667E-2</v>
      </c>
      <c r="EC331" s="272">
        <f t="shared" si="3944"/>
        <v>2.9861111111111106E-2</v>
      </c>
      <c r="ED331" s="272">
        <f t="shared" ref="ED331:EO331" si="3945">IF(ED332&lt;ED327,(ED327-ED332)/5+ED332,(ED332-ED327)/5+ED330)</f>
        <v>2.7777777777777773E-2</v>
      </c>
      <c r="EE331" s="272">
        <f t="shared" si="3945"/>
        <v>2.8472222222222218E-2</v>
      </c>
      <c r="EF331" s="272">
        <f t="shared" si="3945"/>
        <v>2.6388888888888882E-2</v>
      </c>
      <c r="EG331" s="272">
        <f t="shared" si="3945"/>
        <v>2.5833333333333337E-2</v>
      </c>
      <c r="EH331" s="272">
        <f t="shared" si="3945"/>
        <v>2.388888888888889E-2</v>
      </c>
      <c r="EI331" s="272">
        <f t="shared" si="3945"/>
        <v>2.1805555555555557E-2</v>
      </c>
      <c r="EJ331" s="272">
        <f t="shared" si="3945"/>
        <v>2.4027777777777776E-2</v>
      </c>
      <c r="EK331" s="272">
        <f t="shared" si="3945"/>
        <v>2.2638888888888885E-2</v>
      </c>
      <c r="EL331" s="272">
        <f t="shared" si="3945"/>
        <v>2.0694444444444453E-2</v>
      </c>
      <c r="EM331" s="272">
        <f t="shared" si="3945"/>
        <v>1.7361111111111112E-2</v>
      </c>
      <c r="EN331" s="272">
        <f t="shared" si="3945"/>
        <v>1.5416666666666667E-2</v>
      </c>
      <c r="EO331" s="272">
        <f t="shared" si="3945"/>
        <v>1.5277777777777781E-2</v>
      </c>
      <c r="EP331" s="272">
        <f t="shared" ref="EP331:FF331" si="3946">IF(EP332&lt;EP327,(EP327-EP332)/5+EP332,(EP332-EP327)/5+EP330)</f>
        <v>1.5277777777777781E-2</v>
      </c>
      <c r="EQ331" s="272">
        <f t="shared" si="3946"/>
        <v>1.458333333333333E-2</v>
      </c>
      <c r="ER331" s="272">
        <f t="shared" si="3946"/>
        <v>1.2638888888888889E-2</v>
      </c>
      <c r="ES331" s="272">
        <f t="shared" si="3946"/>
        <v>1.1250000000000001E-2</v>
      </c>
      <c r="ET331" s="272">
        <f t="shared" si="3946"/>
        <v>8.1944444444444452E-3</v>
      </c>
      <c r="EU331" s="272">
        <f t="shared" si="3946"/>
        <v>8.0555555555555554E-3</v>
      </c>
      <c r="EV331" s="272">
        <f t="shared" si="3946"/>
        <v>9.305555555555553E-3</v>
      </c>
      <c r="EW331" s="272">
        <f t="shared" si="3946"/>
        <v>6.1111111111111114E-3</v>
      </c>
      <c r="EX331" s="272">
        <f t="shared" si="3946"/>
        <v>8.0555555555555554E-3</v>
      </c>
      <c r="EY331" s="272">
        <f t="shared" si="3946"/>
        <v>7.4999999999999997E-3</v>
      </c>
      <c r="EZ331" s="272">
        <f t="shared" si="3946"/>
        <v>6.1111111111111114E-3</v>
      </c>
      <c r="FA331" s="272">
        <f t="shared" si="3946"/>
        <v>6.1111111111111114E-3</v>
      </c>
      <c r="FB331" s="272">
        <f t="shared" si="3946"/>
        <v>5.2777777777777779E-3</v>
      </c>
      <c r="FC331" s="272">
        <f t="shared" si="3946"/>
        <v>5.4166666666666669E-3</v>
      </c>
      <c r="FD331" s="272">
        <f t="shared" si="3946"/>
        <v>4.5833333333333334E-3</v>
      </c>
      <c r="FE331" s="272">
        <f t="shared" si="3946"/>
        <v>4.0277777777777777E-3</v>
      </c>
      <c r="FF331" s="272">
        <f t="shared" si="3946"/>
        <v>4.0277777777777777E-3</v>
      </c>
      <c r="FG331" s="272">
        <f t="shared" ref="FG331:FJ331" si="3947">IF(FG332&lt;FG327,(FG327-FG332)/5+FG332,(FG332-FG327)/5+FG330)</f>
        <v>2.638888888888889E-3</v>
      </c>
      <c r="FH331" s="272">
        <f t="shared" si="3947"/>
        <v>5.4166666666666669E-3</v>
      </c>
      <c r="FI331" s="272">
        <f t="shared" si="3947"/>
        <v>2.638888888888889E-3</v>
      </c>
      <c r="FJ331" s="272">
        <f t="shared" si="3947"/>
        <v>4.1666666666666666E-3</v>
      </c>
      <c r="FK331" s="275">
        <f t="shared" ref="FK331" si="3948">IF(FK332&lt;FK327,(FK327-FK332)/5+FK332,(FK332-FK327)/5+FK330)</f>
        <v>4.0277777777777777E-3</v>
      </c>
      <c r="FL331" s="214">
        <f t="shared" si="3774"/>
        <v>-54</v>
      </c>
      <c r="FM331" s="214"/>
      <c r="FN331" s="214"/>
      <c r="FO331" s="216"/>
      <c r="FP331" s="216"/>
      <c r="FQ331" s="216"/>
      <c r="FR331" s="216"/>
      <c r="FS331" s="216"/>
      <c r="FT331" s="216"/>
      <c r="FU331" s="216"/>
      <c r="FV331" s="216"/>
      <c r="FW331" s="216"/>
      <c r="FX331" s="216"/>
      <c r="FY331" s="216"/>
      <c r="FZ331" s="216"/>
      <c r="GA331" s="216"/>
      <c r="GB331" s="216"/>
      <c r="GC331" s="216"/>
      <c r="GD331" s="216"/>
      <c r="GE331" s="216"/>
      <c r="GF331" s="216"/>
      <c r="GG331" s="216"/>
      <c r="GH331" s="216"/>
      <c r="GI331" s="216"/>
      <c r="GJ331" s="216"/>
      <c r="GK331" s="216"/>
      <c r="GL331" s="216"/>
      <c r="GM331" s="216"/>
      <c r="GN331" s="216"/>
      <c r="GO331" s="216"/>
      <c r="GP331" s="216"/>
      <c r="GQ331" s="216"/>
      <c r="GR331" s="216"/>
      <c r="GS331" s="216"/>
      <c r="GT331" s="216"/>
      <c r="GU331" s="216"/>
      <c r="GV331" s="216"/>
      <c r="GW331" s="216"/>
      <c r="GX331" s="216"/>
      <c r="GY331" s="216"/>
      <c r="GZ331" s="216"/>
      <c r="HA331" s="216"/>
      <c r="HB331" s="216"/>
      <c r="HC331" s="216"/>
      <c r="HD331" s="216"/>
      <c r="HE331" s="216"/>
      <c r="HF331" s="216"/>
      <c r="HG331" s="216"/>
      <c r="HH331" s="216"/>
      <c r="HI331" s="216"/>
      <c r="HJ331" s="216"/>
      <c r="HK331" s="216"/>
      <c r="HL331" s="216"/>
      <c r="HM331" s="216"/>
      <c r="HN331" s="216"/>
      <c r="HO331" s="216"/>
      <c r="HP331" s="216"/>
      <c r="HQ331" s="216"/>
      <c r="HR331" s="216"/>
      <c r="HS331" s="216"/>
      <c r="HT331" s="216"/>
      <c r="HU331" s="216"/>
      <c r="HV331" s="216"/>
      <c r="HW331" s="216"/>
      <c r="HX331" s="216"/>
      <c r="HY331" s="216"/>
      <c r="HZ331" s="216"/>
      <c r="IA331" s="216"/>
      <c r="IB331" s="216"/>
      <c r="IC331" s="216"/>
      <c r="ID331" s="216"/>
      <c r="IE331" s="216"/>
      <c r="IF331" s="216"/>
      <c r="IG331" s="216"/>
      <c r="IH331" s="216"/>
      <c r="II331" s="216"/>
      <c r="IJ331" s="216"/>
      <c r="IK331" s="216"/>
      <c r="IL331" s="216"/>
      <c r="IM331" s="216"/>
      <c r="IN331" s="216"/>
      <c r="IO331" s="216"/>
      <c r="IP331" s="216"/>
      <c r="IQ331" s="216"/>
      <c r="IR331" s="216"/>
      <c r="IS331" s="216"/>
      <c r="IT331" s="216"/>
      <c r="IU331" s="216"/>
      <c r="IV331" s="216"/>
      <c r="IW331" s="216"/>
      <c r="IX331" s="216"/>
      <c r="IY331" s="216"/>
      <c r="IZ331" s="216"/>
      <c r="JA331" s="216"/>
      <c r="JB331" s="216"/>
      <c r="JC331" s="216"/>
      <c r="JD331" s="216"/>
      <c r="JE331" s="216"/>
      <c r="JF331" s="216"/>
      <c r="JG331" s="216"/>
      <c r="JH331" s="216"/>
      <c r="JI331" s="216"/>
      <c r="JJ331" s="216"/>
      <c r="JK331" s="216"/>
      <c r="JL331" s="216"/>
      <c r="JM331" s="216"/>
      <c r="JN331" s="216"/>
      <c r="JO331" s="216"/>
      <c r="JP331" s="216"/>
      <c r="JQ331" s="216"/>
      <c r="JR331" s="216"/>
    </row>
    <row r="332" spans="58:278" ht="15.75" thickBot="1">
      <c r="BF332" s="215">
        <v>-55</v>
      </c>
      <c r="BG332" s="214">
        <f t="shared" si="3717"/>
        <v>-55</v>
      </c>
      <c r="BH332" s="258">
        <v>3.472222222222222E-3</v>
      </c>
      <c r="BI332" s="259">
        <v>3.472222222222222E-3</v>
      </c>
      <c r="BJ332" s="259">
        <v>4.1666666666666666E-3</v>
      </c>
      <c r="BK332" s="259">
        <v>2.7777777777777779E-3</v>
      </c>
      <c r="BL332" s="259">
        <v>2.0833333333333333E-3</v>
      </c>
      <c r="BM332" s="259">
        <v>2.7777777777777779E-3</v>
      </c>
      <c r="BN332" s="259">
        <v>2.7777777777777779E-3</v>
      </c>
      <c r="BO332" s="259">
        <v>2.0833333333333333E-3</v>
      </c>
      <c r="BP332" s="259">
        <v>2.7777777777777779E-3</v>
      </c>
      <c r="BQ332" s="259">
        <v>2.0833333333333333E-3</v>
      </c>
      <c r="BR332" s="259">
        <v>2.0833333333333333E-3</v>
      </c>
      <c r="BS332" s="259">
        <v>2.0833333333333333E-3</v>
      </c>
      <c r="BT332" s="259">
        <v>1.3888888888888889E-3</v>
      </c>
      <c r="BU332" s="259">
        <v>1.3888888888888889E-3</v>
      </c>
      <c r="BV332" s="259">
        <v>1.3888888888888889E-3</v>
      </c>
      <c r="BW332" s="259">
        <v>1.3888888888888889E-3</v>
      </c>
      <c r="BX332" s="259">
        <v>1.3888888888888889E-3</v>
      </c>
      <c r="BY332" s="259">
        <v>6.9444444444444447E-4</v>
      </c>
      <c r="BZ332" s="259">
        <v>0</v>
      </c>
      <c r="CA332" s="259">
        <v>0</v>
      </c>
      <c r="CB332" s="259">
        <v>0</v>
      </c>
      <c r="CC332" s="259">
        <v>0.99930555555555556</v>
      </c>
      <c r="CD332" s="259">
        <v>0.99652777777777779</v>
      </c>
      <c r="CE332" s="259">
        <v>0.99722222222222223</v>
      </c>
      <c r="CF332" s="259">
        <v>0.99722222222222223</v>
      </c>
      <c r="CG332" s="259">
        <v>0.99513888888888891</v>
      </c>
      <c r="CH332" s="259">
        <v>0.99097222222222225</v>
      </c>
      <c r="CI332" s="259">
        <v>0.99097222222222225</v>
      </c>
      <c r="CJ332" s="259">
        <v>0.98958333333333337</v>
      </c>
      <c r="CK332" s="259">
        <v>0.98611111111111116</v>
      </c>
      <c r="CL332" s="259">
        <v>0.98472222222222217</v>
      </c>
      <c r="CM332" s="259">
        <v>0.97013888888888899</v>
      </c>
      <c r="CN332" s="259">
        <v>0.96111111111111114</v>
      </c>
      <c r="CO332" s="259">
        <v>0.95763888888888893</v>
      </c>
      <c r="CP332" s="259">
        <v>0.94305555555555554</v>
      </c>
      <c r="CQ332" s="259">
        <v>0.94027777777777777</v>
      </c>
      <c r="CR332" s="259">
        <v>0.92638888888888893</v>
      </c>
      <c r="CS332" s="259">
        <v>0.94166666666666676</v>
      </c>
      <c r="CT332" s="259">
        <v>0.93541666666666667</v>
      </c>
      <c r="CU332" s="259">
        <v>0.91805555555555562</v>
      </c>
      <c r="CV332" s="259"/>
      <c r="CW332" s="259"/>
      <c r="CX332" s="259"/>
      <c r="CY332" s="259"/>
      <c r="CZ332" s="259"/>
      <c r="DA332" s="259"/>
      <c r="DB332" s="259"/>
      <c r="DC332" s="259"/>
      <c r="DD332" s="259"/>
      <c r="DE332" s="259"/>
      <c r="DF332" s="259"/>
      <c r="DG332" s="259"/>
      <c r="DH332" s="259"/>
      <c r="DI332" s="259"/>
      <c r="DJ332" s="259"/>
      <c r="DK332" s="259"/>
      <c r="DL332" s="259"/>
      <c r="DM332" s="259"/>
      <c r="DN332" s="259"/>
      <c r="DO332" s="259"/>
      <c r="DP332" s="300"/>
      <c r="DQ332" s="306">
        <f t="shared" si="3768"/>
        <v>-55</v>
      </c>
      <c r="DR332" s="295">
        <v>7.2222222222222229E-2</v>
      </c>
      <c r="DS332" s="259">
        <v>7.9166666666666663E-2</v>
      </c>
      <c r="DT332" s="259">
        <v>8.4722222222222213E-2</v>
      </c>
      <c r="DU332" s="259">
        <v>8.4722222222222213E-2</v>
      </c>
      <c r="DV332" s="259">
        <v>6.805555555555555E-2</v>
      </c>
      <c r="DW332" s="259">
        <v>5.7638888888888885E-2</v>
      </c>
      <c r="DX332" s="259">
        <v>5.9027777777777783E-2</v>
      </c>
      <c r="DY332" s="259">
        <v>5.7638888888888885E-2</v>
      </c>
      <c r="DZ332" s="259">
        <v>3.8194444444444441E-2</v>
      </c>
      <c r="EA332" s="259">
        <v>3.6111111111111115E-2</v>
      </c>
      <c r="EB332" s="290">
        <v>3.4722222222222224E-2</v>
      </c>
      <c r="EC332" s="259">
        <v>3.125E-2</v>
      </c>
      <c r="ED332" s="259">
        <v>2.9166666666666664E-2</v>
      </c>
      <c r="EE332" s="259">
        <v>2.9861111111111113E-2</v>
      </c>
      <c r="EF332" s="259">
        <v>2.7777777777777776E-2</v>
      </c>
      <c r="EG332" s="259">
        <v>2.7083333333333334E-2</v>
      </c>
      <c r="EH332" s="259">
        <v>2.4999999999999998E-2</v>
      </c>
      <c r="EI332" s="259">
        <v>2.2916666666666669E-2</v>
      </c>
      <c r="EJ332" s="259">
        <v>2.4999999999999998E-2</v>
      </c>
      <c r="EK332" s="259">
        <v>2.361111111111111E-2</v>
      </c>
      <c r="EL332" s="259">
        <v>2.1527777777777781E-2</v>
      </c>
      <c r="EM332" s="259">
        <v>1.8055555555555557E-2</v>
      </c>
      <c r="EN332" s="259">
        <v>1.5972222222222224E-2</v>
      </c>
      <c r="EO332" s="259">
        <v>1.5972222222222224E-2</v>
      </c>
      <c r="EP332" s="259">
        <v>1.5972222222222224E-2</v>
      </c>
      <c r="EQ332" s="259">
        <v>1.5277777777777777E-2</v>
      </c>
      <c r="ER332" s="259">
        <v>1.3194444444444444E-2</v>
      </c>
      <c r="ES332" s="259">
        <v>1.1805555555555555E-2</v>
      </c>
      <c r="ET332" s="259">
        <v>8.3333333333333332E-3</v>
      </c>
      <c r="EU332" s="259">
        <v>8.3333333333333332E-3</v>
      </c>
      <c r="EV332" s="259">
        <v>9.7222222222222224E-3</v>
      </c>
      <c r="EW332" s="259">
        <v>6.2499999999999995E-3</v>
      </c>
      <c r="EX332" s="259">
        <v>8.3333333333333332E-3</v>
      </c>
      <c r="EY332" s="259">
        <v>7.6388888888888886E-3</v>
      </c>
      <c r="EZ332" s="259">
        <v>6.2499999999999995E-3</v>
      </c>
      <c r="FA332" s="259">
        <v>6.2499999999999995E-3</v>
      </c>
      <c r="FB332" s="259">
        <v>5.5555555555555558E-3</v>
      </c>
      <c r="FC332" s="259">
        <v>5.5555555555555558E-3</v>
      </c>
      <c r="FD332" s="259">
        <v>4.8611111111111112E-3</v>
      </c>
      <c r="FE332" s="259">
        <v>4.1666666666666666E-3</v>
      </c>
      <c r="FF332" s="259">
        <v>4.1666666666666666E-3</v>
      </c>
      <c r="FG332" s="259">
        <v>2.7777777777777779E-3</v>
      </c>
      <c r="FH332" s="259">
        <v>5.5555555555555558E-3</v>
      </c>
      <c r="FI332" s="259">
        <v>2.7777777777777779E-3</v>
      </c>
      <c r="FJ332" s="259">
        <v>4.1666666666666666E-3</v>
      </c>
      <c r="FK332" s="273">
        <v>4.1666666666666666E-3</v>
      </c>
      <c r="FL332" s="214">
        <f t="shared" si="3774"/>
        <v>-55</v>
      </c>
      <c r="FM332" s="214"/>
      <c r="FN332" s="214"/>
      <c r="FO332" s="216"/>
      <c r="FP332" s="216"/>
      <c r="FQ332" s="216"/>
      <c r="FR332" s="216"/>
      <c r="FS332" s="216"/>
      <c r="FT332" s="216"/>
      <c r="FU332" s="216"/>
      <c r="FV332" s="216"/>
      <c r="FW332" s="216"/>
      <c r="FX332" s="216"/>
      <c r="FY332" s="216"/>
      <c r="FZ332" s="216"/>
      <c r="GA332" s="216"/>
      <c r="GB332" s="216"/>
      <c r="GC332" s="216"/>
      <c r="GD332" s="216"/>
      <c r="GE332" s="216"/>
      <c r="GF332" s="216"/>
      <c r="GG332" s="216"/>
      <c r="GH332" s="216"/>
      <c r="GI332" s="216"/>
      <c r="GJ332" s="216"/>
      <c r="GK332" s="216"/>
      <c r="GL332" s="216"/>
      <c r="GM332" s="216"/>
      <c r="GN332" s="216"/>
      <c r="GO332" s="216"/>
      <c r="GP332" s="216"/>
      <c r="GQ332" s="216"/>
      <c r="GR332" s="216"/>
      <c r="GS332" s="216"/>
      <c r="GT332" s="216"/>
      <c r="GU332" s="216"/>
      <c r="GV332" s="216"/>
      <c r="GW332" s="216"/>
      <c r="GX332" s="216"/>
      <c r="GY332" s="216"/>
      <c r="GZ332" s="216"/>
      <c r="HA332" s="216"/>
      <c r="HB332" s="216"/>
      <c r="HC332" s="216"/>
      <c r="HD332" s="216"/>
      <c r="HE332" s="216"/>
      <c r="HF332" s="216"/>
      <c r="HG332" s="216"/>
      <c r="HH332" s="216"/>
      <c r="HI332" s="216"/>
      <c r="HJ332" s="216"/>
      <c r="HK332" s="216"/>
      <c r="HL332" s="216"/>
      <c r="HM332" s="216"/>
      <c r="HN332" s="216"/>
      <c r="HO332" s="216"/>
      <c r="HP332" s="216"/>
      <c r="HQ332" s="216"/>
      <c r="HR332" s="216"/>
      <c r="HS332" s="216"/>
      <c r="HT332" s="216"/>
      <c r="HU332" s="216"/>
      <c r="HV332" s="216"/>
      <c r="HW332" s="216"/>
      <c r="HX332" s="216"/>
      <c r="HY332" s="216"/>
      <c r="HZ332" s="216"/>
      <c r="IA332" s="216"/>
      <c r="IB332" s="216"/>
      <c r="IC332" s="216"/>
      <c r="ID332" s="216"/>
      <c r="IE332" s="216"/>
      <c r="IF332" s="216"/>
      <c r="IG332" s="216"/>
      <c r="IH332" s="216"/>
      <c r="II332" s="216"/>
      <c r="IJ332" s="216"/>
      <c r="IK332" s="216"/>
      <c r="IL332" s="216"/>
      <c r="IM332" s="216"/>
      <c r="IN332" s="216"/>
      <c r="IO332" s="216"/>
      <c r="IP332" s="216"/>
      <c r="IQ332" s="216"/>
      <c r="IR332" s="216"/>
      <c r="IS332" s="216"/>
      <c r="IT332" s="216"/>
      <c r="IU332" s="216"/>
      <c r="IV332" s="216"/>
      <c r="IW332" s="216"/>
      <c r="IX332" s="216"/>
      <c r="IY332" s="216"/>
      <c r="IZ332" s="216"/>
      <c r="JA332" s="216"/>
      <c r="JB332" s="216"/>
      <c r="JC332" s="216"/>
      <c r="JD332" s="216"/>
      <c r="JE332" s="216"/>
      <c r="JF332" s="216"/>
      <c r="JG332" s="216"/>
      <c r="JH332" s="216"/>
      <c r="JI332" s="216"/>
      <c r="JJ332" s="216"/>
      <c r="JK332" s="216"/>
      <c r="JL332" s="216"/>
      <c r="JM332" s="216"/>
      <c r="JN332" s="216"/>
      <c r="JO332" s="216"/>
      <c r="JP332" s="216"/>
      <c r="JQ332" s="216"/>
      <c r="JR332" s="216"/>
    </row>
    <row r="333" spans="58:278">
      <c r="BF333" s="215">
        <v>-56</v>
      </c>
      <c r="BG333" s="214">
        <f t="shared" si="3717"/>
        <v>-56</v>
      </c>
      <c r="BH333" s="269">
        <f t="shared" ref="BH333:BI333" si="3949">IF(BH337&lt;BH332,(BH332-BH337)/5+BH334,(BH337-BH332)/5+BH332)</f>
        <v>3.8888888888888888E-3</v>
      </c>
      <c r="BI333" s="270">
        <f t="shared" si="3949"/>
        <v>3.6111111111111109E-3</v>
      </c>
      <c r="BJ333" s="270">
        <f t="shared" ref="BJ333:BT333" si="3950">IF(BJ337&lt;BJ332,(BJ332-BJ337)/5+BJ334,(BJ337-BJ332)/5+BJ332)</f>
        <v>4.3055555555555555E-3</v>
      </c>
      <c r="BK333" s="270">
        <f t="shared" si="3950"/>
        <v>3.1944444444444446E-3</v>
      </c>
      <c r="BL333" s="270">
        <f t="shared" si="3950"/>
        <v>2.3611111111111111E-3</v>
      </c>
      <c r="BM333" s="270">
        <f t="shared" si="3950"/>
        <v>2.7777777777777779E-3</v>
      </c>
      <c r="BN333" s="270">
        <f t="shared" si="3950"/>
        <v>2.9166666666666668E-3</v>
      </c>
      <c r="BO333" s="270">
        <f t="shared" si="3950"/>
        <v>2.2222222222222222E-3</v>
      </c>
      <c r="BP333" s="270">
        <f t="shared" si="3950"/>
        <v>3.0555555555555557E-3</v>
      </c>
      <c r="BQ333" s="270">
        <f t="shared" si="3950"/>
        <v>2.2222222222222222E-3</v>
      </c>
      <c r="BR333" s="270">
        <f t="shared" si="3950"/>
        <v>2.2222222222222222E-3</v>
      </c>
      <c r="BS333" s="270">
        <f t="shared" si="3950"/>
        <v>2.2222222222222222E-3</v>
      </c>
      <c r="BT333" s="270">
        <f t="shared" si="3950"/>
        <v>1.6666666666666668E-3</v>
      </c>
      <c r="BU333" s="270">
        <f t="shared" ref="BU333:CJ333" si="3951">IF(BU337&lt;BU332,(BU332-BU337)/5+BU334,(BU337-BU332)/5+BU332)</f>
        <v>1.6666666666666668E-3</v>
      </c>
      <c r="BV333" s="270">
        <f t="shared" si="3951"/>
        <v>1.5277777777777779E-3</v>
      </c>
      <c r="BW333" s="270">
        <f t="shared" si="3951"/>
        <v>1.5277777777777779E-3</v>
      </c>
      <c r="BX333" s="270">
        <f t="shared" si="3951"/>
        <v>1.5277777777777779E-3</v>
      </c>
      <c r="BY333" s="270">
        <f t="shared" si="3951"/>
        <v>8.3333333333333339E-4</v>
      </c>
      <c r="BZ333" s="270">
        <f t="shared" si="3951"/>
        <v>2.7777777777777778E-4</v>
      </c>
      <c r="CA333" s="270">
        <f t="shared" si="3951"/>
        <v>1.3888888888888889E-4</v>
      </c>
      <c r="CB333" s="270">
        <f t="shared" si="3951"/>
        <v>0</v>
      </c>
      <c r="CC333" s="270">
        <f t="shared" si="3951"/>
        <v>0.99930555555555556</v>
      </c>
      <c r="CD333" s="270">
        <f t="shared" si="3951"/>
        <v>0.99652777777777779</v>
      </c>
      <c r="CE333" s="270">
        <f t="shared" si="3951"/>
        <v>0.99708333333333343</v>
      </c>
      <c r="CF333" s="270">
        <f t="shared" si="3951"/>
        <v>0.99652777777777779</v>
      </c>
      <c r="CG333" s="270">
        <f t="shared" si="3951"/>
        <v>0.99500000000000011</v>
      </c>
      <c r="CH333" s="270">
        <f t="shared" si="3951"/>
        <v>0.99055555555555541</v>
      </c>
      <c r="CI333" s="270">
        <f t="shared" si="3951"/>
        <v>0.9902777777777777</v>
      </c>
      <c r="CJ333" s="270">
        <f t="shared" si="3951"/>
        <v>0.98888888888888893</v>
      </c>
      <c r="CK333" s="270">
        <f t="shared" ref="CK333:DA333" si="3952">IF(CK337&lt;CK332,(CK332-CK337)/5+CK334,(CK337-CK332)/5+CK332)</f>
        <v>0.98499999999999988</v>
      </c>
      <c r="CL333" s="270">
        <f t="shared" si="3952"/>
        <v>0.98375000000000012</v>
      </c>
      <c r="CM333" s="270">
        <f t="shared" si="3952"/>
        <v>0.96694444444444461</v>
      </c>
      <c r="CN333" s="270">
        <f t="shared" si="3952"/>
        <v>0.96111111111111114</v>
      </c>
      <c r="CO333" s="270">
        <f t="shared" si="3952"/>
        <v>0.95763888888888893</v>
      </c>
      <c r="CP333" s="270">
        <f t="shared" si="3952"/>
        <v>0.94305555555555554</v>
      </c>
      <c r="CQ333" s="270">
        <f t="shared" si="3952"/>
        <v>0.94027777777777777</v>
      </c>
      <c r="CR333" s="270">
        <f t="shared" si="3952"/>
        <v>0.92638888888888893</v>
      </c>
      <c r="CS333" s="270">
        <f t="shared" si="3952"/>
        <v>0.75333333333333341</v>
      </c>
      <c r="CT333" s="270">
        <f t="shared" si="3952"/>
        <v>0.74833333333333329</v>
      </c>
      <c r="CU333" s="270">
        <f t="shared" si="3952"/>
        <v>0.73444444444444446</v>
      </c>
      <c r="CV333" s="270">
        <f t="shared" si="3952"/>
        <v>0</v>
      </c>
      <c r="CW333" s="270">
        <f t="shared" si="3952"/>
        <v>0</v>
      </c>
      <c r="CX333" s="270">
        <f t="shared" si="3952"/>
        <v>0</v>
      </c>
      <c r="CY333" s="270">
        <f t="shared" si="3952"/>
        <v>0</v>
      </c>
      <c r="CZ333" s="270">
        <f t="shared" si="3952"/>
        <v>0</v>
      </c>
      <c r="DA333" s="270">
        <f t="shared" si="3952"/>
        <v>0</v>
      </c>
      <c r="DB333" s="270">
        <f t="shared" ref="DB333:DO333" si="3953">IF(DB337&lt;DB332,(DB332-DB337)/5+DB334,(DB337-DB332)/5+DB332)</f>
        <v>0</v>
      </c>
      <c r="DC333" s="270">
        <f t="shared" si="3953"/>
        <v>0</v>
      </c>
      <c r="DD333" s="270">
        <f t="shared" si="3953"/>
        <v>0</v>
      </c>
      <c r="DE333" s="270">
        <f t="shared" si="3953"/>
        <v>0</v>
      </c>
      <c r="DF333" s="270">
        <f t="shared" si="3953"/>
        <v>0</v>
      </c>
      <c r="DG333" s="270">
        <f t="shared" si="3953"/>
        <v>0</v>
      </c>
      <c r="DH333" s="270">
        <f t="shared" si="3953"/>
        <v>0</v>
      </c>
      <c r="DI333" s="270">
        <f t="shared" si="3953"/>
        <v>0</v>
      </c>
      <c r="DJ333" s="270">
        <f t="shared" si="3953"/>
        <v>0</v>
      </c>
      <c r="DK333" s="270">
        <f t="shared" si="3953"/>
        <v>0</v>
      </c>
      <c r="DL333" s="270">
        <f t="shared" si="3953"/>
        <v>0</v>
      </c>
      <c r="DM333" s="270">
        <f t="shared" si="3953"/>
        <v>0</v>
      </c>
      <c r="DN333" s="270">
        <f t="shared" si="3953"/>
        <v>0</v>
      </c>
      <c r="DO333" s="270">
        <f t="shared" si="3953"/>
        <v>0</v>
      </c>
      <c r="DP333" s="270">
        <f t="shared" ref="DP333" si="3954">IF(DP337&lt;DP332,(DP332-DP337)/5+DP334,(DP337-DP332)/5+DP332)</f>
        <v>0</v>
      </c>
      <c r="DQ333" s="306">
        <f t="shared" si="3768"/>
        <v>-56</v>
      </c>
      <c r="DR333" s="270">
        <f t="shared" ref="DR333:DS333" si="3955">IF(DR337&lt;DR332,(DR332-DR337)/5+DR334,(DR337-DR332)/5+DR332)</f>
        <v>5.7777777777777782E-2</v>
      </c>
      <c r="DS333" s="270">
        <f t="shared" si="3955"/>
        <v>7.9166666666666663E-2</v>
      </c>
      <c r="DT333" s="270">
        <f t="shared" ref="DT333:EE333" si="3956">IF(DT337&lt;DT332,(DT332-DT337)/5+DT334,(DT337-DT332)/5+DT332)</f>
        <v>8.5138888888888889E-2</v>
      </c>
      <c r="DU333" s="270">
        <f t="shared" si="3956"/>
        <v>8.4722222222222213E-2</v>
      </c>
      <c r="DV333" s="270">
        <f t="shared" si="3956"/>
        <v>6.805555555555555E-2</v>
      </c>
      <c r="DW333" s="270">
        <f t="shared" si="3956"/>
        <v>5.7638888888888885E-2</v>
      </c>
      <c r="DX333" s="270">
        <f t="shared" si="3956"/>
        <v>5.9027777777777783E-2</v>
      </c>
      <c r="DY333" s="270">
        <f t="shared" si="3956"/>
        <v>5.7638888888888885E-2</v>
      </c>
      <c r="DZ333" s="270">
        <f t="shared" si="3956"/>
        <v>4.2916666666666665E-2</v>
      </c>
      <c r="EA333" s="270">
        <f t="shared" si="3956"/>
        <v>4.055555555555556E-2</v>
      </c>
      <c r="EB333" s="270">
        <f t="shared" si="3956"/>
        <v>3.888888888888889E-2</v>
      </c>
      <c r="EC333" s="270">
        <f t="shared" si="3956"/>
        <v>3.3750000000000002E-2</v>
      </c>
      <c r="ED333" s="270">
        <f t="shared" si="3956"/>
        <v>3.1805555555555552E-2</v>
      </c>
      <c r="EE333" s="270">
        <f t="shared" si="3956"/>
        <v>3.1805555555555559E-2</v>
      </c>
      <c r="EF333" s="270">
        <f t="shared" ref="EF333:EV333" si="3957">IF(EF337&lt;EF332,(EF332-EF337)/5+EF334,(EF337-EF332)/5+EF332)</f>
        <v>2.9722222222222219E-2</v>
      </c>
      <c r="EG333" s="270">
        <f t="shared" si="3957"/>
        <v>2.9305555555555557E-2</v>
      </c>
      <c r="EH333" s="270">
        <f t="shared" si="3957"/>
        <v>2.6944444444444444E-2</v>
      </c>
      <c r="EI333" s="270">
        <f t="shared" si="3957"/>
        <v>2.4861111111111112E-2</v>
      </c>
      <c r="EJ333" s="270">
        <f t="shared" si="3957"/>
        <v>2.6388888888888889E-2</v>
      </c>
      <c r="EK333" s="270">
        <f t="shared" si="3957"/>
        <v>2.4999999999999998E-2</v>
      </c>
      <c r="EL333" s="270">
        <f t="shared" si="3957"/>
        <v>2.2638888888888892E-2</v>
      </c>
      <c r="EM333" s="270">
        <f t="shared" si="3957"/>
        <v>1.9444444444444445E-2</v>
      </c>
      <c r="EN333" s="270">
        <f t="shared" si="3957"/>
        <v>1.638888888888889E-2</v>
      </c>
      <c r="EO333" s="270">
        <f t="shared" si="3957"/>
        <v>1.638888888888889E-2</v>
      </c>
      <c r="EP333" s="270">
        <f t="shared" si="3957"/>
        <v>1.6250000000000001E-2</v>
      </c>
      <c r="EQ333" s="270">
        <f t="shared" si="3957"/>
        <v>1.5416666666666667E-2</v>
      </c>
      <c r="ER333" s="270">
        <f t="shared" si="3957"/>
        <v>1.3194444444444444E-2</v>
      </c>
      <c r="ES333" s="270">
        <f t="shared" si="3957"/>
        <v>1.1944444444444443E-2</v>
      </c>
      <c r="ET333" s="270">
        <f t="shared" si="3957"/>
        <v>8.7499999999999991E-3</v>
      </c>
      <c r="EU333" s="270">
        <f t="shared" si="3957"/>
        <v>8.8888888888888889E-3</v>
      </c>
      <c r="EV333" s="270">
        <f t="shared" si="3957"/>
        <v>9.5833333333333309E-3</v>
      </c>
      <c r="EW333" s="270">
        <f t="shared" ref="EW333:FJ333" si="3958">IF(EW337&lt;EW332,(EW332-EW337)/5+EW334,(EW337-EW332)/5+EW332)</f>
        <v>6.6666666666666662E-3</v>
      </c>
      <c r="EX333" s="270">
        <f t="shared" si="3958"/>
        <v>8.7499999999999991E-3</v>
      </c>
      <c r="EY333" s="270">
        <f t="shared" si="3958"/>
        <v>8.1944444444444434E-3</v>
      </c>
      <c r="EZ333" s="270">
        <f t="shared" si="3958"/>
        <v>6.5277777777777773E-3</v>
      </c>
      <c r="FA333" s="270">
        <f t="shared" si="3958"/>
        <v>6.1111111111111114E-3</v>
      </c>
      <c r="FB333" s="270">
        <f t="shared" si="3958"/>
        <v>5.8333333333333336E-3</v>
      </c>
      <c r="FC333" s="270">
        <f t="shared" si="3958"/>
        <v>5.2777777777777779E-3</v>
      </c>
      <c r="FD333" s="270">
        <f t="shared" si="3958"/>
        <v>5.0000000000000001E-3</v>
      </c>
      <c r="FE333" s="270">
        <f t="shared" si="3958"/>
        <v>4.4444444444444444E-3</v>
      </c>
      <c r="FF333" s="270">
        <f t="shared" si="3958"/>
        <v>4.4444444444444444E-3</v>
      </c>
      <c r="FG333" s="270">
        <f t="shared" si="3958"/>
        <v>3.1944444444444446E-3</v>
      </c>
      <c r="FH333" s="270">
        <f t="shared" si="3958"/>
        <v>5.2777777777777779E-3</v>
      </c>
      <c r="FI333" s="270">
        <f t="shared" si="3958"/>
        <v>3.0555555555555557E-3</v>
      </c>
      <c r="FJ333" s="270">
        <f t="shared" si="3958"/>
        <v>4.5833333333333334E-3</v>
      </c>
      <c r="FK333" s="274">
        <f t="shared" ref="FK333" si="3959">IF(FK337&lt;FK332,(FK332-FK337)/5+FK334,(FK337-FK332)/5+FK332)</f>
        <v>4.4444444444444444E-3</v>
      </c>
      <c r="FL333" s="214">
        <f t="shared" si="3774"/>
        <v>-56</v>
      </c>
      <c r="FM333" s="214"/>
      <c r="FN333" s="214"/>
      <c r="FO333" s="216"/>
      <c r="FP333" s="216"/>
      <c r="FQ333" s="216"/>
      <c r="FR333" s="216"/>
      <c r="FS333" s="216"/>
      <c r="FT333" s="216"/>
      <c r="FU333" s="216"/>
      <c r="FV333" s="216"/>
      <c r="FW333" s="216"/>
      <c r="FX333" s="216"/>
      <c r="FY333" s="216"/>
      <c r="FZ333" s="216"/>
      <c r="GA333" s="216"/>
      <c r="GB333" s="216"/>
      <c r="GC333" s="216"/>
      <c r="GD333" s="216"/>
      <c r="GE333" s="216"/>
      <c r="GF333" s="216"/>
      <c r="GG333" s="216"/>
      <c r="GH333" s="216"/>
      <c r="GI333" s="216"/>
      <c r="GJ333" s="216"/>
      <c r="GK333" s="216"/>
      <c r="GL333" s="216"/>
      <c r="GM333" s="216"/>
      <c r="GN333" s="216"/>
      <c r="GO333" s="216"/>
      <c r="GP333" s="216"/>
      <c r="GQ333" s="216"/>
      <c r="GR333" s="216"/>
      <c r="GS333" s="216"/>
      <c r="GT333" s="216"/>
      <c r="GU333" s="216"/>
      <c r="GV333" s="216"/>
      <c r="GW333" s="216"/>
      <c r="GX333" s="216"/>
      <c r="GY333" s="216"/>
      <c r="GZ333" s="216"/>
      <c r="HA333" s="216"/>
      <c r="HB333" s="216"/>
      <c r="HC333" s="216"/>
      <c r="HD333" s="216"/>
      <c r="HE333" s="216"/>
      <c r="HF333" s="216"/>
      <c r="HG333" s="216"/>
      <c r="HH333" s="216"/>
      <c r="HI333" s="216"/>
      <c r="HJ333" s="216"/>
      <c r="HK333" s="216"/>
      <c r="HL333" s="216"/>
      <c r="HM333" s="216"/>
      <c r="HN333" s="216"/>
      <c r="HO333" s="216"/>
      <c r="HP333" s="216"/>
      <c r="HQ333" s="216"/>
      <c r="HR333" s="216"/>
      <c r="HS333" s="216"/>
      <c r="HT333" s="216"/>
      <c r="HU333" s="216"/>
      <c r="HV333" s="216"/>
      <c r="HW333" s="216"/>
      <c r="HX333" s="216"/>
      <c r="HY333" s="216"/>
      <c r="HZ333" s="216"/>
      <c r="IA333" s="216"/>
      <c r="IB333" s="216"/>
      <c r="IC333" s="216"/>
      <c r="ID333" s="216"/>
      <c r="IE333" s="216"/>
      <c r="IF333" s="216"/>
      <c r="IG333" s="216"/>
      <c r="IH333" s="216"/>
      <c r="II333" s="216"/>
      <c r="IJ333" s="216"/>
      <c r="IK333" s="216"/>
      <c r="IL333" s="216"/>
      <c r="IM333" s="216"/>
      <c r="IN333" s="216"/>
      <c r="IO333" s="216"/>
      <c r="IP333" s="216"/>
      <c r="IQ333" s="216"/>
      <c r="IR333" s="216"/>
      <c r="IS333" s="216"/>
      <c r="IT333" s="216"/>
      <c r="IU333" s="216"/>
      <c r="IV333" s="216"/>
      <c r="IW333" s="216"/>
      <c r="IX333" s="216"/>
      <c r="IY333" s="216"/>
      <c r="IZ333" s="216"/>
      <c r="JA333" s="216"/>
      <c r="JB333" s="216"/>
      <c r="JC333" s="216"/>
      <c r="JD333" s="216"/>
      <c r="JE333" s="216"/>
      <c r="JF333" s="216"/>
      <c r="JG333" s="216"/>
      <c r="JH333" s="216"/>
      <c r="JI333" s="216"/>
      <c r="JJ333" s="216"/>
      <c r="JK333" s="216"/>
      <c r="JL333" s="216"/>
      <c r="JM333" s="216"/>
      <c r="JN333" s="216"/>
      <c r="JO333" s="216"/>
      <c r="JP333" s="216"/>
      <c r="JQ333" s="216"/>
      <c r="JR333" s="216"/>
    </row>
    <row r="334" spans="58:278">
      <c r="BF334" s="215">
        <v>-57</v>
      </c>
      <c r="BG334" s="214">
        <f t="shared" si="3717"/>
        <v>-57</v>
      </c>
      <c r="BH334" s="257">
        <f t="shared" ref="BH334:BI334" si="3960">IF(BH337&lt;BH332,(BH332-BH337)/5+BH335,(BH337-BH332)/5+BH333)</f>
        <v>4.3055555555555555E-3</v>
      </c>
      <c r="BI334" s="254">
        <f t="shared" si="3960"/>
        <v>3.7499999999999999E-3</v>
      </c>
      <c r="BJ334" s="254">
        <f t="shared" ref="BJ334:BT334" si="3961">IF(BJ337&lt;BJ332,(BJ332-BJ337)/5+BJ335,(BJ337-BJ332)/5+BJ333)</f>
        <v>4.4444444444444444E-3</v>
      </c>
      <c r="BK334" s="254">
        <f t="shared" si="3961"/>
        <v>3.6111111111111114E-3</v>
      </c>
      <c r="BL334" s="254">
        <f t="shared" si="3961"/>
        <v>2.638888888888889E-3</v>
      </c>
      <c r="BM334" s="254">
        <f t="shared" si="3961"/>
        <v>2.7777777777777779E-3</v>
      </c>
      <c r="BN334" s="254">
        <f t="shared" si="3961"/>
        <v>3.0555555555555557E-3</v>
      </c>
      <c r="BO334" s="254">
        <f t="shared" si="3961"/>
        <v>2.3611111111111111E-3</v>
      </c>
      <c r="BP334" s="254">
        <f t="shared" si="3961"/>
        <v>3.3333333333333335E-3</v>
      </c>
      <c r="BQ334" s="254">
        <f t="shared" si="3961"/>
        <v>2.3611111111111111E-3</v>
      </c>
      <c r="BR334" s="254">
        <f t="shared" si="3961"/>
        <v>2.3611111111111111E-3</v>
      </c>
      <c r="BS334" s="254">
        <f t="shared" si="3961"/>
        <v>2.3611111111111111E-3</v>
      </c>
      <c r="BT334" s="254">
        <f t="shared" si="3961"/>
        <v>1.9444444444444446E-3</v>
      </c>
      <c r="BU334" s="254">
        <f t="shared" ref="BU334:CJ334" si="3962">IF(BU337&lt;BU332,(BU332-BU337)/5+BU335,(BU337-BU332)/5+BU333)</f>
        <v>1.9444444444444446E-3</v>
      </c>
      <c r="BV334" s="254">
        <f t="shared" si="3962"/>
        <v>1.6666666666666668E-3</v>
      </c>
      <c r="BW334" s="254">
        <f t="shared" si="3962"/>
        <v>1.6666666666666668E-3</v>
      </c>
      <c r="BX334" s="254">
        <f t="shared" si="3962"/>
        <v>1.6666666666666668E-3</v>
      </c>
      <c r="BY334" s="254">
        <f t="shared" si="3962"/>
        <v>9.722222222222223E-4</v>
      </c>
      <c r="BZ334" s="254">
        <f t="shared" si="3962"/>
        <v>5.5555555555555556E-4</v>
      </c>
      <c r="CA334" s="254">
        <f t="shared" si="3962"/>
        <v>2.7777777777777778E-4</v>
      </c>
      <c r="CB334" s="254">
        <f t="shared" si="3962"/>
        <v>0</v>
      </c>
      <c r="CC334" s="254">
        <f t="shared" si="3962"/>
        <v>0.99930555555555556</v>
      </c>
      <c r="CD334" s="254">
        <f t="shared" si="3962"/>
        <v>0.99652777777777779</v>
      </c>
      <c r="CE334" s="254">
        <f t="shared" si="3962"/>
        <v>0.99694444444444452</v>
      </c>
      <c r="CF334" s="254">
        <f t="shared" si="3962"/>
        <v>0.99583333333333335</v>
      </c>
      <c r="CG334" s="254">
        <f t="shared" si="3962"/>
        <v>0.9948611111111112</v>
      </c>
      <c r="CH334" s="254">
        <f t="shared" si="3962"/>
        <v>0.99013888888888879</v>
      </c>
      <c r="CI334" s="254">
        <f t="shared" si="3962"/>
        <v>0.98958333333333326</v>
      </c>
      <c r="CJ334" s="254">
        <f t="shared" si="3962"/>
        <v>0.98819444444444449</v>
      </c>
      <c r="CK334" s="254">
        <f t="shared" ref="CK334:DA334" si="3963">IF(CK337&lt;CK332,(CK332-CK337)/5+CK335,(CK337-CK332)/5+CK333)</f>
        <v>0.98388888888888881</v>
      </c>
      <c r="CL334" s="254">
        <f t="shared" si="3963"/>
        <v>0.98277777777777786</v>
      </c>
      <c r="CM334" s="254">
        <f t="shared" si="3963"/>
        <v>0.96375000000000011</v>
      </c>
      <c r="CN334" s="254">
        <f t="shared" si="3963"/>
        <v>0.96111111111111114</v>
      </c>
      <c r="CO334" s="254">
        <f t="shared" si="3963"/>
        <v>0.95763888888888893</v>
      </c>
      <c r="CP334" s="254">
        <f t="shared" si="3963"/>
        <v>0.94305555555555554</v>
      </c>
      <c r="CQ334" s="254">
        <f t="shared" si="3963"/>
        <v>0.94027777777777777</v>
      </c>
      <c r="CR334" s="254">
        <f t="shared" si="3963"/>
        <v>0.92638888888888893</v>
      </c>
      <c r="CS334" s="254">
        <f t="shared" si="3963"/>
        <v>0.56500000000000006</v>
      </c>
      <c r="CT334" s="254">
        <f t="shared" si="3963"/>
        <v>0.56125000000000003</v>
      </c>
      <c r="CU334" s="254">
        <f t="shared" si="3963"/>
        <v>0.55083333333333329</v>
      </c>
      <c r="CV334" s="254">
        <f t="shared" si="3963"/>
        <v>0</v>
      </c>
      <c r="CW334" s="254">
        <f t="shared" si="3963"/>
        <v>0</v>
      </c>
      <c r="CX334" s="254">
        <f t="shared" si="3963"/>
        <v>0</v>
      </c>
      <c r="CY334" s="254">
        <f t="shared" si="3963"/>
        <v>0</v>
      </c>
      <c r="CZ334" s="254">
        <f t="shared" si="3963"/>
        <v>0</v>
      </c>
      <c r="DA334" s="254">
        <f t="shared" si="3963"/>
        <v>0</v>
      </c>
      <c r="DB334" s="254">
        <f t="shared" ref="DB334:DO334" si="3964">IF(DB337&lt;DB332,(DB332-DB337)/5+DB335,(DB337-DB332)/5+DB333)</f>
        <v>0</v>
      </c>
      <c r="DC334" s="254">
        <f t="shared" si="3964"/>
        <v>0</v>
      </c>
      <c r="DD334" s="254">
        <f t="shared" si="3964"/>
        <v>0</v>
      </c>
      <c r="DE334" s="254">
        <f t="shared" si="3964"/>
        <v>0</v>
      </c>
      <c r="DF334" s="254">
        <f t="shared" si="3964"/>
        <v>0</v>
      </c>
      <c r="DG334" s="254">
        <f t="shared" si="3964"/>
        <v>0</v>
      </c>
      <c r="DH334" s="254">
        <f t="shared" si="3964"/>
        <v>0</v>
      </c>
      <c r="DI334" s="254">
        <f t="shared" si="3964"/>
        <v>0</v>
      </c>
      <c r="DJ334" s="254">
        <f t="shared" si="3964"/>
        <v>0</v>
      </c>
      <c r="DK334" s="254">
        <f t="shared" si="3964"/>
        <v>0</v>
      </c>
      <c r="DL334" s="254">
        <f t="shared" si="3964"/>
        <v>0</v>
      </c>
      <c r="DM334" s="254">
        <f t="shared" si="3964"/>
        <v>0</v>
      </c>
      <c r="DN334" s="254">
        <f t="shared" si="3964"/>
        <v>0</v>
      </c>
      <c r="DO334" s="254">
        <f t="shared" si="3964"/>
        <v>0</v>
      </c>
      <c r="DP334" s="254">
        <f t="shared" ref="DP334" si="3965">IF(DP337&lt;DP332,(DP332-DP337)/5+DP335,(DP337-DP332)/5+DP333)</f>
        <v>0</v>
      </c>
      <c r="DQ334" s="306">
        <f t="shared" si="3768"/>
        <v>-57</v>
      </c>
      <c r="DR334" s="254">
        <f t="shared" ref="DR334:DS334" si="3966">IF(DR337&lt;DR332,(DR332-DR337)/5+DR335,(DR337-DR332)/5+DR333)</f>
        <v>4.3333333333333335E-2</v>
      </c>
      <c r="DS334" s="254">
        <f t="shared" si="3966"/>
        <v>7.9166666666666663E-2</v>
      </c>
      <c r="DT334" s="254">
        <f t="shared" ref="DT334:EE334" si="3967">IF(DT337&lt;DT332,(DT332-DT337)/5+DT335,(DT337-DT332)/5+DT333)</f>
        <v>8.5555555555555565E-2</v>
      </c>
      <c r="DU334" s="254">
        <f t="shared" si="3967"/>
        <v>8.4722222222222213E-2</v>
      </c>
      <c r="DV334" s="254">
        <f t="shared" si="3967"/>
        <v>6.805555555555555E-2</v>
      </c>
      <c r="DW334" s="254">
        <f t="shared" si="3967"/>
        <v>5.7638888888888885E-2</v>
      </c>
      <c r="DX334" s="254">
        <f t="shared" si="3967"/>
        <v>5.9027777777777783E-2</v>
      </c>
      <c r="DY334" s="254">
        <f t="shared" si="3967"/>
        <v>5.7638888888888885E-2</v>
      </c>
      <c r="DZ334" s="254">
        <f t="shared" si="3967"/>
        <v>4.763888888888889E-2</v>
      </c>
      <c r="EA334" s="254">
        <f t="shared" si="3967"/>
        <v>4.5000000000000005E-2</v>
      </c>
      <c r="EB334" s="254">
        <f t="shared" si="3967"/>
        <v>4.3055555555555555E-2</v>
      </c>
      <c r="EC334" s="254">
        <f t="shared" si="3967"/>
        <v>3.6250000000000004E-2</v>
      </c>
      <c r="ED334" s="254">
        <f t="shared" si="3967"/>
        <v>3.4444444444444444E-2</v>
      </c>
      <c r="EE334" s="254">
        <f t="shared" si="3967"/>
        <v>3.3750000000000002E-2</v>
      </c>
      <c r="EF334" s="254">
        <f t="shared" ref="EF334:EV334" si="3968">IF(EF337&lt;EF332,(EF332-EF337)/5+EF335,(EF337-EF332)/5+EF333)</f>
        <v>3.1666666666666662E-2</v>
      </c>
      <c r="EG334" s="254">
        <f t="shared" si="3968"/>
        <v>3.152777777777778E-2</v>
      </c>
      <c r="EH334" s="254">
        <f t="shared" si="3968"/>
        <v>2.8888888888888891E-2</v>
      </c>
      <c r="EI334" s="254">
        <f t="shared" si="3968"/>
        <v>2.6805555555555555E-2</v>
      </c>
      <c r="EJ334" s="254">
        <f t="shared" si="3968"/>
        <v>2.777777777777778E-2</v>
      </c>
      <c r="EK334" s="254">
        <f t="shared" si="3968"/>
        <v>2.6388888888888885E-2</v>
      </c>
      <c r="EL334" s="254">
        <f t="shared" si="3968"/>
        <v>2.3750000000000004E-2</v>
      </c>
      <c r="EM334" s="254">
        <f t="shared" si="3968"/>
        <v>2.0833333333333332E-2</v>
      </c>
      <c r="EN334" s="254">
        <f t="shared" si="3968"/>
        <v>1.6805555555555556E-2</v>
      </c>
      <c r="EO334" s="254">
        <f t="shared" si="3968"/>
        <v>1.6805555555555556E-2</v>
      </c>
      <c r="EP334" s="254">
        <f t="shared" si="3968"/>
        <v>1.6527777777777777E-2</v>
      </c>
      <c r="EQ334" s="254">
        <f t="shared" si="3968"/>
        <v>1.5555555555555557E-2</v>
      </c>
      <c r="ER334" s="254">
        <f t="shared" si="3968"/>
        <v>1.3194444444444444E-2</v>
      </c>
      <c r="ES334" s="254">
        <f t="shared" si="3968"/>
        <v>1.2083333333333331E-2</v>
      </c>
      <c r="ET334" s="254">
        <f t="shared" si="3968"/>
        <v>9.166666666666665E-3</v>
      </c>
      <c r="EU334" s="254">
        <f t="shared" si="3968"/>
        <v>9.4444444444444445E-3</v>
      </c>
      <c r="EV334" s="254">
        <f t="shared" si="3968"/>
        <v>9.4444444444444428E-3</v>
      </c>
      <c r="EW334" s="254">
        <f t="shared" ref="EW334:FJ334" si="3969">IF(EW337&lt;EW332,(EW332-EW337)/5+EW335,(EW337-EW332)/5+EW333)</f>
        <v>7.083333333333333E-3</v>
      </c>
      <c r="EX334" s="254">
        <f t="shared" si="3969"/>
        <v>9.166666666666665E-3</v>
      </c>
      <c r="EY334" s="254">
        <f t="shared" si="3969"/>
        <v>8.7499999999999991E-3</v>
      </c>
      <c r="EZ334" s="254">
        <f t="shared" si="3969"/>
        <v>6.8055555555555551E-3</v>
      </c>
      <c r="FA334" s="254">
        <f t="shared" si="3969"/>
        <v>5.9722222222222225E-3</v>
      </c>
      <c r="FB334" s="254">
        <f t="shared" si="3969"/>
        <v>6.1111111111111114E-3</v>
      </c>
      <c r="FC334" s="254">
        <f t="shared" si="3969"/>
        <v>5.0000000000000001E-3</v>
      </c>
      <c r="FD334" s="254">
        <f t="shared" si="3969"/>
        <v>5.138888888888889E-3</v>
      </c>
      <c r="FE334" s="254">
        <f t="shared" si="3969"/>
        <v>4.7222222222222223E-3</v>
      </c>
      <c r="FF334" s="254">
        <f t="shared" si="3969"/>
        <v>4.7222222222222223E-3</v>
      </c>
      <c r="FG334" s="254">
        <f t="shared" si="3969"/>
        <v>3.6111111111111114E-3</v>
      </c>
      <c r="FH334" s="254">
        <f t="shared" si="3969"/>
        <v>5.0000000000000001E-3</v>
      </c>
      <c r="FI334" s="254">
        <f t="shared" si="3969"/>
        <v>3.3333333333333335E-3</v>
      </c>
      <c r="FJ334" s="254">
        <f t="shared" si="3969"/>
        <v>5.0000000000000001E-3</v>
      </c>
      <c r="FK334" s="255">
        <f t="shared" ref="FK334" si="3970">IF(FK337&lt;FK332,(FK332-FK337)/5+FK335,(FK337-FK332)/5+FK333)</f>
        <v>4.7222222222222223E-3</v>
      </c>
      <c r="FL334" s="214">
        <f t="shared" si="3774"/>
        <v>-57</v>
      </c>
      <c r="FM334" s="214"/>
      <c r="FN334" s="214"/>
      <c r="FO334" s="216"/>
      <c r="FP334" s="216"/>
      <c r="FQ334" s="216"/>
      <c r="FR334" s="216"/>
      <c r="FS334" s="216"/>
      <c r="FT334" s="216"/>
      <c r="FU334" s="216"/>
      <c r="FV334" s="216"/>
      <c r="FW334" s="216"/>
      <c r="FX334" s="216"/>
      <c r="FY334" s="216"/>
      <c r="FZ334" s="216"/>
      <c r="GA334" s="216"/>
      <c r="GB334" s="216"/>
      <c r="GC334" s="216"/>
      <c r="GD334" s="216"/>
      <c r="GE334" s="216"/>
      <c r="GF334" s="216"/>
      <c r="GG334" s="216"/>
      <c r="GH334" s="216"/>
      <c r="GI334" s="216"/>
      <c r="GJ334" s="216"/>
      <c r="GK334" s="216"/>
      <c r="GL334" s="216"/>
      <c r="GM334" s="216"/>
      <c r="GN334" s="216"/>
      <c r="GO334" s="216"/>
      <c r="GP334" s="216"/>
      <c r="GQ334" s="216"/>
      <c r="GR334" s="216"/>
      <c r="GS334" s="216"/>
      <c r="GT334" s="216"/>
      <c r="GU334" s="216"/>
      <c r="GV334" s="216"/>
      <c r="GW334" s="216"/>
      <c r="GX334" s="216"/>
      <c r="GY334" s="216"/>
      <c r="GZ334" s="216"/>
      <c r="HA334" s="216"/>
      <c r="HB334" s="216"/>
      <c r="HC334" s="216"/>
      <c r="HD334" s="216"/>
      <c r="HE334" s="216"/>
      <c r="HF334" s="216"/>
      <c r="HG334" s="216"/>
      <c r="HH334" s="216"/>
      <c r="HI334" s="216"/>
      <c r="HJ334" s="216"/>
      <c r="HK334" s="216"/>
      <c r="HL334" s="216"/>
      <c r="HM334" s="216"/>
      <c r="HN334" s="216"/>
      <c r="HO334" s="216"/>
      <c r="HP334" s="216"/>
      <c r="HQ334" s="216"/>
      <c r="HR334" s="216"/>
      <c r="HS334" s="216"/>
      <c r="HT334" s="216"/>
      <c r="HU334" s="216"/>
      <c r="HV334" s="216"/>
      <c r="HW334" s="216"/>
      <c r="HX334" s="216"/>
      <c r="HY334" s="216"/>
      <c r="HZ334" s="216"/>
      <c r="IA334" s="216"/>
      <c r="IB334" s="216"/>
      <c r="IC334" s="216"/>
      <c r="ID334" s="216"/>
      <c r="IE334" s="216"/>
      <c r="IF334" s="216"/>
      <c r="IG334" s="216"/>
      <c r="IH334" s="216"/>
      <c r="II334" s="216"/>
      <c r="IJ334" s="216"/>
      <c r="IK334" s="216"/>
      <c r="IL334" s="216"/>
      <c r="IM334" s="216"/>
      <c r="IN334" s="216"/>
      <c r="IO334" s="216"/>
      <c r="IP334" s="216"/>
      <c r="IQ334" s="216"/>
      <c r="IR334" s="216"/>
      <c r="IS334" s="216"/>
      <c r="IT334" s="216"/>
      <c r="IU334" s="216"/>
      <c r="IV334" s="216"/>
      <c r="IW334" s="216"/>
      <c r="IX334" s="216"/>
      <c r="IY334" s="216"/>
      <c r="IZ334" s="216"/>
      <c r="JA334" s="216"/>
      <c r="JB334" s="216"/>
      <c r="JC334" s="216"/>
      <c r="JD334" s="216"/>
      <c r="JE334" s="216"/>
      <c r="JF334" s="216"/>
      <c r="JG334" s="216"/>
      <c r="JH334" s="216"/>
      <c r="JI334" s="216"/>
      <c r="JJ334" s="216"/>
      <c r="JK334" s="216"/>
      <c r="JL334" s="216"/>
      <c r="JM334" s="216"/>
      <c r="JN334" s="216"/>
      <c r="JO334" s="216"/>
      <c r="JP334" s="216"/>
      <c r="JQ334" s="216"/>
      <c r="JR334" s="216"/>
    </row>
    <row r="335" spans="58:278">
      <c r="BF335" s="215">
        <v>-58</v>
      </c>
      <c r="BG335" s="214">
        <f t="shared" si="3717"/>
        <v>-58</v>
      </c>
      <c r="BH335" s="257">
        <f t="shared" ref="BH335:BI335" si="3971">IF(BH337&lt;BH332,(BH332-BH337)/5+BH336,(BH337-BH332)/5+BH334)</f>
        <v>4.7222222222222223E-3</v>
      </c>
      <c r="BI335" s="254">
        <f t="shared" si="3971"/>
        <v>3.8888888888888888E-3</v>
      </c>
      <c r="BJ335" s="254">
        <f t="shared" ref="BJ335:BT335" si="3972">IF(BJ337&lt;BJ332,(BJ332-BJ337)/5+BJ336,(BJ337-BJ332)/5+BJ334)</f>
        <v>4.5833333333333334E-3</v>
      </c>
      <c r="BK335" s="254">
        <f t="shared" si="3972"/>
        <v>4.0277777777777777E-3</v>
      </c>
      <c r="BL335" s="254">
        <f t="shared" si="3972"/>
        <v>2.9166666666666668E-3</v>
      </c>
      <c r="BM335" s="254">
        <f t="shared" si="3972"/>
        <v>2.7777777777777779E-3</v>
      </c>
      <c r="BN335" s="254">
        <f t="shared" si="3972"/>
        <v>3.1944444444444446E-3</v>
      </c>
      <c r="BO335" s="254">
        <f t="shared" si="3972"/>
        <v>2.5000000000000001E-3</v>
      </c>
      <c r="BP335" s="254">
        <f t="shared" si="3972"/>
        <v>3.6111111111111114E-3</v>
      </c>
      <c r="BQ335" s="254">
        <f t="shared" si="3972"/>
        <v>2.5000000000000001E-3</v>
      </c>
      <c r="BR335" s="254">
        <f t="shared" si="3972"/>
        <v>2.5000000000000001E-3</v>
      </c>
      <c r="BS335" s="254">
        <f t="shared" si="3972"/>
        <v>2.5000000000000001E-3</v>
      </c>
      <c r="BT335" s="254">
        <f t="shared" si="3972"/>
        <v>2.2222222222222222E-3</v>
      </c>
      <c r="BU335" s="254">
        <f t="shared" ref="BU335:CJ335" si="3973">IF(BU337&lt;BU332,(BU332-BU337)/5+BU336,(BU337-BU332)/5+BU334)</f>
        <v>2.2222222222222222E-3</v>
      </c>
      <c r="BV335" s="254">
        <f t="shared" si="3973"/>
        <v>1.8055555555555557E-3</v>
      </c>
      <c r="BW335" s="254">
        <f t="shared" si="3973"/>
        <v>1.8055555555555557E-3</v>
      </c>
      <c r="BX335" s="254">
        <f t="shared" si="3973"/>
        <v>1.8055555555555557E-3</v>
      </c>
      <c r="BY335" s="254">
        <f t="shared" si="3973"/>
        <v>1.1111111111111111E-3</v>
      </c>
      <c r="BZ335" s="254">
        <f t="shared" si="3973"/>
        <v>8.3333333333333328E-4</v>
      </c>
      <c r="CA335" s="254">
        <f t="shared" si="3973"/>
        <v>4.1666666666666664E-4</v>
      </c>
      <c r="CB335" s="254">
        <f t="shared" si="3973"/>
        <v>0</v>
      </c>
      <c r="CC335" s="254">
        <f t="shared" si="3973"/>
        <v>0.99930555555555556</v>
      </c>
      <c r="CD335" s="254">
        <f t="shared" si="3973"/>
        <v>0.99652777777777779</v>
      </c>
      <c r="CE335" s="254">
        <f t="shared" si="3973"/>
        <v>0.99680555555555561</v>
      </c>
      <c r="CF335" s="254">
        <f t="shared" si="3973"/>
        <v>0.99513888888888891</v>
      </c>
      <c r="CG335" s="254">
        <f t="shared" si="3973"/>
        <v>0.99472222222222229</v>
      </c>
      <c r="CH335" s="254">
        <f t="shared" si="3973"/>
        <v>0.98972222222222217</v>
      </c>
      <c r="CI335" s="254">
        <f t="shared" si="3973"/>
        <v>0.98888888888888882</v>
      </c>
      <c r="CJ335" s="254">
        <f t="shared" si="3973"/>
        <v>0.98750000000000004</v>
      </c>
      <c r="CK335" s="254">
        <f t="shared" ref="CK335:DA335" si="3974">IF(CK337&lt;CK332,(CK332-CK337)/5+CK336,(CK337-CK332)/5+CK334)</f>
        <v>0.98277777777777775</v>
      </c>
      <c r="CL335" s="254">
        <f t="shared" si="3974"/>
        <v>0.9818055555555556</v>
      </c>
      <c r="CM335" s="254">
        <f t="shared" si="3974"/>
        <v>0.96055555555555561</v>
      </c>
      <c r="CN335" s="254">
        <f t="shared" si="3974"/>
        <v>0.96111111111111114</v>
      </c>
      <c r="CO335" s="254">
        <f t="shared" si="3974"/>
        <v>0.95763888888888893</v>
      </c>
      <c r="CP335" s="254">
        <f t="shared" si="3974"/>
        <v>0.94305555555555554</v>
      </c>
      <c r="CQ335" s="254">
        <f t="shared" si="3974"/>
        <v>0.94027777777777777</v>
      </c>
      <c r="CR335" s="254">
        <f t="shared" si="3974"/>
        <v>0.92638888888888893</v>
      </c>
      <c r="CS335" s="254">
        <f t="shared" si="3974"/>
        <v>0.37666666666666671</v>
      </c>
      <c r="CT335" s="254">
        <f t="shared" si="3974"/>
        <v>0.37416666666666665</v>
      </c>
      <c r="CU335" s="254">
        <f t="shared" si="3974"/>
        <v>0.36722222222222223</v>
      </c>
      <c r="CV335" s="254">
        <f t="shared" si="3974"/>
        <v>0</v>
      </c>
      <c r="CW335" s="254">
        <f t="shared" si="3974"/>
        <v>0</v>
      </c>
      <c r="CX335" s="254">
        <f t="shared" si="3974"/>
        <v>0</v>
      </c>
      <c r="CY335" s="254">
        <f t="shared" si="3974"/>
        <v>0</v>
      </c>
      <c r="CZ335" s="254">
        <f t="shared" si="3974"/>
        <v>0</v>
      </c>
      <c r="DA335" s="254">
        <f t="shared" si="3974"/>
        <v>0</v>
      </c>
      <c r="DB335" s="254">
        <f t="shared" ref="DB335:DO335" si="3975">IF(DB337&lt;DB332,(DB332-DB337)/5+DB336,(DB337-DB332)/5+DB334)</f>
        <v>0</v>
      </c>
      <c r="DC335" s="254">
        <f t="shared" si="3975"/>
        <v>0</v>
      </c>
      <c r="DD335" s="254">
        <f t="shared" si="3975"/>
        <v>0</v>
      </c>
      <c r="DE335" s="254">
        <f t="shared" si="3975"/>
        <v>0</v>
      </c>
      <c r="DF335" s="254">
        <f t="shared" si="3975"/>
        <v>0</v>
      </c>
      <c r="DG335" s="254">
        <f t="shared" si="3975"/>
        <v>0</v>
      </c>
      <c r="DH335" s="254">
        <f t="shared" si="3975"/>
        <v>0</v>
      </c>
      <c r="DI335" s="254">
        <f t="shared" si="3975"/>
        <v>0</v>
      </c>
      <c r="DJ335" s="254">
        <f t="shared" si="3975"/>
        <v>0</v>
      </c>
      <c r="DK335" s="254">
        <f t="shared" si="3975"/>
        <v>0</v>
      </c>
      <c r="DL335" s="254">
        <f t="shared" si="3975"/>
        <v>0</v>
      </c>
      <c r="DM335" s="254">
        <f t="shared" si="3975"/>
        <v>0</v>
      </c>
      <c r="DN335" s="254">
        <f t="shared" si="3975"/>
        <v>0</v>
      </c>
      <c r="DO335" s="254">
        <f t="shared" si="3975"/>
        <v>0</v>
      </c>
      <c r="DP335" s="254">
        <f t="shared" ref="DP335" si="3976">IF(DP337&lt;DP332,(DP332-DP337)/5+DP336,(DP337-DP332)/5+DP334)</f>
        <v>0</v>
      </c>
      <c r="DQ335" s="306">
        <f t="shared" si="3768"/>
        <v>-58</v>
      </c>
      <c r="DR335" s="254">
        <f t="shared" ref="DR335:DS335" si="3977">IF(DR337&lt;DR332,(DR332-DR337)/5+DR336,(DR337-DR332)/5+DR334)</f>
        <v>2.8888888888888891E-2</v>
      </c>
      <c r="DS335" s="254">
        <f t="shared" si="3977"/>
        <v>7.9166666666666663E-2</v>
      </c>
      <c r="DT335" s="254">
        <f t="shared" ref="DT335:EE335" si="3978">IF(DT337&lt;DT332,(DT332-DT337)/5+DT336,(DT337-DT332)/5+DT334)</f>
        <v>8.5972222222222242E-2</v>
      </c>
      <c r="DU335" s="254">
        <f t="shared" si="3978"/>
        <v>8.4722222222222213E-2</v>
      </c>
      <c r="DV335" s="254">
        <f t="shared" si="3978"/>
        <v>6.805555555555555E-2</v>
      </c>
      <c r="DW335" s="254">
        <f t="shared" si="3978"/>
        <v>5.7638888888888885E-2</v>
      </c>
      <c r="DX335" s="254">
        <f t="shared" si="3978"/>
        <v>5.9027777777777783E-2</v>
      </c>
      <c r="DY335" s="254">
        <f t="shared" si="3978"/>
        <v>5.7638888888888885E-2</v>
      </c>
      <c r="DZ335" s="254">
        <f t="shared" si="3978"/>
        <v>5.2361111111111115E-2</v>
      </c>
      <c r="EA335" s="254">
        <f t="shared" si="3978"/>
        <v>4.9444444444444451E-2</v>
      </c>
      <c r="EB335" s="254">
        <f t="shared" si="3978"/>
        <v>4.7222222222222221E-2</v>
      </c>
      <c r="EC335" s="254">
        <f t="shared" si="3978"/>
        <v>3.8750000000000007E-2</v>
      </c>
      <c r="ED335" s="254">
        <f t="shared" si="3978"/>
        <v>3.7083333333333329E-2</v>
      </c>
      <c r="EE335" s="254">
        <f t="shared" si="3978"/>
        <v>3.5694444444444445E-2</v>
      </c>
      <c r="EF335" s="254">
        <f t="shared" ref="EF335:EV335" si="3979">IF(EF337&lt;EF332,(EF332-EF337)/5+EF336,(EF337-EF332)/5+EF334)</f>
        <v>3.3611111111111105E-2</v>
      </c>
      <c r="EG335" s="254">
        <f t="shared" si="3979"/>
        <v>3.3750000000000002E-2</v>
      </c>
      <c r="EH335" s="254">
        <f t="shared" si="3979"/>
        <v>3.0833333333333338E-2</v>
      </c>
      <c r="EI335" s="254">
        <f t="shared" si="3979"/>
        <v>2.8749999999999998E-2</v>
      </c>
      <c r="EJ335" s="254">
        <f t="shared" si="3979"/>
        <v>2.9166666666666671E-2</v>
      </c>
      <c r="EK335" s="254">
        <f t="shared" si="3979"/>
        <v>2.7777777777777773E-2</v>
      </c>
      <c r="EL335" s="254">
        <f t="shared" si="3979"/>
        <v>2.4861111111111115E-2</v>
      </c>
      <c r="EM335" s="254">
        <f t="shared" si="3979"/>
        <v>2.222222222222222E-2</v>
      </c>
      <c r="EN335" s="254">
        <f t="shared" si="3979"/>
        <v>1.7222222222222222E-2</v>
      </c>
      <c r="EO335" s="254">
        <f t="shared" si="3979"/>
        <v>1.7222222222222222E-2</v>
      </c>
      <c r="EP335" s="254">
        <f t="shared" si="3979"/>
        <v>1.6805555555555553E-2</v>
      </c>
      <c r="EQ335" s="254">
        <f t="shared" si="3979"/>
        <v>1.5694444444444445E-2</v>
      </c>
      <c r="ER335" s="254">
        <f t="shared" si="3979"/>
        <v>1.3194444444444444E-2</v>
      </c>
      <c r="ES335" s="254">
        <f t="shared" si="3979"/>
        <v>1.2222222222222219E-2</v>
      </c>
      <c r="ET335" s="254">
        <f t="shared" si="3979"/>
        <v>9.5833333333333309E-3</v>
      </c>
      <c r="EU335" s="254">
        <f t="shared" si="3979"/>
        <v>0.01</v>
      </c>
      <c r="EV335" s="254">
        <f t="shared" si="3979"/>
        <v>9.3055555555555548E-3</v>
      </c>
      <c r="EW335" s="254">
        <f t="shared" ref="EW335:FJ335" si="3980">IF(EW337&lt;EW332,(EW332-EW337)/5+EW336,(EW337-EW332)/5+EW334)</f>
        <v>7.4999999999999997E-3</v>
      </c>
      <c r="EX335" s="254">
        <f t="shared" si="3980"/>
        <v>9.5833333333333309E-3</v>
      </c>
      <c r="EY335" s="254">
        <f t="shared" si="3980"/>
        <v>9.3055555555555548E-3</v>
      </c>
      <c r="EZ335" s="254">
        <f t="shared" si="3980"/>
        <v>7.083333333333333E-3</v>
      </c>
      <c r="FA335" s="254">
        <f t="shared" si="3980"/>
        <v>5.8333333333333336E-3</v>
      </c>
      <c r="FB335" s="254">
        <f t="shared" si="3980"/>
        <v>6.3888888888888893E-3</v>
      </c>
      <c r="FC335" s="254">
        <f t="shared" si="3980"/>
        <v>4.7222222222222223E-3</v>
      </c>
      <c r="FD335" s="254">
        <f t="shared" si="3980"/>
        <v>5.2777777777777779E-3</v>
      </c>
      <c r="FE335" s="254">
        <f t="shared" si="3980"/>
        <v>5.0000000000000001E-3</v>
      </c>
      <c r="FF335" s="254">
        <f t="shared" si="3980"/>
        <v>5.0000000000000001E-3</v>
      </c>
      <c r="FG335" s="254">
        <f t="shared" si="3980"/>
        <v>4.0277777777777777E-3</v>
      </c>
      <c r="FH335" s="254">
        <f t="shared" si="3980"/>
        <v>4.7222222222222223E-3</v>
      </c>
      <c r="FI335" s="254">
        <f t="shared" si="3980"/>
        <v>3.6111111111111114E-3</v>
      </c>
      <c r="FJ335" s="254">
        <f t="shared" si="3980"/>
        <v>5.4166666666666669E-3</v>
      </c>
      <c r="FK335" s="255">
        <f t="shared" ref="FK335" si="3981">IF(FK337&lt;FK332,(FK332-FK337)/5+FK336,(FK337-FK332)/5+FK334)</f>
        <v>5.0000000000000001E-3</v>
      </c>
      <c r="FL335" s="214">
        <f t="shared" si="3774"/>
        <v>-58</v>
      </c>
      <c r="FM335" s="214"/>
      <c r="FN335" s="214"/>
      <c r="FO335" s="216"/>
      <c r="FP335" s="216"/>
      <c r="FQ335" s="216"/>
      <c r="FR335" s="216"/>
      <c r="FS335" s="216"/>
      <c r="FT335" s="216"/>
      <c r="FU335" s="216"/>
      <c r="FV335" s="216"/>
      <c r="FW335" s="216"/>
      <c r="FX335" s="216"/>
      <c r="FY335" s="216"/>
      <c r="FZ335" s="216"/>
      <c r="GA335" s="216"/>
      <c r="GB335" s="216"/>
      <c r="GC335" s="216"/>
      <c r="GD335" s="216"/>
      <c r="GE335" s="216"/>
      <c r="GF335" s="216"/>
      <c r="GG335" s="216"/>
      <c r="GH335" s="216"/>
      <c r="GI335" s="216"/>
      <c r="GJ335" s="216"/>
      <c r="GK335" s="216"/>
      <c r="GL335" s="216"/>
      <c r="GM335" s="216"/>
      <c r="GN335" s="216"/>
      <c r="GO335" s="216"/>
      <c r="GP335" s="216"/>
      <c r="GQ335" s="216"/>
      <c r="GR335" s="216"/>
      <c r="GS335" s="216"/>
      <c r="GT335" s="216"/>
      <c r="GU335" s="216"/>
      <c r="GV335" s="216"/>
      <c r="GW335" s="216"/>
      <c r="GX335" s="216"/>
      <c r="GY335" s="216"/>
      <c r="GZ335" s="216"/>
      <c r="HA335" s="216"/>
      <c r="HB335" s="216"/>
      <c r="HC335" s="216"/>
      <c r="HD335" s="216"/>
      <c r="HE335" s="216"/>
      <c r="HF335" s="216"/>
      <c r="HG335" s="216"/>
      <c r="HH335" s="216"/>
      <c r="HI335" s="216"/>
      <c r="HJ335" s="216"/>
      <c r="HK335" s="216"/>
      <c r="HL335" s="216"/>
      <c r="HM335" s="216"/>
      <c r="HN335" s="216"/>
      <c r="HO335" s="216"/>
      <c r="HP335" s="216"/>
      <c r="HQ335" s="216"/>
      <c r="HR335" s="216"/>
      <c r="HS335" s="216"/>
      <c r="HT335" s="216"/>
      <c r="HU335" s="216"/>
      <c r="HV335" s="216"/>
      <c r="HW335" s="216"/>
      <c r="HX335" s="216"/>
      <c r="HY335" s="216"/>
      <c r="HZ335" s="216"/>
      <c r="IA335" s="216"/>
      <c r="IB335" s="216"/>
      <c r="IC335" s="216"/>
      <c r="ID335" s="216"/>
      <c r="IE335" s="216"/>
      <c r="IF335" s="216"/>
      <c r="IG335" s="216"/>
      <c r="IH335" s="216"/>
      <c r="II335" s="216"/>
      <c r="IJ335" s="216"/>
      <c r="IK335" s="216"/>
      <c r="IL335" s="216"/>
      <c r="IM335" s="216"/>
      <c r="IN335" s="216"/>
      <c r="IO335" s="216"/>
      <c r="IP335" s="216"/>
      <c r="IQ335" s="216"/>
      <c r="IR335" s="216"/>
      <c r="IS335" s="216"/>
      <c r="IT335" s="216"/>
      <c r="IU335" s="216"/>
      <c r="IV335" s="216"/>
      <c r="IW335" s="216"/>
      <c r="IX335" s="216"/>
      <c r="IY335" s="216"/>
      <c r="IZ335" s="216"/>
      <c r="JA335" s="216"/>
      <c r="JB335" s="216"/>
      <c r="JC335" s="216"/>
      <c r="JD335" s="216"/>
      <c r="JE335" s="216"/>
      <c r="JF335" s="216"/>
      <c r="JG335" s="216"/>
      <c r="JH335" s="216"/>
      <c r="JI335" s="216"/>
      <c r="JJ335" s="216"/>
      <c r="JK335" s="216"/>
      <c r="JL335" s="216"/>
      <c r="JM335" s="216"/>
      <c r="JN335" s="216"/>
      <c r="JO335" s="216"/>
      <c r="JP335" s="216"/>
      <c r="JQ335" s="216"/>
      <c r="JR335" s="216"/>
    </row>
    <row r="336" spans="58:278" ht="15.75" thickBot="1">
      <c r="BF336" s="215">
        <v>-59</v>
      </c>
      <c r="BG336" s="214">
        <f t="shared" si="3717"/>
        <v>-59</v>
      </c>
      <c r="BH336" s="286">
        <f>IF(BH337&lt;BH332,(BH332-BH337)/5+BH337,(BH337-BH332)/5+BH335)</f>
        <v>5.138888888888889E-3</v>
      </c>
      <c r="BI336" s="283">
        <f>IF(BI337&lt;BI332,(BI332-BI337)/5+BI337,(BI337-BI332)/5+BI335)</f>
        <v>4.0277777777777777E-3</v>
      </c>
      <c r="BJ336" s="283">
        <f t="shared" ref="BJ336:BT336" si="3982">IF(BJ337&lt;BJ332,(BJ332-BJ337)/5+BJ337,(BJ337-BJ332)/5+BJ335)</f>
        <v>4.7222222222222223E-3</v>
      </c>
      <c r="BK336" s="283">
        <f t="shared" si="3982"/>
        <v>4.4444444444444444E-3</v>
      </c>
      <c r="BL336" s="283">
        <f t="shared" si="3982"/>
        <v>3.1944444444444446E-3</v>
      </c>
      <c r="BM336" s="283">
        <f t="shared" si="3982"/>
        <v>2.7777777777777779E-3</v>
      </c>
      <c r="BN336" s="283">
        <f t="shared" si="3982"/>
        <v>3.3333333333333335E-3</v>
      </c>
      <c r="BO336" s="283">
        <f t="shared" si="3982"/>
        <v>2.638888888888889E-3</v>
      </c>
      <c r="BP336" s="283">
        <f t="shared" si="3982"/>
        <v>3.8888888888888892E-3</v>
      </c>
      <c r="BQ336" s="283">
        <f t="shared" si="3982"/>
        <v>2.638888888888889E-3</v>
      </c>
      <c r="BR336" s="283">
        <f t="shared" si="3982"/>
        <v>2.638888888888889E-3</v>
      </c>
      <c r="BS336" s="283">
        <f t="shared" si="3982"/>
        <v>2.638888888888889E-3</v>
      </c>
      <c r="BT336" s="283">
        <f t="shared" si="3982"/>
        <v>2.5000000000000001E-3</v>
      </c>
      <c r="BU336" s="283">
        <f t="shared" ref="BU336" si="3983">IF(BU337&lt;BU332,(BU332-BU337)/5+BU337,(BU337-BU332)/5+BU335)</f>
        <v>2.5000000000000001E-3</v>
      </c>
      <c r="BV336" s="283">
        <f t="shared" ref="BV336" si="3984">IF(BV337&lt;BV332,(BV332-BV337)/5+BV337,(BV337-BV332)/5+BV335)</f>
        <v>1.9444444444444446E-3</v>
      </c>
      <c r="BW336" s="283">
        <f t="shared" ref="BW336" si="3985">IF(BW337&lt;BW332,(BW332-BW337)/5+BW337,(BW337-BW332)/5+BW335)</f>
        <v>1.9444444444444446E-3</v>
      </c>
      <c r="BX336" s="283">
        <f t="shared" ref="BX336" si="3986">IF(BX337&lt;BX332,(BX332-BX337)/5+BX337,(BX337-BX332)/5+BX335)</f>
        <v>1.9444444444444446E-3</v>
      </c>
      <c r="BY336" s="283">
        <f t="shared" ref="BY336" si="3987">IF(BY337&lt;BY332,(BY332-BY337)/5+BY337,(BY337-BY332)/5+BY335)</f>
        <v>1.25E-3</v>
      </c>
      <c r="BZ336" s="283">
        <f t="shared" ref="BZ336" si="3988">IF(BZ337&lt;BZ332,(BZ332-BZ337)/5+BZ337,(BZ337-BZ332)/5+BZ335)</f>
        <v>1.1111111111111111E-3</v>
      </c>
      <c r="CA336" s="283">
        <f t="shared" ref="CA336" si="3989">IF(CA337&lt;CA332,(CA332-CA337)/5+CA337,(CA337-CA332)/5+CA335)</f>
        <v>5.5555555555555556E-4</v>
      </c>
      <c r="CB336" s="283">
        <f t="shared" ref="CB336" si="3990">IF(CB337&lt;CB332,(CB332-CB337)/5+CB337,(CB337-CB332)/5+CB335)</f>
        <v>0</v>
      </c>
      <c r="CC336" s="283">
        <f t="shared" ref="CC336" si="3991">IF(CC337&lt;CC332,(CC332-CC337)/5+CC337,(CC337-CC332)/5+CC335)</f>
        <v>0.99930555555555556</v>
      </c>
      <c r="CD336" s="283">
        <f t="shared" ref="CD336" si="3992">IF(CD337&lt;CD332,(CD332-CD337)/5+CD337,(CD337-CD332)/5+CD335)</f>
        <v>0.99652777777777779</v>
      </c>
      <c r="CE336" s="283">
        <f t="shared" ref="CE336" si="3993">IF(CE337&lt;CE332,(CE332-CE337)/5+CE337,(CE337-CE332)/5+CE335)</f>
        <v>0.9966666666666667</v>
      </c>
      <c r="CF336" s="283">
        <f t="shared" ref="CF336" si="3994">IF(CF337&lt;CF332,(CF332-CF337)/5+CF337,(CF337-CF332)/5+CF335)</f>
        <v>0.99444444444444446</v>
      </c>
      <c r="CG336" s="283">
        <f t="shared" ref="CG336" si="3995">IF(CG337&lt;CG332,(CG332-CG337)/5+CG337,(CG337-CG332)/5+CG335)</f>
        <v>0.99458333333333337</v>
      </c>
      <c r="CH336" s="283">
        <f t="shared" ref="CH336" si="3996">IF(CH337&lt;CH332,(CH332-CH337)/5+CH337,(CH337-CH332)/5+CH335)</f>
        <v>0.98930555555555555</v>
      </c>
      <c r="CI336" s="283">
        <f t="shared" ref="CI336" si="3997">IF(CI337&lt;CI332,(CI332-CI337)/5+CI337,(CI337-CI332)/5+CI335)</f>
        <v>0.98819444444444438</v>
      </c>
      <c r="CJ336" s="283">
        <f t="shared" ref="CJ336" si="3998">IF(CJ337&lt;CJ332,(CJ332-CJ337)/5+CJ337,(CJ337-CJ332)/5+CJ335)</f>
        <v>0.9868055555555556</v>
      </c>
      <c r="CK336" s="283">
        <f t="shared" ref="CK336" si="3999">IF(CK337&lt;CK332,(CK332-CK337)/5+CK337,(CK337-CK332)/5+CK335)</f>
        <v>0.98166666666666669</v>
      </c>
      <c r="CL336" s="283">
        <f t="shared" ref="CL336" si="4000">IF(CL337&lt;CL332,(CL332-CL337)/5+CL337,(CL337-CL332)/5+CL335)</f>
        <v>0.98083333333333333</v>
      </c>
      <c r="CM336" s="283">
        <f t="shared" ref="CM336" si="4001">IF(CM337&lt;CM332,(CM332-CM337)/5+CM337,(CM337-CM332)/5+CM335)</f>
        <v>0.95736111111111111</v>
      </c>
      <c r="CN336" s="283">
        <f t="shared" ref="CN336" si="4002">IF(CN337&lt;CN332,(CN332-CN337)/5+CN337,(CN337-CN332)/5+CN335)</f>
        <v>0.96111111111111114</v>
      </c>
      <c r="CO336" s="283">
        <f t="shared" ref="CO336" si="4003">IF(CO337&lt;CO332,(CO332-CO337)/5+CO337,(CO337-CO332)/5+CO335)</f>
        <v>0.95763888888888893</v>
      </c>
      <c r="CP336" s="283">
        <f t="shared" ref="CP336" si="4004">IF(CP337&lt;CP332,(CP332-CP337)/5+CP337,(CP337-CP332)/5+CP335)</f>
        <v>0.94305555555555554</v>
      </c>
      <c r="CQ336" s="283">
        <f t="shared" ref="CQ336" si="4005">IF(CQ337&lt;CQ332,(CQ332-CQ337)/5+CQ337,(CQ337-CQ332)/5+CQ335)</f>
        <v>0.94027777777777777</v>
      </c>
      <c r="CR336" s="283">
        <f t="shared" ref="CR336" si="4006">IF(CR337&lt;CR332,(CR332-CR337)/5+CR337,(CR337-CR332)/5+CR335)</f>
        <v>0.92638888888888893</v>
      </c>
      <c r="CS336" s="283">
        <f t="shared" ref="CS336" si="4007">IF(CS337&lt;CS332,(CS332-CS337)/5+CS337,(CS337-CS332)/5+CS335)</f>
        <v>0.18833333333333335</v>
      </c>
      <c r="CT336" s="283">
        <f t="shared" ref="CT336" si="4008">IF(CT337&lt;CT332,(CT332-CT337)/5+CT337,(CT337-CT332)/5+CT335)</f>
        <v>0.18708333333333332</v>
      </c>
      <c r="CU336" s="283">
        <f t="shared" ref="CU336" si="4009">IF(CU337&lt;CU332,(CU332-CU337)/5+CU337,(CU337-CU332)/5+CU335)</f>
        <v>0.18361111111111111</v>
      </c>
      <c r="CV336" s="283">
        <f t="shared" ref="CV336" si="4010">IF(CV337&lt;CV332,(CV332-CV337)/5+CV337,(CV337-CV332)/5+CV335)</f>
        <v>0</v>
      </c>
      <c r="CW336" s="283">
        <f t="shared" ref="CW336" si="4011">IF(CW337&lt;CW332,(CW332-CW337)/5+CW337,(CW337-CW332)/5+CW335)</f>
        <v>0</v>
      </c>
      <c r="CX336" s="283">
        <f t="shared" ref="CX336" si="4012">IF(CX337&lt;CX332,(CX332-CX337)/5+CX337,(CX337-CX332)/5+CX335)</f>
        <v>0</v>
      </c>
      <c r="CY336" s="283">
        <f t="shared" ref="CY336" si="4013">IF(CY337&lt;CY332,(CY332-CY337)/5+CY337,(CY337-CY332)/5+CY335)</f>
        <v>0</v>
      </c>
      <c r="CZ336" s="283">
        <f t="shared" ref="CZ336" si="4014">IF(CZ337&lt;CZ332,(CZ332-CZ337)/5+CZ337,(CZ337-CZ332)/5+CZ335)</f>
        <v>0</v>
      </c>
      <c r="DA336" s="283">
        <f t="shared" ref="DA336" si="4015">IF(DA337&lt;DA332,(DA332-DA337)/5+DA337,(DA337-DA332)/5+DA335)</f>
        <v>0</v>
      </c>
      <c r="DB336" s="283">
        <f t="shared" ref="DB336" si="4016">IF(DB337&lt;DB332,(DB332-DB337)/5+DB337,(DB337-DB332)/5+DB335)</f>
        <v>0</v>
      </c>
      <c r="DC336" s="283">
        <f t="shared" ref="DC336" si="4017">IF(DC337&lt;DC332,(DC332-DC337)/5+DC337,(DC337-DC332)/5+DC335)</f>
        <v>0</v>
      </c>
      <c r="DD336" s="283">
        <f t="shared" ref="DD336" si="4018">IF(DD337&lt;DD332,(DD332-DD337)/5+DD337,(DD337-DD332)/5+DD335)</f>
        <v>0</v>
      </c>
      <c r="DE336" s="283">
        <f t="shared" ref="DE336" si="4019">IF(DE337&lt;DE332,(DE332-DE337)/5+DE337,(DE337-DE332)/5+DE335)</f>
        <v>0</v>
      </c>
      <c r="DF336" s="283">
        <f t="shared" ref="DF336" si="4020">IF(DF337&lt;DF332,(DF332-DF337)/5+DF337,(DF337-DF332)/5+DF335)</f>
        <v>0</v>
      </c>
      <c r="DG336" s="283">
        <f t="shared" ref="DG336" si="4021">IF(DG337&lt;DG332,(DG332-DG337)/5+DG337,(DG337-DG332)/5+DG335)</f>
        <v>0</v>
      </c>
      <c r="DH336" s="283">
        <f t="shared" ref="DH336" si="4022">IF(DH337&lt;DH332,(DH332-DH337)/5+DH337,(DH337-DH332)/5+DH335)</f>
        <v>0</v>
      </c>
      <c r="DI336" s="283">
        <f t="shared" ref="DI336" si="4023">IF(DI337&lt;DI332,(DI332-DI337)/5+DI337,(DI337-DI332)/5+DI335)</f>
        <v>0</v>
      </c>
      <c r="DJ336" s="283">
        <f t="shared" ref="DJ336" si="4024">IF(DJ337&lt;DJ332,(DJ332-DJ337)/5+DJ337,(DJ337-DJ332)/5+DJ335)</f>
        <v>0</v>
      </c>
      <c r="DK336" s="283">
        <f t="shared" ref="DK336" si="4025">IF(DK337&lt;DK332,(DK332-DK337)/5+DK337,(DK337-DK332)/5+DK335)</f>
        <v>0</v>
      </c>
      <c r="DL336" s="283">
        <f t="shared" ref="DL336" si="4026">IF(DL337&lt;DL332,(DL332-DL337)/5+DL337,(DL337-DL332)/5+DL335)</f>
        <v>0</v>
      </c>
      <c r="DM336" s="283">
        <f t="shared" ref="DM336" si="4027">IF(DM337&lt;DM332,(DM332-DM337)/5+DM337,(DM337-DM332)/5+DM335)</f>
        <v>0</v>
      </c>
      <c r="DN336" s="283">
        <f t="shared" ref="DN336" si="4028">IF(DN337&lt;DN332,(DN332-DN337)/5+DN337,(DN337-DN332)/5+DN335)</f>
        <v>0</v>
      </c>
      <c r="DO336" s="283">
        <f t="shared" ref="DO336" si="4029">IF(DO337&lt;DO332,(DO332-DO337)/5+DO337,(DO337-DO332)/5+DO335)</f>
        <v>0</v>
      </c>
      <c r="DP336" s="283">
        <f t="shared" ref="DP336" si="4030">IF(DP337&lt;DP332,(DP332-DP337)/5+DP337,(DP337-DP332)/5+DP335)</f>
        <v>0</v>
      </c>
      <c r="DQ336" s="306">
        <f t="shared" si="3768"/>
        <v>-59</v>
      </c>
      <c r="DR336" s="272">
        <f t="shared" ref="DR336:DS336" si="4031">IF(DR337&lt;DR332,(DR332-DR337)/5+DR337,(DR337-DR332)/5+DR335)</f>
        <v>1.4444444444444446E-2</v>
      </c>
      <c r="DS336" s="272">
        <f t="shared" si="4031"/>
        <v>7.9166666666666663E-2</v>
      </c>
      <c r="DT336" s="272">
        <f t="shared" ref="DT336:EE336" si="4032">IF(DT337&lt;DT332,(DT332-DT337)/5+DT337,(DT337-DT332)/5+DT335)</f>
        <v>8.6388888888888918E-2</v>
      </c>
      <c r="DU336" s="272">
        <f t="shared" si="4032"/>
        <v>8.4722222222222213E-2</v>
      </c>
      <c r="DV336" s="272">
        <f t="shared" si="4032"/>
        <v>6.805555555555555E-2</v>
      </c>
      <c r="DW336" s="272">
        <f t="shared" si="4032"/>
        <v>5.7638888888888885E-2</v>
      </c>
      <c r="DX336" s="272">
        <f t="shared" si="4032"/>
        <v>5.9027777777777783E-2</v>
      </c>
      <c r="DY336" s="272">
        <f t="shared" si="4032"/>
        <v>5.7638888888888885E-2</v>
      </c>
      <c r="DZ336" s="272">
        <f t="shared" si="4032"/>
        <v>5.708333333333334E-2</v>
      </c>
      <c r="EA336" s="272">
        <f t="shared" si="4032"/>
        <v>5.3888888888888896E-2</v>
      </c>
      <c r="EB336" s="272">
        <f t="shared" si="4032"/>
        <v>5.1388888888888887E-2</v>
      </c>
      <c r="EC336" s="272">
        <f t="shared" si="4032"/>
        <v>4.1250000000000009E-2</v>
      </c>
      <c r="ED336" s="272">
        <f t="shared" si="4032"/>
        <v>3.9722222222222214E-2</v>
      </c>
      <c r="EE336" s="272">
        <f t="shared" si="4032"/>
        <v>3.7638888888888888E-2</v>
      </c>
      <c r="EF336" s="272">
        <f t="shared" ref="EF336:EV336" si="4033">IF(EF337&lt;EF332,(EF332-EF337)/5+EF337,(EF337-EF332)/5+EF335)</f>
        <v>3.5555555555555549E-2</v>
      </c>
      <c r="EG336" s="272">
        <f t="shared" si="4033"/>
        <v>3.5972222222222225E-2</v>
      </c>
      <c r="EH336" s="272">
        <f t="shared" si="4033"/>
        <v>3.2777777777777781E-2</v>
      </c>
      <c r="EI336" s="272">
        <f t="shared" si="4033"/>
        <v>3.0694444444444441E-2</v>
      </c>
      <c r="EJ336" s="272">
        <f t="shared" si="4033"/>
        <v>3.0555555555555561E-2</v>
      </c>
      <c r="EK336" s="272">
        <f t="shared" si="4033"/>
        <v>2.916666666666666E-2</v>
      </c>
      <c r="EL336" s="272">
        <f t="shared" si="4033"/>
        <v>2.5972222222222226E-2</v>
      </c>
      <c r="EM336" s="272">
        <f t="shared" si="4033"/>
        <v>2.3611111111111107E-2</v>
      </c>
      <c r="EN336" s="272">
        <f t="shared" si="4033"/>
        <v>1.7638888888888888E-2</v>
      </c>
      <c r="EO336" s="272">
        <f t="shared" si="4033"/>
        <v>1.7638888888888888E-2</v>
      </c>
      <c r="EP336" s="272">
        <f t="shared" si="4033"/>
        <v>1.7083333333333329E-2</v>
      </c>
      <c r="EQ336" s="272">
        <f t="shared" si="4033"/>
        <v>1.5833333333333335E-2</v>
      </c>
      <c r="ER336" s="272">
        <f t="shared" si="4033"/>
        <v>1.3194444444444444E-2</v>
      </c>
      <c r="ES336" s="272">
        <f t="shared" si="4033"/>
        <v>1.2361111111111107E-2</v>
      </c>
      <c r="ET336" s="272">
        <f t="shared" si="4033"/>
        <v>9.9999999999999967E-3</v>
      </c>
      <c r="EU336" s="272">
        <f t="shared" si="4033"/>
        <v>1.0555555555555556E-2</v>
      </c>
      <c r="EV336" s="272">
        <f t="shared" si="4033"/>
        <v>9.1666666666666667E-3</v>
      </c>
      <c r="EW336" s="272">
        <f t="shared" ref="EW336:FJ336" si="4034">IF(EW337&lt;EW332,(EW332-EW337)/5+EW337,(EW337-EW332)/5+EW335)</f>
        <v>7.9166666666666656E-3</v>
      </c>
      <c r="EX336" s="272">
        <f t="shared" si="4034"/>
        <v>9.9999999999999967E-3</v>
      </c>
      <c r="EY336" s="272">
        <f t="shared" si="4034"/>
        <v>9.8611111111111104E-3</v>
      </c>
      <c r="EZ336" s="272">
        <f t="shared" si="4034"/>
        <v>7.3611111111111108E-3</v>
      </c>
      <c r="FA336" s="272">
        <f t="shared" si="4034"/>
        <v>5.6944444444444447E-3</v>
      </c>
      <c r="FB336" s="272">
        <f t="shared" si="4034"/>
        <v>6.6666666666666671E-3</v>
      </c>
      <c r="FC336" s="272">
        <f t="shared" si="4034"/>
        <v>4.4444444444444444E-3</v>
      </c>
      <c r="FD336" s="272">
        <f t="shared" si="4034"/>
        <v>5.4166666666666669E-3</v>
      </c>
      <c r="FE336" s="272">
        <f t="shared" si="4034"/>
        <v>5.2777777777777779E-3</v>
      </c>
      <c r="FF336" s="272">
        <f t="shared" si="4034"/>
        <v>5.2777777777777779E-3</v>
      </c>
      <c r="FG336" s="272">
        <f t="shared" si="4034"/>
        <v>4.4444444444444444E-3</v>
      </c>
      <c r="FH336" s="272">
        <f t="shared" si="4034"/>
        <v>4.4444444444444444E-3</v>
      </c>
      <c r="FI336" s="272">
        <f t="shared" si="4034"/>
        <v>3.8888888888888892E-3</v>
      </c>
      <c r="FJ336" s="272">
        <f t="shared" si="4034"/>
        <v>5.8333333333333336E-3</v>
      </c>
      <c r="FK336" s="275">
        <f t="shared" ref="FK336" si="4035">IF(FK337&lt;FK332,(FK332-FK337)/5+FK337,(FK337-FK332)/5+FK335)</f>
        <v>5.2777777777777779E-3</v>
      </c>
      <c r="FL336" s="214">
        <f t="shared" si="3774"/>
        <v>-59</v>
      </c>
      <c r="FM336" s="214"/>
      <c r="FN336" s="214"/>
      <c r="FO336" s="216"/>
      <c r="FP336" s="216"/>
      <c r="FQ336" s="216"/>
      <c r="FR336" s="216"/>
      <c r="FS336" s="216"/>
      <c r="FT336" s="216"/>
      <c r="FU336" s="216"/>
      <c r="FV336" s="216"/>
      <c r="FW336" s="216"/>
      <c r="FX336" s="216"/>
      <c r="FY336" s="216"/>
      <c r="FZ336" s="216"/>
      <c r="GA336" s="216"/>
      <c r="GB336" s="216"/>
      <c r="GC336" s="216"/>
      <c r="GD336" s="216"/>
      <c r="GE336" s="216"/>
      <c r="GF336" s="216"/>
      <c r="GG336" s="216"/>
      <c r="GH336" s="216"/>
      <c r="GI336" s="216"/>
      <c r="GJ336" s="216"/>
      <c r="GK336" s="216"/>
      <c r="GL336" s="216"/>
      <c r="GM336" s="216"/>
      <c r="GN336" s="216"/>
      <c r="GO336" s="216"/>
      <c r="GP336" s="216"/>
      <c r="GQ336" s="216"/>
      <c r="GR336" s="216"/>
      <c r="GS336" s="216"/>
      <c r="GT336" s="216"/>
      <c r="GU336" s="216"/>
      <c r="GV336" s="216"/>
      <c r="GW336" s="216"/>
      <c r="GX336" s="216"/>
      <c r="GY336" s="216"/>
      <c r="GZ336" s="216"/>
      <c r="HA336" s="216"/>
      <c r="HB336" s="216"/>
      <c r="HC336" s="216"/>
      <c r="HD336" s="216"/>
      <c r="HE336" s="216"/>
      <c r="HF336" s="216"/>
      <c r="HG336" s="216"/>
      <c r="HH336" s="216"/>
      <c r="HI336" s="216"/>
      <c r="HJ336" s="216"/>
      <c r="HK336" s="216"/>
      <c r="HL336" s="216"/>
      <c r="HM336" s="216"/>
      <c r="HN336" s="216"/>
      <c r="HO336" s="216"/>
      <c r="HP336" s="216"/>
      <c r="HQ336" s="216"/>
      <c r="HR336" s="216"/>
      <c r="HS336" s="216"/>
      <c r="HT336" s="216"/>
      <c r="HU336" s="216"/>
      <c r="HV336" s="216"/>
      <c r="HW336" s="216"/>
      <c r="HX336" s="216"/>
      <c r="HY336" s="216"/>
      <c r="HZ336" s="216"/>
      <c r="IA336" s="216"/>
      <c r="IB336" s="216"/>
      <c r="IC336" s="216"/>
      <c r="ID336" s="216"/>
      <c r="IE336" s="216"/>
      <c r="IF336" s="216"/>
      <c r="IG336" s="216"/>
      <c r="IH336" s="216"/>
      <c r="II336" s="216"/>
      <c r="IJ336" s="216"/>
      <c r="IK336" s="216"/>
      <c r="IL336" s="216"/>
      <c r="IM336" s="216"/>
      <c r="IN336" s="216"/>
      <c r="IO336" s="216"/>
      <c r="IP336" s="216"/>
      <c r="IQ336" s="216"/>
      <c r="IR336" s="216"/>
      <c r="IS336" s="216"/>
      <c r="IT336" s="216"/>
      <c r="IU336" s="216"/>
      <c r="IV336" s="216"/>
      <c r="IW336" s="216"/>
      <c r="IX336" s="216"/>
      <c r="IY336" s="216"/>
      <c r="IZ336" s="216"/>
      <c r="JA336" s="216"/>
      <c r="JB336" s="216"/>
      <c r="JC336" s="216"/>
      <c r="JD336" s="216"/>
      <c r="JE336" s="216"/>
      <c r="JF336" s="216"/>
      <c r="JG336" s="216"/>
      <c r="JH336" s="216"/>
      <c r="JI336" s="216"/>
      <c r="JJ336" s="216"/>
      <c r="JK336" s="216"/>
      <c r="JL336" s="216"/>
      <c r="JM336" s="216"/>
      <c r="JN336" s="216"/>
      <c r="JO336" s="216"/>
      <c r="JP336" s="216"/>
      <c r="JQ336" s="216"/>
      <c r="JR336" s="216"/>
    </row>
    <row r="337" spans="58:278" ht="15.75" thickBot="1">
      <c r="BF337" s="215">
        <v>-60</v>
      </c>
      <c r="BG337" s="214">
        <f t="shared" si="3717"/>
        <v>-60</v>
      </c>
      <c r="BH337" s="258">
        <v>5.5555555555555558E-3</v>
      </c>
      <c r="BI337" s="259">
        <v>4.1666666666666666E-3</v>
      </c>
      <c r="BJ337" s="259">
        <v>4.8611111111111112E-3</v>
      </c>
      <c r="BK337" s="259">
        <v>4.8611111111111112E-3</v>
      </c>
      <c r="BL337" s="259">
        <v>3.472222222222222E-3</v>
      </c>
      <c r="BM337" s="259">
        <v>2.7777777777777779E-3</v>
      </c>
      <c r="BN337" s="259">
        <v>3.472222222222222E-3</v>
      </c>
      <c r="BO337" s="259">
        <v>2.7777777777777779E-3</v>
      </c>
      <c r="BP337" s="259">
        <v>4.1666666666666666E-3</v>
      </c>
      <c r="BQ337" s="259">
        <v>2.7777777777777779E-3</v>
      </c>
      <c r="BR337" s="259">
        <v>2.7777777777777779E-3</v>
      </c>
      <c r="BS337" s="259">
        <v>2.7777777777777779E-3</v>
      </c>
      <c r="BT337" s="259">
        <v>2.7777777777777779E-3</v>
      </c>
      <c r="BU337" s="259">
        <v>2.7777777777777779E-3</v>
      </c>
      <c r="BV337" s="259">
        <v>2.0833333333333333E-3</v>
      </c>
      <c r="BW337" s="259">
        <v>2.0833333333333333E-3</v>
      </c>
      <c r="BX337" s="259">
        <v>2.0833333333333333E-3</v>
      </c>
      <c r="BY337" s="259">
        <v>1.3888888888888889E-3</v>
      </c>
      <c r="BZ337" s="259">
        <v>1.3888888888888889E-3</v>
      </c>
      <c r="CA337" s="259">
        <v>6.9444444444444447E-4</v>
      </c>
      <c r="CB337" s="259">
        <v>0</v>
      </c>
      <c r="CC337" s="259">
        <v>0.99930555555555556</v>
      </c>
      <c r="CD337" s="259">
        <v>0.99652777777777779</v>
      </c>
      <c r="CE337" s="259">
        <v>0.99652777777777779</v>
      </c>
      <c r="CF337" s="259">
        <v>0.99375000000000002</v>
      </c>
      <c r="CG337" s="259">
        <v>0.99444444444444446</v>
      </c>
      <c r="CH337" s="259">
        <v>0.98888888888888893</v>
      </c>
      <c r="CI337" s="259">
        <v>0.98749999999999993</v>
      </c>
      <c r="CJ337" s="259">
        <v>0.98611111111111116</v>
      </c>
      <c r="CK337" s="259">
        <v>0.98055555555555562</v>
      </c>
      <c r="CL337" s="259">
        <v>0.97986111111111107</v>
      </c>
      <c r="CM337" s="259">
        <v>0.95416666666666661</v>
      </c>
      <c r="CN337" s="259">
        <v>0.96111111111111114</v>
      </c>
      <c r="CO337" s="259">
        <v>0.95763888888888893</v>
      </c>
      <c r="CP337" s="259">
        <v>0.94305555555555554</v>
      </c>
      <c r="CQ337" s="259">
        <v>0.94027777777777777</v>
      </c>
      <c r="CR337" s="259">
        <v>0.92638888888888893</v>
      </c>
      <c r="CS337" s="259"/>
      <c r="CT337" s="259"/>
      <c r="CU337" s="259"/>
      <c r="CV337" s="259"/>
      <c r="CW337" s="259"/>
      <c r="CX337" s="259"/>
      <c r="CY337" s="259"/>
      <c r="CZ337" s="259"/>
      <c r="DA337" s="259"/>
      <c r="DB337" s="259"/>
      <c r="DC337" s="259"/>
      <c r="DD337" s="259"/>
      <c r="DE337" s="259"/>
      <c r="DF337" s="259"/>
      <c r="DG337" s="259"/>
      <c r="DH337" s="259"/>
      <c r="DI337" s="259"/>
      <c r="DJ337" s="259"/>
      <c r="DK337" s="259"/>
      <c r="DL337" s="259"/>
      <c r="DM337" s="259"/>
      <c r="DN337" s="259"/>
      <c r="DO337" s="259"/>
      <c r="DP337" s="300"/>
      <c r="DQ337" s="306">
        <f t="shared" si="3768"/>
        <v>-60</v>
      </c>
      <c r="DR337" s="295"/>
      <c r="DS337" s="259">
        <v>7.9166666666666663E-2</v>
      </c>
      <c r="DT337" s="259">
        <v>8.6805555555555566E-2</v>
      </c>
      <c r="DU337" s="259">
        <v>8.4722222222222213E-2</v>
      </c>
      <c r="DV337" s="259">
        <v>6.805555555555555E-2</v>
      </c>
      <c r="DW337" s="259">
        <v>5.7638888888888885E-2</v>
      </c>
      <c r="DX337" s="259">
        <v>5.9027777777777783E-2</v>
      </c>
      <c r="DY337" s="259">
        <v>5.7638888888888885E-2</v>
      </c>
      <c r="DZ337" s="259">
        <v>6.1805555555555558E-2</v>
      </c>
      <c r="EA337" s="259">
        <v>5.8333333333333327E-2</v>
      </c>
      <c r="EB337" s="290">
        <v>5.5555555555555552E-2</v>
      </c>
      <c r="EC337" s="259">
        <v>4.3750000000000004E-2</v>
      </c>
      <c r="ED337" s="259">
        <v>4.2361111111111106E-2</v>
      </c>
      <c r="EE337" s="259">
        <v>3.9583333333333331E-2</v>
      </c>
      <c r="EF337" s="259">
        <v>3.7499999999999999E-2</v>
      </c>
      <c r="EG337" s="259">
        <v>3.8194444444444441E-2</v>
      </c>
      <c r="EH337" s="259">
        <v>3.4722222222222224E-2</v>
      </c>
      <c r="EI337" s="259">
        <v>3.2638888888888891E-2</v>
      </c>
      <c r="EJ337" s="259">
        <v>3.1944444444444449E-2</v>
      </c>
      <c r="EK337" s="259">
        <v>3.0555555555555555E-2</v>
      </c>
      <c r="EL337" s="259">
        <v>2.7083333333333334E-2</v>
      </c>
      <c r="EM337" s="259">
        <v>2.4999999999999998E-2</v>
      </c>
      <c r="EN337" s="259">
        <v>1.8055555555555557E-2</v>
      </c>
      <c r="EO337" s="259">
        <v>1.8055555555555557E-2</v>
      </c>
      <c r="EP337" s="259">
        <v>1.7361111111111112E-2</v>
      </c>
      <c r="EQ337" s="259">
        <v>1.5972222222222224E-2</v>
      </c>
      <c r="ER337" s="259">
        <v>1.3194444444444444E-2</v>
      </c>
      <c r="ES337" s="259">
        <v>1.2499999999999999E-2</v>
      </c>
      <c r="ET337" s="259">
        <v>1.0416666666666666E-2</v>
      </c>
      <c r="EU337" s="259">
        <v>1.1111111111111112E-2</v>
      </c>
      <c r="EV337" s="259">
        <v>9.0277777777777787E-3</v>
      </c>
      <c r="EW337" s="259">
        <v>8.3333333333333332E-3</v>
      </c>
      <c r="EX337" s="259">
        <v>1.0416666666666666E-2</v>
      </c>
      <c r="EY337" s="259">
        <v>1.0416666666666666E-2</v>
      </c>
      <c r="EZ337" s="259">
        <v>7.6388888888888886E-3</v>
      </c>
      <c r="FA337" s="259">
        <v>5.5555555555555558E-3</v>
      </c>
      <c r="FB337" s="259">
        <v>6.9444444444444441E-3</v>
      </c>
      <c r="FC337" s="259">
        <v>4.1666666666666666E-3</v>
      </c>
      <c r="FD337" s="259">
        <v>5.5555555555555558E-3</v>
      </c>
      <c r="FE337" s="259">
        <v>5.5555555555555558E-3</v>
      </c>
      <c r="FF337" s="259">
        <v>5.5555555555555558E-3</v>
      </c>
      <c r="FG337" s="259">
        <v>4.8611111111111112E-3</v>
      </c>
      <c r="FH337" s="259">
        <v>4.1666666666666666E-3</v>
      </c>
      <c r="FI337" s="259">
        <v>4.1666666666666666E-3</v>
      </c>
      <c r="FJ337" s="259">
        <v>6.2499999999999995E-3</v>
      </c>
      <c r="FK337" s="273">
        <v>5.5555555555555558E-3</v>
      </c>
      <c r="FL337" s="214">
        <f t="shared" si="3774"/>
        <v>-60</v>
      </c>
      <c r="FM337" s="214"/>
      <c r="FN337" s="214"/>
      <c r="FO337" s="216"/>
      <c r="FP337" s="216"/>
      <c r="FQ337" s="216"/>
      <c r="FR337" s="216"/>
      <c r="FS337" s="216"/>
      <c r="FT337" s="216"/>
      <c r="FU337" s="216"/>
      <c r="FV337" s="216"/>
      <c r="FW337" s="216"/>
      <c r="FX337" s="216"/>
      <c r="FY337" s="216"/>
      <c r="FZ337" s="216"/>
      <c r="GA337" s="216"/>
      <c r="GB337" s="216"/>
      <c r="GC337" s="216"/>
      <c r="GD337" s="216"/>
      <c r="GE337" s="216"/>
      <c r="GF337" s="216"/>
      <c r="GG337" s="216"/>
      <c r="GH337" s="216"/>
      <c r="GI337" s="216"/>
      <c r="GJ337" s="216"/>
      <c r="GK337" s="216"/>
      <c r="GL337" s="216"/>
      <c r="GM337" s="216"/>
      <c r="GN337" s="216"/>
      <c r="GO337" s="216"/>
      <c r="GP337" s="216"/>
      <c r="GQ337" s="216"/>
      <c r="GR337" s="216"/>
      <c r="GS337" s="216"/>
      <c r="GT337" s="216"/>
      <c r="GU337" s="216"/>
      <c r="GV337" s="216"/>
      <c r="GW337" s="216"/>
      <c r="GX337" s="216"/>
      <c r="GY337" s="216"/>
      <c r="GZ337" s="216"/>
      <c r="HA337" s="216"/>
      <c r="HB337" s="216"/>
      <c r="HC337" s="216"/>
      <c r="HD337" s="216"/>
      <c r="HE337" s="216"/>
      <c r="HF337" s="216"/>
      <c r="HG337" s="216"/>
      <c r="HH337" s="216"/>
      <c r="HI337" s="216"/>
      <c r="HJ337" s="216"/>
      <c r="HK337" s="216"/>
      <c r="HL337" s="216"/>
      <c r="HM337" s="216"/>
      <c r="HN337" s="216"/>
      <c r="HO337" s="216"/>
      <c r="HP337" s="216"/>
      <c r="HQ337" s="216"/>
      <c r="HR337" s="216"/>
      <c r="HS337" s="216"/>
      <c r="HT337" s="216"/>
      <c r="HU337" s="216"/>
      <c r="HV337" s="216"/>
      <c r="HW337" s="216"/>
      <c r="HX337" s="216"/>
      <c r="HY337" s="216"/>
      <c r="HZ337" s="216"/>
      <c r="IA337" s="216"/>
      <c r="IB337" s="216"/>
      <c r="IC337" s="216"/>
      <c r="ID337" s="216"/>
      <c r="IE337" s="216"/>
      <c r="IF337" s="216"/>
      <c r="IG337" s="216"/>
      <c r="IH337" s="216"/>
      <c r="II337" s="216"/>
      <c r="IJ337" s="216"/>
      <c r="IK337" s="216"/>
      <c r="IL337" s="216"/>
      <c r="IM337" s="216"/>
      <c r="IN337" s="216"/>
      <c r="IO337" s="216"/>
      <c r="IP337" s="216"/>
      <c r="IQ337" s="216"/>
      <c r="IR337" s="216"/>
      <c r="IS337" s="216"/>
      <c r="IT337" s="216"/>
      <c r="IU337" s="216"/>
      <c r="IV337" s="216"/>
      <c r="IW337" s="216"/>
      <c r="IX337" s="216"/>
      <c r="IY337" s="216"/>
      <c r="IZ337" s="216"/>
      <c r="JA337" s="216"/>
      <c r="JB337" s="216"/>
      <c r="JC337" s="216"/>
      <c r="JD337" s="216"/>
      <c r="JE337" s="216"/>
      <c r="JF337" s="216"/>
      <c r="JG337" s="216"/>
      <c r="JH337" s="216"/>
      <c r="JI337" s="216"/>
      <c r="JJ337" s="216"/>
      <c r="JK337" s="216"/>
      <c r="JL337" s="216"/>
      <c r="JM337" s="216"/>
      <c r="JN337" s="216"/>
      <c r="JO337" s="216"/>
      <c r="JP337" s="216"/>
      <c r="JQ337" s="216"/>
      <c r="JR337" s="216"/>
    </row>
    <row r="338" spans="58:278">
      <c r="BF338" s="215">
        <v>-61</v>
      </c>
      <c r="BG338" s="214">
        <f t="shared" si="3717"/>
        <v>-61</v>
      </c>
      <c r="BH338" s="269">
        <f t="shared" ref="BH338:BI338" si="4036">IF(BH342&lt;BH337,(BH337-BH342)/5+BH339,(BH342-BH337)/5+BH337)</f>
        <v>5.5555555555555558E-3</v>
      </c>
      <c r="BI338" s="270">
        <f t="shared" si="4036"/>
        <v>4.8611111111111112E-3</v>
      </c>
      <c r="BJ338" s="270">
        <f t="shared" ref="BJ338:BN338" si="4037">IF(BJ342&lt;BJ337,(BJ337-BJ342)/5+BJ339,(BJ342-BJ337)/5+BJ337)</f>
        <v>5.4166666666666669E-3</v>
      </c>
      <c r="BK338" s="270">
        <f t="shared" si="4037"/>
        <v>5.2777777777777779E-3</v>
      </c>
      <c r="BL338" s="270">
        <f t="shared" si="4037"/>
        <v>3.8888888888888888E-3</v>
      </c>
      <c r="BM338" s="270">
        <f t="shared" si="4037"/>
        <v>3.472222222222222E-3</v>
      </c>
      <c r="BN338" s="270">
        <f t="shared" si="4037"/>
        <v>3.6111111111111109E-3</v>
      </c>
      <c r="BO338" s="270">
        <f t="shared" ref="BO338:BS338" si="4038">IF(BO342&lt;BO337,(BO337-BO342)/5+BO339,(BO342-BO337)/5+BO337)</f>
        <v>3.3333333333333335E-3</v>
      </c>
      <c r="BP338" s="270">
        <f t="shared" si="4038"/>
        <v>4.0277777777777777E-3</v>
      </c>
      <c r="BQ338" s="270">
        <f t="shared" si="4038"/>
        <v>3.3333333333333335E-3</v>
      </c>
      <c r="BR338" s="270">
        <f t="shared" si="4038"/>
        <v>3.3333333333333335E-3</v>
      </c>
      <c r="BS338" s="270">
        <f t="shared" si="4038"/>
        <v>2.7777777777777779E-3</v>
      </c>
      <c r="BT338" s="270">
        <f t="shared" ref="BT338:CA338" si="4039">IF(BT342&lt;BT337,(BT337-BT342)/5+BT339,(BT342-BT337)/5+BT337)</f>
        <v>3.1944444444444446E-3</v>
      </c>
      <c r="BU338" s="270">
        <f t="shared" si="4039"/>
        <v>3.1944444444444446E-3</v>
      </c>
      <c r="BV338" s="270">
        <f t="shared" si="4039"/>
        <v>2.0833333333333333E-3</v>
      </c>
      <c r="BW338" s="270">
        <f t="shared" si="4039"/>
        <v>2.0833333333333333E-3</v>
      </c>
      <c r="BX338" s="270">
        <f t="shared" si="4039"/>
        <v>2.638888888888889E-3</v>
      </c>
      <c r="BY338" s="270">
        <f t="shared" si="4039"/>
        <v>1.8055555555555555E-3</v>
      </c>
      <c r="BZ338" s="270">
        <f t="shared" si="4039"/>
        <v>1.8055555555555555E-3</v>
      </c>
      <c r="CA338" s="270">
        <f t="shared" si="4039"/>
        <v>1.2499999999999998E-3</v>
      </c>
      <c r="CB338" s="288">
        <v>0.99972222222222196</v>
      </c>
      <c r="CC338" s="288">
        <v>0.99972222222222218</v>
      </c>
      <c r="CD338" s="270">
        <f t="shared" ref="CD338:CT338" si="4040">IF(CD342&lt;CD337,(CD337-CD342)/5+CD339,(CD342-CD337)/5+CD337)</f>
        <v>0.9966666666666667</v>
      </c>
      <c r="CE338" s="270">
        <f t="shared" si="4040"/>
        <v>0.9966666666666667</v>
      </c>
      <c r="CF338" s="270">
        <f t="shared" si="4040"/>
        <v>0.99375000000000002</v>
      </c>
      <c r="CG338" s="270">
        <f t="shared" si="4040"/>
        <v>0.99361111111111111</v>
      </c>
      <c r="CH338" s="270">
        <f t="shared" si="4040"/>
        <v>0.98805555555555558</v>
      </c>
      <c r="CI338" s="270">
        <f t="shared" si="4040"/>
        <v>0.98611111111111116</v>
      </c>
      <c r="CJ338" s="270">
        <f t="shared" si="4040"/>
        <v>0.98416666666666652</v>
      </c>
      <c r="CK338" s="270">
        <f t="shared" si="4040"/>
        <v>0.97736111111111124</v>
      </c>
      <c r="CL338" s="270">
        <f t="shared" si="4040"/>
        <v>0.97638888888888886</v>
      </c>
      <c r="CM338" s="270">
        <f t="shared" si="4040"/>
        <v>0.95416666666666661</v>
      </c>
      <c r="CN338" s="270">
        <f t="shared" si="4040"/>
        <v>0.76888888888888896</v>
      </c>
      <c r="CO338" s="270">
        <f t="shared" si="4040"/>
        <v>0.76611111111111119</v>
      </c>
      <c r="CP338" s="270">
        <f t="shared" si="4040"/>
        <v>0.75444444444444447</v>
      </c>
      <c r="CQ338" s="270">
        <f t="shared" si="4040"/>
        <v>0.75222222222222224</v>
      </c>
      <c r="CR338" s="270">
        <f t="shared" si="4040"/>
        <v>0.74111111111111116</v>
      </c>
      <c r="CS338" s="270">
        <f t="shared" si="4040"/>
        <v>0</v>
      </c>
      <c r="CT338" s="270">
        <f t="shared" si="4040"/>
        <v>0</v>
      </c>
      <c r="CU338" s="270">
        <f t="shared" ref="CU338:DH338" si="4041">IF(CU342&lt;CU337,(CU337-CU342)/5+CU339,(CU342-CU337)/5+CU337)</f>
        <v>0</v>
      </c>
      <c r="CV338" s="270">
        <f t="shared" si="4041"/>
        <v>0</v>
      </c>
      <c r="CW338" s="270">
        <f t="shared" si="4041"/>
        <v>0</v>
      </c>
      <c r="CX338" s="270">
        <f t="shared" si="4041"/>
        <v>0</v>
      </c>
      <c r="CY338" s="270">
        <f t="shared" si="4041"/>
        <v>0</v>
      </c>
      <c r="CZ338" s="270">
        <f t="shared" si="4041"/>
        <v>0</v>
      </c>
      <c r="DA338" s="270">
        <f t="shared" si="4041"/>
        <v>0</v>
      </c>
      <c r="DB338" s="270">
        <f t="shared" si="4041"/>
        <v>0</v>
      </c>
      <c r="DC338" s="270">
        <f t="shared" si="4041"/>
        <v>0</v>
      </c>
      <c r="DD338" s="270">
        <f t="shared" si="4041"/>
        <v>0</v>
      </c>
      <c r="DE338" s="270">
        <f t="shared" si="4041"/>
        <v>0</v>
      </c>
      <c r="DF338" s="270">
        <f t="shared" si="4041"/>
        <v>0</v>
      </c>
      <c r="DG338" s="270">
        <f t="shared" si="4041"/>
        <v>0</v>
      </c>
      <c r="DH338" s="270">
        <f t="shared" si="4041"/>
        <v>0</v>
      </c>
      <c r="DI338" s="270">
        <f t="shared" ref="DI338:DO338" si="4042">IF(DI342&lt;DI337,(DI337-DI342)/5+DI339,(DI342-DI337)/5+DI337)</f>
        <v>0</v>
      </c>
      <c r="DJ338" s="270">
        <f t="shared" si="4042"/>
        <v>0</v>
      </c>
      <c r="DK338" s="270">
        <f t="shared" si="4042"/>
        <v>0</v>
      </c>
      <c r="DL338" s="270">
        <f t="shared" si="4042"/>
        <v>0</v>
      </c>
      <c r="DM338" s="270">
        <f t="shared" si="4042"/>
        <v>0</v>
      </c>
      <c r="DN338" s="270">
        <f t="shared" si="4042"/>
        <v>0</v>
      </c>
      <c r="DO338" s="270">
        <f t="shared" si="4042"/>
        <v>0</v>
      </c>
      <c r="DP338" s="270">
        <f t="shared" ref="DP338" si="4043">IF(DP342&lt;DP337,(DP337-DP342)/5+DP339,(DP342-DP337)/5+DP337)</f>
        <v>0</v>
      </c>
      <c r="DQ338" s="306">
        <f t="shared" si="3768"/>
        <v>-61</v>
      </c>
      <c r="DR338" s="270">
        <f t="shared" ref="DR338:DS338" si="4044">IF(DR342&lt;DR337,(DR337-DR342)/5+DR339,(DR342-DR337)/5+DR337)</f>
        <v>0</v>
      </c>
      <c r="DS338" s="270">
        <f t="shared" si="4044"/>
        <v>6.3333333333333325E-2</v>
      </c>
      <c r="DT338" s="270">
        <f t="shared" ref="DT338:ED338" si="4045">IF(DT342&lt;DT337,(DT337-DT342)/5+DT339,(DT342-DT337)/5+DT337)</f>
        <v>6.9444444444444448E-2</v>
      </c>
      <c r="DU338" s="270">
        <f t="shared" si="4045"/>
        <v>6.777777777777777E-2</v>
      </c>
      <c r="DV338" s="270">
        <f t="shared" si="4045"/>
        <v>5.4444444444444441E-2</v>
      </c>
      <c r="DW338" s="270">
        <f t="shared" si="4045"/>
        <v>4.611111111111111E-2</v>
      </c>
      <c r="DX338" s="270">
        <f t="shared" si="4045"/>
        <v>4.7222222222222228E-2</v>
      </c>
      <c r="DY338" s="270">
        <f t="shared" si="4045"/>
        <v>4.611111111111111E-2</v>
      </c>
      <c r="DZ338" s="270">
        <f t="shared" si="4045"/>
        <v>6.1805555555555558E-2</v>
      </c>
      <c r="EA338" s="270">
        <f t="shared" si="4045"/>
        <v>5.8333333333333327E-2</v>
      </c>
      <c r="EB338" s="270">
        <f t="shared" si="4045"/>
        <v>5.5555555555555552E-2</v>
      </c>
      <c r="EC338" s="270">
        <f t="shared" si="4045"/>
        <v>4.3750000000000004E-2</v>
      </c>
      <c r="ED338" s="270">
        <f t="shared" si="4045"/>
        <v>4.2361111111111106E-2</v>
      </c>
      <c r="EE338" s="270">
        <f t="shared" ref="EE338:EO338" si="4046">IF(EE342&lt;EE337,(EE337-EE342)/5+EE339,(EE342-EE337)/5+EE337)</f>
        <v>3.9583333333333331E-2</v>
      </c>
      <c r="EF338" s="270">
        <f t="shared" si="4046"/>
        <v>3.7499999999999999E-2</v>
      </c>
      <c r="EG338" s="270">
        <f t="shared" si="4046"/>
        <v>3.8194444444444441E-2</v>
      </c>
      <c r="EH338" s="270">
        <f t="shared" si="4046"/>
        <v>4.1111111111111112E-2</v>
      </c>
      <c r="EI338" s="270">
        <f t="shared" si="4046"/>
        <v>3.9444444444444449E-2</v>
      </c>
      <c r="EJ338" s="270">
        <f t="shared" si="4046"/>
        <v>3.8611111111111117E-2</v>
      </c>
      <c r="EK338" s="270">
        <f t="shared" si="4046"/>
        <v>3.5833333333333335E-2</v>
      </c>
      <c r="EL338" s="270">
        <f t="shared" si="4046"/>
        <v>3.138888888888889E-2</v>
      </c>
      <c r="EM338" s="270">
        <f t="shared" si="4046"/>
        <v>2.7638888888888886E-2</v>
      </c>
      <c r="EN338" s="270">
        <f t="shared" si="4046"/>
        <v>2.027777777777778E-2</v>
      </c>
      <c r="EO338" s="270">
        <f t="shared" si="4046"/>
        <v>2.027777777777778E-2</v>
      </c>
      <c r="EP338" s="270">
        <f t="shared" ref="EP338:FC338" si="4047">IF(EP342&lt;EP337,(EP337-EP342)/5+EP339,(EP342-EP337)/5+EP337)</f>
        <v>1.9305555555555555E-2</v>
      </c>
      <c r="EQ338" s="270">
        <f t="shared" si="4047"/>
        <v>1.8055555555555557E-2</v>
      </c>
      <c r="ER338" s="270">
        <f t="shared" si="4047"/>
        <v>1.4861111111111111E-2</v>
      </c>
      <c r="ES338" s="270">
        <f t="shared" si="4047"/>
        <v>1.3749999999999998E-2</v>
      </c>
      <c r="ET338" s="270">
        <f t="shared" si="4047"/>
        <v>1.125E-2</v>
      </c>
      <c r="EU338" s="270">
        <f t="shared" si="4047"/>
        <v>1.1666666666666667E-2</v>
      </c>
      <c r="EV338" s="270">
        <f t="shared" si="4047"/>
        <v>1.013888888888889E-2</v>
      </c>
      <c r="EW338" s="270">
        <f t="shared" si="4047"/>
        <v>9.0277777777777769E-3</v>
      </c>
      <c r="EX338" s="270">
        <f t="shared" si="4047"/>
        <v>1.0694444444444444E-2</v>
      </c>
      <c r="EY338" s="270">
        <f t="shared" si="4047"/>
        <v>1.0694444444444444E-2</v>
      </c>
      <c r="EZ338" s="270">
        <f t="shared" si="4047"/>
        <v>8.611111111111111E-3</v>
      </c>
      <c r="FA338" s="270">
        <f t="shared" si="4047"/>
        <v>6.2500000000000003E-3</v>
      </c>
      <c r="FB338" s="270">
        <f t="shared" si="4047"/>
        <v>7.2222222222222219E-3</v>
      </c>
      <c r="FC338" s="270">
        <f t="shared" si="4047"/>
        <v>4.8611111111111112E-3</v>
      </c>
      <c r="FD338" s="270">
        <f t="shared" ref="FD338:FJ338" si="4048">IF(FD342&lt;FD337,(FD337-FD342)/5+FD339,(FD342-FD337)/5+FD337)</f>
        <v>5.8333333333333336E-3</v>
      </c>
      <c r="FE338" s="270">
        <f t="shared" si="4048"/>
        <v>5.6944444444444447E-3</v>
      </c>
      <c r="FF338" s="270">
        <f t="shared" si="4048"/>
        <v>5.6944444444444447E-3</v>
      </c>
      <c r="FG338" s="270">
        <f t="shared" si="4048"/>
        <v>5.2777777777777779E-3</v>
      </c>
      <c r="FH338" s="270">
        <f t="shared" si="4048"/>
        <v>4.7222222222222223E-3</v>
      </c>
      <c r="FI338" s="270">
        <f t="shared" si="4048"/>
        <v>4.8611111111111112E-3</v>
      </c>
      <c r="FJ338" s="270">
        <f t="shared" si="4048"/>
        <v>6.2499999999999995E-3</v>
      </c>
      <c r="FK338" s="274">
        <f t="shared" ref="FK338" si="4049">IF(FK342&lt;FK337,(FK337-FK342)/5+FK339,(FK342-FK337)/5+FK337)</f>
        <v>5.5555555555555558E-3</v>
      </c>
      <c r="FL338" s="214">
        <f t="shared" si="3774"/>
        <v>-61</v>
      </c>
      <c r="FM338" s="214"/>
      <c r="FN338" s="214"/>
      <c r="FO338" s="216"/>
      <c r="FP338" s="216"/>
      <c r="FQ338" s="216"/>
      <c r="FR338" s="216"/>
      <c r="FS338" s="216"/>
      <c r="FT338" s="216"/>
      <c r="FU338" s="216"/>
      <c r="FV338" s="216"/>
      <c r="FW338" s="216"/>
      <c r="FX338" s="216"/>
      <c r="FY338" s="216"/>
      <c r="FZ338" s="216"/>
      <c r="GA338" s="216"/>
      <c r="GB338" s="216"/>
      <c r="GC338" s="216"/>
      <c r="GD338" s="216"/>
      <c r="GE338" s="216"/>
      <c r="GF338" s="216"/>
      <c r="GG338" s="216"/>
      <c r="GH338" s="216"/>
      <c r="GI338" s="216"/>
      <c r="GJ338" s="216"/>
      <c r="GK338" s="216"/>
      <c r="GL338" s="216"/>
      <c r="GM338" s="216"/>
      <c r="GN338" s="216"/>
      <c r="GO338" s="216"/>
      <c r="GP338" s="216"/>
      <c r="GQ338" s="216"/>
      <c r="GR338" s="216"/>
      <c r="GS338" s="216"/>
      <c r="GT338" s="216"/>
      <c r="GU338" s="216"/>
      <c r="GV338" s="216"/>
      <c r="GW338" s="216"/>
      <c r="GX338" s="216"/>
      <c r="GY338" s="216"/>
      <c r="GZ338" s="216"/>
      <c r="HA338" s="216"/>
      <c r="HB338" s="216"/>
      <c r="HC338" s="216"/>
      <c r="HD338" s="216"/>
      <c r="HE338" s="216"/>
      <c r="HF338" s="216"/>
      <c r="HG338" s="216"/>
      <c r="HH338" s="216"/>
      <c r="HI338" s="216"/>
      <c r="HJ338" s="216"/>
      <c r="HK338" s="216"/>
      <c r="HL338" s="216"/>
      <c r="HM338" s="216"/>
      <c r="HN338" s="216"/>
      <c r="HO338" s="216"/>
      <c r="HP338" s="216"/>
      <c r="HQ338" s="216"/>
      <c r="HR338" s="216"/>
      <c r="HS338" s="216"/>
      <c r="HT338" s="216"/>
      <c r="HU338" s="216"/>
      <c r="HV338" s="216"/>
      <c r="HW338" s="216"/>
      <c r="HX338" s="216"/>
      <c r="HY338" s="216"/>
      <c r="HZ338" s="216"/>
      <c r="IA338" s="216"/>
      <c r="IB338" s="216"/>
      <c r="IC338" s="216"/>
      <c r="ID338" s="216"/>
      <c r="IE338" s="216"/>
      <c r="IF338" s="216"/>
      <c r="IG338" s="216"/>
      <c r="IH338" s="216"/>
      <c r="II338" s="216"/>
      <c r="IJ338" s="216"/>
      <c r="IK338" s="216"/>
      <c r="IL338" s="216"/>
      <c r="IM338" s="216"/>
      <c r="IN338" s="216"/>
      <c r="IO338" s="216"/>
      <c r="IP338" s="216"/>
      <c r="IQ338" s="216"/>
      <c r="IR338" s="216"/>
      <c r="IS338" s="216"/>
      <c r="IT338" s="216"/>
      <c r="IU338" s="216"/>
      <c r="IV338" s="216"/>
      <c r="IW338" s="216"/>
      <c r="IX338" s="216"/>
      <c r="IY338" s="216"/>
      <c r="IZ338" s="216"/>
      <c r="JA338" s="216"/>
      <c r="JB338" s="216"/>
      <c r="JC338" s="216"/>
      <c r="JD338" s="216"/>
      <c r="JE338" s="216"/>
      <c r="JF338" s="216"/>
      <c r="JG338" s="216"/>
      <c r="JH338" s="216"/>
      <c r="JI338" s="216"/>
      <c r="JJ338" s="216"/>
      <c r="JK338" s="216"/>
      <c r="JL338" s="216"/>
      <c r="JM338" s="216"/>
      <c r="JN338" s="216"/>
      <c r="JO338" s="216"/>
      <c r="JP338" s="216"/>
      <c r="JQ338" s="216"/>
      <c r="JR338" s="216"/>
    </row>
    <row r="339" spans="58:278">
      <c r="BF339" s="215">
        <v>-62</v>
      </c>
      <c r="BG339" s="214">
        <f t="shared" si="3717"/>
        <v>-62</v>
      </c>
      <c r="BH339" s="257">
        <f t="shared" ref="BH339:BI339" si="4050">IF(BH342&lt;BH337,(BH337-BH342)/5+BH340,(BH342-BH337)/5+BH338)</f>
        <v>5.5555555555555558E-3</v>
      </c>
      <c r="BI339" s="254">
        <f t="shared" si="4050"/>
        <v>5.5555555555555558E-3</v>
      </c>
      <c r="BJ339" s="254">
        <f t="shared" ref="BJ339:BN339" si="4051">IF(BJ342&lt;BJ337,(BJ337-BJ342)/5+BJ340,(BJ342-BJ337)/5+BJ338)</f>
        <v>5.9722222222222225E-3</v>
      </c>
      <c r="BK339" s="254">
        <f t="shared" si="4051"/>
        <v>5.6944444444444447E-3</v>
      </c>
      <c r="BL339" s="254">
        <f t="shared" si="4051"/>
        <v>4.3055555555555555E-3</v>
      </c>
      <c r="BM339" s="254">
        <f t="shared" si="4051"/>
        <v>4.1666666666666666E-3</v>
      </c>
      <c r="BN339" s="254">
        <f t="shared" si="4051"/>
        <v>3.7499999999999999E-3</v>
      </c>
      <c r="BO339" s="254">
        <f t="shared" ref="BO339:BS339" si="4052">IF(BO342&lt;BO337,(BO337-BO342)/5+BO340,(BO342-BO337)/5+BO338)</f>
        <v>3.8888888888888892E-3</v>
      </c>
      <c r="BP339" s="254">
        <f t="shared" si="4052"/>
        <v>3.8888888888888888E-3</v>
      </c>
      <c r="BQ339" s="254">
        <f t="shared" si="4052"/>
        <v>3.8888888888888892E-3</v>
      </c>
      <c r="BR339" s="254">
        <f t="shared" si="4052"/>
        <v>3.8888888888888892E-3</v>
      </c>
      <c r="BS339" s="254">
        <f t="shared" si="4052"/>
        <v>2.7777777777777779E-3</v>
      </c>
      <c r="BT339" s="254">
        <f t="shared" ref="BT339:CA339" si="4053">IF(BT342&lt;BT337,(BT337-BT342)/5+BT340,(BT342-BT337)/5+BT338)</f>
        <v>3.6111111111111114E-3</v>
      </c>
      <c r="BU339" s="254">
        <f t="shared" si="4053"/>
        <v>3.6111111111111114E-3</v>
      </c>
      <c r="BV339" s="254">
        <f t="shared" si="4053"/>
        <v>2.0833333333333333E-3</v>
      </c>
      <c r="BW339" s="254">
        <f t="shared" si="4053"/>
        <v>2.0833333333333333E-3</v>
      </c>
      <c r="BX339" s="254">
        <f t="shared" si="4053"/>
        <v>3.1944444444444446E-3</v>
      </c>
      <c r="BY339" s="254">
        <f t="shared" si="4053"/>
        <v>2.2222222222222222E-3</v>
      </c>
      <c r="BZ339" s="254">
        <f t="shared" si="4053"/>
        <v>2.2222222222222222E-3</v>
      </c>
      <c r="CA339" s="254">
        <f t="shared" si="4053"/>
        <v>1.8055555555555553E-3</v>
      </c>
      <c r="CB339" s="254">
        <v>0.99944444444444402</v>
      </c>
      <c r="CC339" s="283">
        <v>1.3888888888888889E-4</v>
      </c>
      <c r="CD339" s="254">
        <f t="shared" ref="CD339:CT339" si="4054">IF(CD342&lt;CD337,(CD337-CD342)/5+CD340,(CD342-CD337)/5+CD338)</f>
        <v>0.99680555555555561</v>
      </c>
      <c r="CE339" s="254">
        <f t="shared" si="4054"/>
        <v>0.99680555555555561</v>
      </c>
      <c r="CF339" s="254">
        <f t="shared" si="4054"/>
        <v>0.99375000000000002</v>
      </c>
      <c r="CG339" s="254">
        <f t="shared" si="4054"/>
        <v>0.99277777777777776</v>
      </c>
      <c r="CH339" s="254">
        <f t="shared" si="4054"/>
        <v>0.98722222222222222</v>
      </c>
      <c r="CI339" s="254">
        <f t="shared" si="4054"/>
        <v>0.98472222222222228</v>
      </c>
      <c r="CJ339" s="254">
        <f t="shared" si="4054"/>
        <v>0.98222222222222211</v>
      </c>
      <c r="CK339" s="254">
        <f t="shared" si="4054"/>
        <v>0.97416666666666674</v>
      </c>
      <c r="CL339" s="254">
        <f t="shared" si="4054"/>
        <v>0.97291666666666665</v>
      </c>
      <c r="CM339" s="254">
        <f t="shared" si="4054"/>
        <v>0.95416666666666661</v>
      </c>
      <c r="CN339" s="254">
        <f t="shared" si="4054"/>
        <v>0.57666666666666666</v>
      </c>
      <c r="CO339" s="254">
        <f t="shared" si="4054"/>
        <v>0.57458333333333345</v>
      </c>
      <c r="CP339" s="254">
        <f t="shared" si="4054"/>
        <v>0.56583333333333341</v>
      </c>
      <c r="CQ339" s="254">
        <f t="shared" si="4054"/>
        <v>0.56416666666666671</v>
      </c>
      <c r="CR339" s="254">
        <f t="shared" si="4054"/>
        <v>0.5558333333333334</v>
      </c>
      <c r="CS339" s="254">
        <f t="shared" si="4054"/>
        <v>0</v>
      </c>
      <c r="CT339" s="254">
        <f t="shared" si="4054"/>
        <v>0</v>
      </c>
      <c r="CU339" s="254">
        <f t="shared" ref="CU339:DH339" si="4055">IF(CU342&lt;CU337,(CU337-CU342)/5+CU340,(CU342-CU337)/5+CU338)</f>
        <v>0</v>
      </c>
      <c r="CV339" s="254">
        <f t="shared" si="4055"/>
        <v>0</v>
      </c>
      <c r="CW339" s="254">
        <f t="shared" si="4055"/>
        <v>0</v>
      </c>
      <c r="CX339" s="254">
        <f t="shared" si="4055"/>
        <v>0</v>
      </c>
      <c r="CY339" s="254">
        <f t="shared" si="4055"/>
        <v>0</v>
      </c>
      <c r="CZ339" s="254">
        <f t="shared" si="4055"/>
        <v>0</v>
      </c>
      <c r="DA339" s="254">
        <f t="shared" si="4055"/>
        <v>0</v>
      </c>
      <c r="DB339" s="254">
        <f t="shared" si="4055"/>
        <v>0</v>
      </c>
      <c r="DC339" s="254">
        <f t="shared" si="4055"/>
        <v>0</v>
      </c>
      <c r="DD339" s="254">
        <f t="shared" si="4055"/>
        <v>0</v>
      </c>
      <c r="DE339" s="254">
        <f t="shared" si="4055"/>
        <v>0</v>
      </c>
      <c r="DF339" s="254">
        <f t="shared" si="4055"/>
        <v>0</v>
      </c>
      <c r="DG339" s="254">
        <f t="shared" si="4055"/>
        <v>0</v>
      </c>
      <c r="DH339" s="254">
        <f t="shared" si="4055"/>
        <v>0</v>
      </c>
      <c r="DI339" s="254">
        <f t="shared" ref="DI339:DO339" si="4056">IF(DI342&lt;DI337,(DI337-DI342)/5+DI340,(DI342-DI337)/5+DI338)</f>
        <v>0</v>
      </c>
      <c r="DJ339" s="254">
        <f t="shared" si="4056"/>
        <v>0</v>
      </c>
      <c r="DK339" s="254">
        <f t="shared" si="4056"/>
        <v>0</v>
      </c>
      <c r="DL339" s="254">
        <f t="shared" si="4056"/>
        <v>0</v>
      </c>
      <c r="DM339" s="254">
        <f t="shared" si="4056"/>
        <v>0</v>
      </c>
      <c r="DN339" s="254">
        <f t="shared" si="4056"/>
        <v>0</v>
      </c>
      <c r="DO339" s="254">
        <f t="shared" si="4056"/>
        <v>0</v>
      </c>
      <c r="DP339" s="254">
        <f t="shared" ref="DP339" si="4057">IF(DP342&lt;DP337,(DP337-DP342)/5+DP340,(DP342-DP337)/5+DP338)</f>
        <v>0</v>
      </c>
      <c r="DQ339" s="306">
        <f t="shared" si="3768"/>
        <v>-62</v>
      </c>
      <c r="DR339" s="254">
        <f t="shared" ref="DR339:DS339" si="4058">IF(DR342&lt;DR337,(DR337-DR342)/5+DR340,(DR342-DR337)/5+DR338)</f>
        <v>0</v>
      </c>
      <c r="DS339" s="254">
        <f t="shared" si="4058"/>
        <v>4.7499999999999994E-2</v>
      </c>
      <c r="DT339" s="254">
        <f t="shared" ref="DT339:ED339" si="4059">IF(DT342&lt;DT337,(DT337-DT342)/5+DT340,(DT342-DT337)/5+DT338)</f>
        <v>5.2083333333333336E-2</v>
      </c>
      <c r="DU339" s="254">
        <f t="shared" si="4059"/>
        <v>5.0833333333333328E-2</v>
      </c>
      <c r="DV339" s="254">
        <f t="shared" si="4059"/>
        <v>4.0833333333333333E-2</v>
      </c>
      <c r="DW339" s="254">
        <f t="shared" si="4059"/>
        <v>3.4583333333333334E-2</v>
      </c>
      <c r="DX339" s="254">
        <f t="shared" si="4059"/>
        <v>3.5416666666666673E-2</v>
      </c>
      <c r="DY339" s="254">
        <f t="shared" si="4059"/>
        <v>3.4583333333333334E-2</v>
      </c>
      <c r="DZ339" s="254">
        <f t="shared" si="4059"/>
        <v>6.1805555555555558E-2</v>
      </c>
      <c r="EA339" s="254">
        <f t="shared" si="4059"/>
        <v>5.8333333333333327E-2</v>
      </c>
      <c r="EB339" s="254">
        <f t="shared" si="4059"/>
        <v>5.5555555555555552E-2</v>
      </c>
      <c r="EC339" s="254">
        <f t="shared" si="4059"/>
        <v>4.3750000000000004E-2</v>
      </c>
      <c r="ED339" s="254">
        <f t="shared" si="4059"/>
        <v>4.2361111111111106E-2</v>
      </c>
      <c r="EE339" s="254">
        <f t="shared" ref="EE339:EO339" si="4060">IF(EE342&lt;EE337,(EE337-EE342)/5+EE340,(EE342-EE337)/5+EE338)</f>
        <v>3.9583333333333331E-2</v>
      </c>
      <c r="EF339" s="254">
        <f t="shared" si="4060"/>
        <v>3.7499999999999999E-2</v>
      </c>
      <c r="EG339" s="254">
        <f t="shared" si="4060"/>
        <v>3.8194444444444441E-2</v>
      </c>
      <c r="EH339" s="254">
        <f t="shared" si="4060"/>
        <v>4.7500000000000001E-2</v>
      </c>
      <c r="EI339" s="254">
        <f t="shared" si="4060"/>
        <v>4.6250000000000006E-2</v>
      </c>
      <c r="EJ339" s="254">
        <f t="shared" si="4060"/>
        <v>4.5277777777777785E-2</v>
      </c>
      <c r="EK339" s="254">
        <f t="shared" si="4060"/>
        <v>4.1111111111111112E-2</v>
      </c>
      <c r="EL339" s="254">
        <f t="shared" si="4060"/>
        <v>3.5694444444444445E-2</v>
      </c>
      <c r="EM339" s="254">
        <f t="shared" si="4060"/>
        <v>3.0277777777777775E-2</v>
      </c>
      <c r="EN339" s="254">
        <f t="shared" si="4060"/>
        <v>2.2500000000000003E-2</v>
      </c>
      <c r="EO339" s="254">
        <f t="shared" si="4060"/>
        <v>2.2500000000000003E-2</v>
      </c>
      <c r="EP339" s="254">
        <f t="shared" ref="EP339:FC339" si="4061">IF(EP342&lt;EP337,(EP337-EP342)/5+EP340,(EP342-EP337)/5+EP338)</f>
        <v>2.1249999999999998E-2</v>
      </c>
      <c r="EQ339" s="254">
        <f t="shared" si="4061"/>
        <v>2.013888888888889E-2</v>
      </c>
      <c r="ER339" s="254">
        <f t="shared" si="4061"/>
        <v>1.652777777777778E-2</v>
      </c>
      <c r="ES339" s="254">
        <f t="shared" si="4061"/>
        <v>1.4999999999999998E-2</v>
      </c>
      <c r="ET339" s="254">
        <f t="shared" si="4061"/>
        <v>1.2083333333333333E-2</v>
      </c>
      <c r="EU339" s="254">
        <f t="shared" si="4061"/>
        <v>1.2222222222222223E-2</v>
      </c>
      <c r="EV339" s="254">
        <f t="shared" si="4061"/>
        <v>1.1250000000000001E-2</v>
      </c>
      <c r="EW339" s="254">
        <f t="shared" si="4061"/>
        <v>9.7222222222222206E-3</v>
      </c>
      <c r="EX339" s="254">
        <f t="shared" si="4061"/>
        <v>1.0972222222222222E-2</v>
      </c>
      <c r="EY339" s="254">
        <f t="shared" si="4061"/>
        <v>1.0972222222222222E-2</v>
      </c>
      <c r="EZ339" s="254">
        <f t="shared" si="4061"/>
        <v>9.5833333333333326E-3</v>
      </c>
      <c r="FA339" s="254">
        <f t="shared" si="4061"/>
        <v>6.9444444444444449E-3</v>
      </c>
      <c r="FB339" s="254">
        <f t="shared" si="4061"/>
        <v>7.4999999999999997E-3</v>
      </c>
      <c r="FC339" s="254">
        <f t="shared" si="4061"/>
        <v>5.5555555555555558E-3</v>
      </c>
      <c r="FD339" s="254">
        <f t="shared" ref="FD339:FJ339" si="4062">IF(FD342&lt;FD337,(FD337-FD342)/5+FD340,(FD342-FD337)/5+FD338)</f>
        <v>6.1111111111111114E-3</v>
      </c>
      <c r="FE339" s="254">
        <f t="shared" si="4062"/>
        <v>5.8333333333333336E-3</v>
      </c>
      <c r="FF339" s="254">
        <f t="shared" si="4062"/>
        <v>5.8333333333333336E-3</v>
      </c>
      <c r="FG339" s="254">
        <f t="shared" si="4062"/>
        <v>5.6944444444444447E-3</v>
      </c>
      <c r="FH339" s="254">
        <f t="shared" si="4062"/>
        <v>5.2777777777777779E-3</v>
      </c>
      <c r="FI339" s="254">
        <f t="shared" si="4062"/>
        <v>5.5555555555555558E-3</v>
      </c>
      <c r="FJ339" s="254">
        <f t="shared" si="4062"/>
        <v>6.2499999999999995E-3</v>
      </c>
      <c r="FK339" s="255">
        <f t="shared" ref="FK339" si="4063">IF(FK342&lt;FK337,(FK337-FK342)/5+FK340,(FK342-FK337)/5+FK338)</f>
        <v>5.5555555555555558E-3</v>
      </c>
      <c r="FL339" s="214">
        <f t="shared" si="3774"/>
        <v>-62</v>
      </c>
      <c r="FM339" s="214"/>
      <c r="FN339" s="214"/>
      <c r="FO339" s="216"/>
      <c r="FP339" s="216"/>
      <c r="FQ339" s="216"/>
      <c r="FR339" s="216"/>
      <c r="FS339" s="216"/>
      <c r="FT339" s="216"/>
      <c r="FU339" s="216"/>
      <c r="FV339" s="216"/>
      <c r="FW339" s="216"/>
      <c r="FX339" s="216"/>
      <c r="FY339" s="216"/>
      <c r="FZ339" s="216"/>
      <c r="GA339" s="216"/>
      <c r="GB339" s="216"/>
      <c r="GC339" s="216"/>
      <c r="GD339" s="216"/>
      <c r="GE339" s="216"/>
      <c r="GF339" s="216"/>
      <c r="GG339" s="216"/>
      <c r="GH339" s="216"/>
      <c r="GI339" s="216"/>
      <c r="GJ339" s="216"/>
      <c r="GK339" s="216"/>
      <c r="GL339" s="216"/>
      <c r="GM339" s="216"/>
      <c r="GN339" s="216"/>
      <c r="GO339" s="216"/>
      <c r="GP339" s="216"/>
      <c r="GQ339" s="216"/>
      <c r="GR339" s="216"/>
      <c r="GS339" s="216"/>
      <c r="GT339" s="216"/>
      <c r="GU339" s="216"/>
      <c r="GV339" s="216"/>
      <c r="GW339" s="216"/>
      <c r="GX339" s="216"/>
      <c r="GY339" s="216"/>
      <c r="GZ339" s="216"/>
      <c r="HA339" s="216"/>
      <c r="HB339" s="216"/>
      <c r="HC339" s="216"/>
      <c r="HD339" s="216"/>
      <c r="HE339" s="216"/>
      <c r="HF339" s="216"/>
      <c r="HG339" s="216"/>
      <c r="HH339" s="216"/>
      <c r="HI339" s="216"/>
      <c r="HJ339" s="216"/>
      <c r="HK339" s="216"/>
      <c r="HL339" s="216"/>
      <c r="HM339" s="216"/>
      <c r="HN339" s="216"/>
      <c r="HO339" s="216"/>
      <c r="HP339" s="216"/>
      <c r="HQ339" s="216"/>
      <c r="HR339" s="216"/>
      <c r="HS339" s="216"/>
      <c r="HT339" s="216"/>
      <c r="HU339" s="216"/>
      <c r="HV339" s="216"/>
      <c r="HW339" s="216"/>
      <c r="HX339" s="216"/>
      <c r="HY339" s="216"/>
      <c r="HZ339" s="216"/>
      <c r="IA339" s="216"/>
      <c r="IB339" s="216"/>
      <c r="IC339" s="216"/>
      <c r="ID339" s="216"/>
      <c r="IE339" s="216"/>
      <c r="IF339" s="216"/>
      <c r="IG339" s="216"/>
      <c r="IH339" s="216"/>
      <c r="II339" s="216"/>
      <c r="IJ339" s="216"/>
      <c r="IK339" s="216"/>
      <c r="IL339" s="216"/>
      <c r="IM339" s="216"/>
      <c r="IN339" s="216"/>
      <c r="IO339" s="216"/>
      <c r="IP339" s="216"/>
      <c r="IQ339" s="216"/>
      <c r="IR339" s="216"/>
      <c r="IS339" s="216"/>
      <c r="IT339" s="216"/>
      <c r="IU339" s="216"/>
      <c r="IV339" s="216"/>
      <c r="IW339" s="216"/>
      <c r="IX339" s="216"/>
      <c r="IY339" s="216"/>
      <c r="IZ339" s="216"/>
      <c r="JA339" s="216"/>
      <c r="JB339" s="216"/>
      <c r="JC339" s="216"/>
      <c r="JD339" s="216"/>
      <c r="JE339" s="216"/>
      <c r="JF339" s="216"/>
      <c r="JG339" s="216"/>
      <c r="JH339" s="216"/>
      <c r="JI339" s="216"/>
      <c r="JJ339" s="216"/>
      <c r="JK339" s="216"/>
      <c r="JL339" s="216"/>
      <c r="JM339" s="216"/>
      <c r="JN339" s="216"/>
      <c r="JO339" s="216"/>
      <c r="JP339" s="216"/>
      <c r="JQ339" s="216"/>
      <c r="JR339" s="216"/>
    </row>
    <row r="340" spans="58:278">
      <c r="BF340" s="215">
        <v>-63</v>
      </c>
      <c r="BG340" s="214">
        <f t="shared" si="3717"/>
        <v>-63</v>
      </c>
      <c r="BH340" s="257">
        <f t="shared" ref="BH340:BI340" si="4064">IF(BH342&lt;BH337,(BH337-BH342)/5+BH341,(BH342-BH337)/5+BH339)</f>
        <v>5.5555555555555558E-3</v>
      </c>
      <c r="BI340" s="254">
        <f t="shared" si="4064"/>
        <v>6.2500000000000003E-3</v>
      </c>
      <c r="BJ340" s="254">
        <f t="shared" ref="BJ340:BN340" si="4065">IF(BJ342&lt;BJ337,(BJ337-BJ342)/5+BJ341,(BJ342-BJ337)/5+BJ339)</f>
        <v>6.5277777777777782E-3</v>
      </c>
      <c r="BK340" s="254">
        <f t="shared" si="4065"/>
        <v>6.1111111111111114E-3</v>
      </c>
      <c r="BL340" s="254">
        <f t="shared" si="4065"/>
        <v>4.7222222222222223E-3</v>
      </c>
      <c r="BM340" s="254">
        <f t="shared" si="4065"/>
        <v>4.8611111111111112E-3</v>
      </c>
      <c r="BN340" s="254">
        <f t="shared" si="4065"/>
        <v>3.8888888888888888E-3</v>
      </c>
      <c r="BO340" s="254">
        <f t="shared" ref="BO340:BS340" si="4066">IF(BO342&lt;BO337,(BO337-BO342)/5+BO341,(BO342-BO337)/5+BO339)</f>
        <v>4.4444444444444444E-3</v>
      </c>
      <c r="BP340" s="254">
        <f t="shared" si="4066"/>
        <v>3.7499999999999999E-3</v>
      </c>
      <c r="BQ340" s="254">
        <f t="shared" si="4066"/>
        <v>4.4444444444444444E-3</v>
      </c>
      <c r="BR340" s="254">
        <f t="shared" si="4066"/>
        <v>4.4444444444444444E-3</v>
      </c>
      <c r="BS340" s="254">
        <f t="shared" si="4066"/>
        <v>2.7777777777777779E-3</v>
      </c>
      <c r="BT340" s="254">
        <f t="shared" ref="BT340:CA340" si="4067">IF(BT342&lt;BT337,(BT337-BT342)/5+BT341,(BT342-BT337)/5+BT339)</f>
        <v>4.0277777777777777E-3</v>
      </c>
      <c r="BU340" s="254">
        <f t="shared" si="4067"/>
        <v>4.0277777777777777E-3</v>
      </c>
      <c r="BV340" s="254">
        <f t="shared" si="4067"/>
        <v>2.0833333333333333E-3</v>
      </c>
      <c r="BW340" s="254">
        <f t="shared" si="4067"/>
        <v>2.0833333333333333E-3</v>
      </c>
      <c r="BX340" s="254">
        <f t="shared" si="4067"/>
        <v>3.7500000000000003E-3</v>
      </c>
      <c r="BY340" s="254">
        <f t="shared" si="4067"/>
        <v>2.638888888888889E-3</v>
      </c>
      <c r="BZ340" s="254">
        <f t="shared" si="4067"/>
        <v>2.638888888888889E-3</v>
      </c>
      <c r="CA340" s="254">
        <f t="shared" si="4067"/>
        <v>2.3611111111111107E-3</v>
      </c>
      <c r="CB340" s="254">
        <v>0.99916666666666665</v>
      </c>
      <c r="CC340" s="254">
        <v>5.5555555555209001E-4</v>
      </c>
      <c r="CD340" s="254">
        <f t="shared" ref="CD340:CT340" si="4068">IF(CD342&lt;CD337,(CD337-CD342)/5+CD341,(CD342-CD337)/5+CD339)</f>
        <v>0.99694444444444452</v>
      </c>
      <c r="CE340" s="254">
        <f t="shared" si="4068"/>
        <v>0.99694444444444452</v>
      </c>
      <c r="CF340" s="254">
        <f t="shared" si="4068"/>
        <v>0.99375000000000002</v>
      </c>
      <c r="CG340" s="254">
        <f t="shared" si="4068"/>
        <v>0.99194444444444441</v>
      </c>
      <c r="CH340" s="254">
        <f t="shared" si="4068"/>
        <v>0.98638888888888887</v>
      </c>
      <c r="CI340" s="254">
        <f t="shared" si="4068"/>
        <v>0.98333333333333339</v>
      </c>
      <c r="CJ340" s="254">
        <f t="shared" si="4068"/>
        <v>0.98027777777777769</v>
      </c>
      <c r="CK340" s="254">
        <f t="shared" si="4068"/>
        <v>0.97097222222222224</v>
      </c>
      <c r="CL340" s="254">
        <f t="shared" si="4068"/>
        <v>0.96944444444444444</v>
      </c>
      <c r="CM340" s="254">
        <f t="shared" si="4068"/>
        <v>0.95416666666666661</v>
      </c>
      <c r="CN340" s="254">
        <f t="shared" si="4068"/>
        <v>0.38444444444444448</v>
      </c>
      <c r="CO340" s="254">
        <f t="shared" si="4068"/>
        <v>0.38305555555555559</v>
      </c>
      <c r="CP340" s="254">
        <f t="shared" si="4068"/>
        <v>0.37722222222222224</v>
      </c>
      <c r="CQ340" s="254">
        <f t="shared" si="4068"/>
        <v>0.37611111111111112</v>
      </c>
      <c r="CR340" s="254">
        <f t="shared" si="4068"/>
        <v>0.37055555555555558</v>
      </c>
      <c r="CS340" s="254">
        <f t="shared" si="4068"/>
        <v>0</v>
      </c>
      <c r="CT340" s="254">
        <f t="shared" si="4068"/>
        <v>0</v>
      </c>
      <c r="CU340" s="254">
        <f t="shared" ref="CU340:DH340" si="4069">IF(CU342&lt;CU337,(CU337-CU342)/5+CU341,(CU342-CU337)/5+CU339)</f>
        <v>0</v>
      </c>
      <c r="CV340" s="254">
        <f t="shared" si="4069"/>
        <v>0</v>
      </c>
      <c r="CW340" s="254">
        <f t="shared" si="4069"/>
        <v>0</v>
      </c>
      <c r="CX340" s="254">
        <f t="shared" si="4069"/>
        <v>0</v>
      </c>
      <c r="CY340" s="254">
        <f t="shared" si="4069"/>
        <v>0</v>
      </c>
      <c r="CZ340" s="254">
        <f t="shared" si="4069"/>
        <v>0</v>
      </c>
      <c r="DA340" s="254">
        <f t="shared" si="4069"/>
        <v>0</v>
      </c>
      <c r="DB340" s="254">
        <f t="shared" si="4069"/>
        <v>0</v>
      </c>
      <c r="DC340" s="254">
        <f t="shared" si="4069"/>
        <v>0</v>
      </c>
      <c r="DD340" s="254">
        <f t="shared" si="4069"/>
        <v>0</v>
      </c>
      <c r="DE340" s="254">
        <f t="shared" si="4069"/>
        <v>0</v>
      </c>
      <c r="DF340" s="254">
        <f t="shared" si="4069"/>
        <v>0</v>
      </c>
      <c r="DG340" s="254">
        <f t="shared" si="4069"/>
        <v>0</v>
      </c>
      <c r="DH340" s="254">
        <f t="shared" si="4069"/>
        <v>0</v>
      </c>
      <c r="DI340" s="254">
        <f t="shared" ref="DI340:DO340" si="4070">IF(DI342&lt;DI337,(DI337-DI342)/5+DI341,(DI342-DI337)/5+DI339)</f>
        <v>0</v>
      </c>
      <c r="DJ340" s="254">
        <f t="shared" si="4070"/>
        <v>0</v>
      </c>
      <c r="DK340" s="254">
        <f t="shared" si="4070"/>
        <v>0</v>
      </c>
      <c r="DL340" s="254">
        <f t="shared" si="4070"/>
        <v>0</v>
      </c>
      <c r="DM340" s="254">
        <f t="shared" si="4070"/>
        <v>0</v>
      </c>
      <c r="DN340" s="254">
        <f t="shared" si="4070"/>
        <v>0</v>
      </c>
      <c r="DO340" s="254">
        <f t="shared" si="4070"/>
        <v>0</v>
      </c>
      <c r="DP340" s="254">
        <f t="shared" ref="DP340" si="4071">IF(DP342&lt;DP337,(DP337-DP342)/5+DP341,(DP342-DP337)/5+DP339)</f>
        <v>0</v>
      </c>
      <c r="DQ340" s="306">
        <f t="shared" si="3768"/>
        <v>-63</v>
      </c>
      <c r="DR340" s="254">
        <f t="shared" ref="DR340:DS340" si="4072">IF(DR342&lt;DR337,(DR337-DR342)/5+DR341,(DR342-DR337)/5+DR339)</f>
        <v>0</v>
      </c>
      <c r="DS340" s="254">
        <f t="shared" si="4072"/>
        <v>3.1666666666666662E-2</v>
      </c>
      <c r="DT340" s="254">
        <f t="shared" ref="DT340:ED340" si="4073">IF(DT342&lt;DT337,(DT337-DT342)/5+DT341,(DT342-DT337)/5+DT339)</f>
        <v>3.4722222222222224E-2</v>
      </c>
      <c r="DU340" s="254">
        <f t="shared" si="4073"/>
        <v>3.3888888888888885E-2</v>
      </c>
      <c r="DV340" s="254">
        <f t="shared" si="4073"/>
        <v>2.7222222222222221E-2</v>
      </c>
      <c r="DW340" s="254">
        <f t="shared" si="4073"/>
        <v>2.3055555555555555E-2</v>
      </c>
      <c r="DX340" s="254">
        <f t="shared" si="4073"/>
        <v>2.3611111111111114E-2</v>
      </c>
      <c r="DY340" s="254">
        <f t="shared" si="4073"/>
        <v>2.3055555555555555E-2</v>
      </c>
      <c r="DZ340" s="254">
        <f t="shared" si="4073"/>
        <v>6.1805555555555558E-2</v>
      </c>
      <c r="EA340" s="254">
        <f t="shared" si="4073"/>
        <v>5.8333333333333327E-2</v>
      </c>
      <c r="EB340" s="254">
        <f t="shared" si="4073"/>
        <v>5.5555555555555552E-2</v>
      </c>
      <c r="EC340" s="254">
        <f t="shared" si="4073"/>
        <v>4.3750000000000004E-2</v>
      </c>
      <c r="ED340" s="254">
        <f t="shared" si="4073"/>
        <v>4.2361111111111106E-2</v>
      </c>
      <c r="EE340" s="254">
        <f t="shared" ref="EE340:EO340" si="4074">IF(EE342&lt;EE337,(EE337-EE342)/5+EE341,(EE342-EE337)/5+EE339)</f>
        <v>3.9583333333333331E-2</v>
      </c>
      <c r="EF340" s="254">
        <f t="shared" si="4074"/>
        <v>3.7499999999999999E-2</v>
      </c>
      <c r="EG340" s="254">
        <f t="shared" si="4074"/>
        <v>3.8194444444444441E-2</v>
      </c>
      <c r="EH340" s="254">
        <f t="shared" si="4074"/>
        <v>5.3888888888888889E-2</v>
      </c>
      <c r="EI340" s="254">
        <f t="shared" si="4074"/>
        <v>5.3055555555555564E-2</v>
      </c>
      <c r="EJ340" s="254">
        <f t="shared" si="4074"/>
        <v>5.1944444444444453E-2</v>
      </c>
      <c r="EK340" s="254">
        <f t="shared" si="4074"/>
        <v>4.6388888888888889E-2</v>
      </c>
      <c r="EL340" s="254">
        <f t="shared" si="4074"/>
        <v>0.04</v>
      </c>
      <c r="EM340" s="254">
        <f t="shared" si="4074"/>
        <v>3.2916666666666664E-2</v>
      </c>
      <c r="EN340" s="254">
        <f t="shared" si="4074"/>
        <v>2.4722222222222225E-2</v>
      </c>
      <c r="EO340" s="254">
        <f t="shared" si="4074"/>
        <v>2.4722222222222225E-2</v>
      </c>
      <c r="EP340" s="254">
        <f t="shared" ref="EP340:FC340" si="4075">IF(EP342&lt;EP337,(EP337-EP342)/5+EP341,(EP342-EP337)/5+EP339)</f>
        <v>2.3194444444444441E-2</v>
      </c>
      <c r="EQ340" s="254">
        <f t="shared" si="4075"/>
        <v>2.2222222222222223E-2</v>
      </c>
      <c r="ER340" s="254">
        <f t="shared" si="4075"/>
        <v>1.8194444444444447E-2</v>
      </c>
      <c r="ES340" s="254">
        <f t="shared" si="4075"/>
        <v>1.6249999999999997E-2</v>
      </c>
      <c r="ET340" s="254">
        <f t="shared" si="4075"/>
        <v>1.2916666666666667E-2</v>
      </c>
      <c r="EU340" s="254">
        <f t="shared" si="4075"/>
        <v>1.2777777777777779E-2</v>
      </c>
      <c r="EV340" s="254">
        <f t="shared" si="4075"/>
        <v>1.2361111111111113E-2</v>
      </c>
      <c r="EW340" s="254">
        <f t="shared" si="4075"/>
        <v>1.0416666666666664E-2</v>
      </c>
      <c r="EX340" s="254">
        <f t="shared" si="4075"/>
        <v>1.125E-2</v>
      </c>
      <c r="EY340" s="254">
        <f t="shared" si="4075"/>
        <v>1.125E-2</v>
      </c>
      <c r="EZ340" s="254">
        <f t="shared" si="4075"/>
        <v>1.0555555555555554E-2</v>
      </c>
      <c r="FA340" s="254">
        <f t="shared" si="4075"/>
        <v>7.6388888888888895E-3</v>
      </c>
      <c r="FB340" s="254">
        <f t="shared" si="4075"/>
        <v>7.7777777777777776E-3</v>
      </c>
      <c r="FC340" s="254">
        <f t="shared" si="4075"/>
        <v>6.2500000000000003E-3</v>
      </c>
      <c r="FD340" s="254">
        <f t="shared" ref="FD340:FJ340" si="4076">IF(FD342&lt;FD337,(FD337-FD342)/5+FD341,(FD342-FD337)/5+FD339)</f>
        <v>6.3888888888888893E-3</v>
      </c>
      <c r="FE340" s="254">
        <f t="shared" si="4076"/>
        <v>5.9722222222222225E-3</v>
      </c>
      <c r="FF340" s="254">
        <f t="shared" si="4076"/>
        <v>5.9722222222222225E-3</v>
      </c>
      <c r="FG340" s="254">
        <f t="shared" si="4076"/>
        <v>6.1111111111111114E-3</v>
      </c>
      <c r="FH340" s="254">
        <f t="shared" si="4076"/>
        <v>5.8333333333333336E-3</v>
      </c>
      <c r="FI340" s="254">
        <f t="shared" si="4076"/>
        <v>6.2500000000000003E-3</v>
      </c>
      <c r="FJ340" s="254">
        <f t="shared" si="4076"/>
        <v>6.2499999999999995E-3</v>
      </c>
      <c r="FK340" s="255">
        <f t="shared" ref="FK340" si="4077">IF(FK342&lt;FK337,(FK337-FK342)/5+FK341,(FK342-FK337)/5+FK339)</f>
        <v>5.5555555555555558E-3</v>
      </c>
      <c r="FL340" s="214">
        <f t="shared" si="3774"/>
        <v>-63</v>
      </c>
      <c r="FM340" s="214"/>
      <c r="FN340" s="214"/>
      <c r="FO340" s="216"/>
      <c r="FP340" s="216"/>
      <c r="FQ340" s="216"/>
      <c r="FR340" s="216"/>
      <c r="FS340" s="216"/>
      <c r="FT340" s="216"/>
      <c r="FU340" s="216"/>
      <c r="FV340" s="216"/>
      <c r="FW340" s="216"/>
      <c r="FX340" s="216"/>
      <c r="FY340" s="216"/>
      <c r="FZ340" s="216"/>
      <c r="GA340" s="216"/>
      <c r="GB340" s="216"/>
      <c r="GC340" s="216"/>
      <c r="GD340" s="216"/>
      <c r="GE340" s="216"/>
      <c r="GF340" s="216"/>
      <c r="GG340" s="216"/>
      <c r="GH340" s="216"/>
      <c r="GI340" s="216"/>
      <c r="GJ340" s="216"/>
      <c r="GK340" s="216"/>
      <c r="GL340" s="216"/>
      <c r="GM340" s="216"/>
      <c r="GN340" s="216"/>
      <c r="GO340" s="216"/>
      <c r="GP340" s="216"/>
      <c r="GQ340" s="216"/>
      <c r="GR340" s="216"/>
      <c r="GS340" s="216"/>
      <c r="GT340" s="216"/>
      <c r="GU340" s="216"/>
      <c r="GV340" s="216"/>
      <c r="GW340" s="216"/>
      <c r="GX340" s="216"/>
      <c r="GY340" s="216"/>
      <c r="GZ340" s="216"/>
      <c r="HA340" s="216"/>
      <c r="HB340" s="216"/>
      <c r="HC340" s="216"/>
      <c r="HD340" s="216"/>
      <c r="HE340" s="216"/>
      <c r="HF340" s="216"/>
      <c r="HG340" s="216"/>
      <c r="HH340" s="216"/>
      <c r="HI340" s="216"/>
      <c r="HJ340" s="216"/>
      <c r="HK340" s="216"/>
      <c r="HL340" s="216"/>
      <c r="HM340" s="216"/>
      <c r="HN340" s="216"/>
      <c r="HO340" s="216"/>
      <c r="HP340" s="216"/>
      <c r="HQ340" s="216"/>
      <c r="HR340" s="216"/>
      <c r="HS340" s="216"/>
      <c r="HT340" s="216"/>
      <c r="HU340" s="216"/>
      <c r="HV340" s="216"/>
      <c r="HW340" s="216"/>
      <c r="HX340" s="216"/>
      <c r="HY340" s="216"/>
      <c r="HZ340" s="216"/>
      <c r="IA340" s="216"/>
      <c r="IB340" s="216"/>
      <c r="IC340" s="216"/>
      <c r="ID340" s="216"/>
      <c r="IE340" s="216"/>
      <c r="IF340" s="216"/>
      <c r="IG340" s="216"/>
      <c r="IH340" s="216"/>
      <c r="II340" s="216"/>
      <c r="IJ340" s="216"/>
      <c r="IK340" s="216"/>
      <c r="IL340" s="216"/>
      <c r="IM340" s="216"/>
      <c r="IN340" s="216"/>
      <c r="IO340" s="216"/>
      <c r="IP340" s="216"/>
      <c r="IQ340" s="216"/>
      <c r="IR340" s="216"/>
      <c r="IS340" s="216"/>
      <c r="IT340" s="216"/>
      <c r="IU340" s="216"/>
      <c r="IV340" s="216"/>
      <c r="IW340" s="216"/>
      <c r="IX340" s="216"/>
      <c r="IY340" s="216"/>
      <c r="IZ340" s="216"/>
      <c r="JA340" s="216"/>
      <c r="JB340" s="216"/>
      <c r="JC340" s="216"/>
      <c r="JD340" s="216"/>
      <c r="JE340" s="216"/>
      <c r="JF340" s="216"/>
      <c r="JG340" s="216"/>
      <c r="JH340" s="216"/>
      <c r="JI340" s="216"/>
      <c r="JJ340" s="216"/>
      <c r="JK340" s="216"/>
      <c r="JL340" s="216"/>
      <c r="JM340" s="216"/>
      <c r="JN340" s="216"/>
      <c r="JO340" s="216"/>
      <c r="JP340" s="216"/>
      <c r="JQ340" s="216"/>
      <c r="JR340" s="216"/>
    </row>
    <row r="341" spans="58:278" ht="15.75" thickBot="1">
      <c r="BF341" s="215">
        <v>-64</v>
      </c>
      <c r="BG341" s="214">
        <f t="shared" si="3717"/>
        <v>-64</v>
      </c>
      <c r="BH341" s="286">
        <f>IF(BH342&lt;BH337,(BH337-BH342)/5+BH342,(BH342-BH337)/5+BH340)</f>
        <v>5.5555555555555558E-3</v>
      </c>
      <c r="BI341" s="283">
        <f>IF(BI342&lt;BI337,(BI337-BI342)/5+BI342,(BI342-BI337)/5+BI340)</f>
        <v>6.9444444444444449E-3</v>
      </c>
      <c r="BJ341" s="283">
        <f t="shared" ref="BJ341:BN341" si="4078">IF(BJ342&lt;BJ337,(BJ337-BJ342)/5+BJ342,(BJ342-BJ337)/5+BJ340)</f>
        <v>7.0833333333333338E-3</v>
      </c>
      <c r="BK341" s="283">
        <f t="shared" si="4078"/>
        <v>6.5277777777777782E-3</v>
      </c>
      <c r="BL341" s="283">
        <f t="shared" si="4078"/>
        <v>5.138888888888889E-3</v>
      </c>
      <c r="BM341" s="283">
        <f t="shared" si="4078"/>
        <v>5.5555555555555558E-3</v>
      </c>
      <c r="BN341" s="283">
        <f t="shared" si="4078"/>
        <v>4.0277777777777777E-3</v>
      </c>
      <c r="BO341" s="283">
        <f t="shared" ref="BO341" si="4079">IF(BO342&lt;BO337,(BO337-BO342)/5+BO342,(BO342-BO337)/5+BO340)</f>
        <v>5.0000000000000001E-3</v>
      </c>
      <c r="BP341" s="283">
        <f t="shared" ref="BP341" si="4080">IF(BP342&lt;BP337,(BP337-BP342)/5+BP342,(BP342-BP337)/5+BP340)</f>
        <v>3.6111111111111109E-3</v>
      </c>
      <c r="BQ341" s="283">
        <f t="shared" ref="BQ341" si="4081">IF(BQ342&lt;BQ337,(BQ337-BQ342)/5+BQ342,(BQ342-BQ337)/5+BQ340)</f>
        <v>5.0000000000000001E-3</v>
      </c>
      <c r="BR341" s="283">
        <f t="shared" ref="BR341:BS341" si="4082">IF(BR342&lt;BR337,(BR337-BR342)/5+BR342,(BR342-BR337)/5+BR340)</f>
        <v>5.0000000000000001E-3</v>
      </c>
      <c r="BS341" s="283">
        <f t="shared" si="4082"/>
        <v>2.7777777777777779E-3</v>
      </c>
      <c r="BT341" s="283">
        <f t="shared" ref="BT341" si="4083">IF(BT342&lt;BT337,(BT337-BT342)/5+BT342,(BT342-BT337)/5+BT340)</f>
        <v>4.4444444444444444E-3</v>
      </c>
      <c r="BU341" s="283">
        <f t="shared" ref="BU341" si="4084">IF(BU342&lt;BU337,(BU337-BU342)/5+BU342,(BU342-BU337)/5+BU340)</f>
        <v>4.4444444444444444E-3</v>
      </c>
      <c r="BV341" s="283">
        <f t="shared" ref="BV341" si="4085">IF(BV342&lt;BV337,(BV337-BV342)/5+BV342,(BV342-BV337)/5+BV340)</f>
        <v>2.0833333333333333E-3</v>
      </c>
      <c r="BW341" s="283">
        <f t="shared" ref="BW341" si="4086">IF(BW342&lt;BW337,(BW337-BW342)/5+BW342,(BW342-BW337)/5+BW340)</f>
        <v>2.0833333333333333E-3</v>
      </c>
      <c r="BX341" s="283">
        <f t="shared" ref="BX341" si="4087">IF(BX342&lt;BX337,(BX337-BX342)/5+BX342,(BX342-BX337)/5+BX340)</f>
        <v>4.3055555555555555E-3</v>
      </c>
      <c r="BY341" s="283">
        <f t="shared" ref="BY341" si="4088">IF(BY342&lt;BY337,(BY337-BY342)/5+BY342,(BY342-BY337)/5+BY340)</f>
        <v>3.0555555555555557E-3</v>
      </c>
      <c r="BZ341" s="283">
        <f t="shared" ref="BZ341" si="4089">IF(BZ342&lt;BZ337,(BZ337-BZ342)/5+BZ342,(BZ342-BZ337)/5+BZ340)</f>
        <v>3.0555555555555557E-3</v>
      </c>
      <c r="CA341" s="283">
        <f t="shared" ref="CA341" si="4090">IF(CA342&lt;CA337,(CA337-CA342)/5+CA342,(CA342-CA337)/5+CA340)</f>
        <v>2.9166666666666664E-3</v>
      </c>
      <c r="CB341" s="283">
        <v>0.99888888888888883</v>
      </c>
      <c r="CC341" s="283">
        <v>9.7222222222237398E-4</v>
      </c>
      <c r="CD341" s="283">
        <f t="shared" ref="CD341:CT341" si="4091">IF(CD342&lt;CD337,(CD337-CD342)/5+CD342,(CD342-CD337)/5+CD340)</f>
        <v>0.99708333333333343</v>
      </c>
      <c r="CE341" s="283">
        <f t="shared" si="4091"/>
        <v>0.99708333333333343</v>
      </c>
      <c r="CF341" s="283">
        <f t="shared" si="4091"/>
        <v>0.99375000000000002</v>
      </c>
      <c r="CG341" s="283">
        <f t="shared" si="4091"/>
        <v>0.99111111111111105</v>
      </c>
      <c r="CH341" s="283">
        <f t="shared" si="4091"/>
        <v>0.98555555555555552</v>
      </c>
      <c r="CI341" s="283">
        <f t="shared" si="4091"/>
        <v>0.98194444444444451</v>
      </c>
      <c r="CJ341" s="283">
        <f t="shared" si="4091"/>
        <v>0.97833333333333328</v>
      </c>
      <c r="CK341" s="283">
        <f t="shared" si="4091"/>
        <v>0.96777777777777774</v>
      </c>
      <c r="CL341" s="283">
        <f t="shared" si="4091"/>
        <v>0.96597222222222223</v>
      </c>
      <c r="CM341" s="283">
        <f t="shared" si="4091"/>
        <v>0.95416666666666661</v>
      </c>
      <c r="CN341" s="283">
        <f t="shared" si="4091"/>
        <v>0.19222222222222224</v>
      </c>
      <c r="CO341" s="283">
        <f t="shared" si="4091"/>
        <v>0.1915277777777778</v>
      </c>
      <c r="CP341" s="283">
        <f t="shared" si="4091"/>
        <v>0.18861111111111112</v>
      </c>
      <c r="CQ341" s="283">
        <f t="shared" si="4091"/>
        <v>0.18805555555555556</v>
      </c>
      <c r="CR341" s="283">
        <f t="shared" si="4091"/>
        <v>0.18527777777777779</v>
      </c>
      <c r="CS341" s="283">
        <f t="shared" si="4091"/>
        <v>0</v>
      </c>
      <c r="CT341" s="283">
        <f t="shared" si="4091"/>
        <v>0</v>
      </c>
      <c r="CU341" s="283">
        <f t="shared" ref="CU341:DH341" si="4092">IF(CU342&lt;CU337,(CU337-CU342)/5+CU342,(CU342-CU337)/5+CU340)</f>
        <v>0</v>
      </c>
      <c r="CV341" s="283">
        <f t="shared" si="4092"/>
        <v>0</v>
      </c>
      <c r="CW341" s="283">
        <f t="shared" si="4092"/>
        <v>0</v>
      </c>
      <c r="CX341" s="283">
        <f t="shared" si="4092"/>
        <v>0</v>
      </c>
      <c r="CY341" s="283">
        <f t="shared" si="4092"/>
        <v>0</v>
      </c>
      <c r="CZ341" s="283">
        <f t="shared" si="4092"/>
        <v>0</v>
      </c>
      <c r="DA341" s="283">
        <f t="shared" si="4092"/>
        <v>0</v>
      </c>
      <c r="DB341" s="283">
        <f t="shared" si="4092"/>
        <v>0</v>
      </c>
      <c r="DC341" s="283">
        <f t="shared" si="4092"/>
        <v>0</v>
      </c>
      <c r="DD341" s="283">
        <f t="shared" si="4092"/>
        <v>0</v>
      </c>
      <c r="DE341" s="283">
        <f t="shared" si="4092"/>
        <v>0</v>
      </c>
      <c r="DF341" s="283">
        <f t="shared" si="4092"/>
        <v>0</v>
      </c>
      <c r="DG341" s="283">
        <f t="shared" si="4092"/>
        <v>0</v>
      </c>
      <c r="DH341" s="283">
        <f t="shared" si="4092"/>
        <v>0</v>
      </c>
      <c r="DI341" s="283">
        <f t="shared" ref="DI341:DO341" si="4093">IF(DI342&lt;DI337,(DI337-DI342)/5+DI342,(DI342-DI337)/5+DI340)</f>
        <v>0</v>
      </c>
      <c r="DJ341" s="283">
        <f t="shared" si="4093"/>
        <v>0</v>
      </c>
      <c r="DK341" s="283">
        <f t="shared" si="4093"/>
        <v>0</v>
      </c>
      <c r="DL341" s="283">
        <f t="shared" si="4093"/>
        <v>0</v>
      </c>
      <c r="DM341" s="283">
        <f t="shared" si="4093"/>
        <v>0</v>
      </c>
      <c r="DN341" s="283">
        <f t="shared" si="4093"/>
        <v>0</v>
      </c>
      <c r="DO341" s="283">
        <f t="shared" si="4093"/>
        <v>0</v>
      </c>
      <c r="DP341" s="283">
        <f t="shared" ref="DP341" si="4094">IF(DP342&lt;DP337,(DP337-DP342)/5+DP342,(DP342-DP337)/5+DP340)</f>
        <v>0</v>
      </c>
      <c r="DQ341" s="306">
        <f t="shared" si="3768"/>
        <v>-64</v>
      </c>
      <c r="DR341" s="272">
        <f t="shared" ref="DR341:DS341" si="4095">IF(DR342&lt;DR337,(DR337-DR342)/5+DR342,(DR342-DR337)/5+DR340)</f>
        <v>0</v>
      </c>
      <c r="DS341" s="272">
        <f t="shared" si="4095"/>
        <v>1.5833333333333331E-2</v>
      </c>
      <c r="DT341" s="272">
        <f t="shared" ref="DT341:ED341" si="4096">IF(DT342&lt;DT337,(DT337-DT342)/5+DT342,(DT342-DT337)/5+DT340)</f>
        <v>1.7361111111111112E-2</v>
      </c>
      <c r="DU341" s="272">
        <f t="shared" si="4096"/>
        <v>1.6944444444444443E-2</v>
      </c>
      <c r="DV341" s="272">
        <f t="shared" si="4096"/>
        <v>1.361111111111111E-2</v>
      </c>
      <c r="DW341" s="272">
        <f t="shared" si="4096"/>
        <v>1.1527777777777777E-2</v>
      </c>
      <c r="DX341" s="272">
        <f t="shared" si="4096"/>
        <v>1.1805555555555557E-2</v>
      </c>
      <c r="DY341" s="272">
        <f t="shared" si="4096"/>
        <v>1.1527777777777777E-2</v>
      </c>
      <c r="DZ341" s="272">
        <f t="shared" si="4096"/>
        <v>6.1805555555555558E-2</v>
      </c>
      <c r="EA341" s="272">
        <f t="shared" si="4096"/>
        <v>5.8333333333333327E-2</v>
      </c>
      <c r="EB341" s="272">
        <f t="shared" si="4096"/>
        <v>5.5555555555555552E-2</v>
      </c>
      <c r="EC341" s="272">
        <f t="shared" si="4096"/>
        <v>4.3750000000000004E-2</v>
      </c>
      <c r="ED341" s="272">
        <f t="shared" si="4096"/>
        <v>4.2361111111111106E-2</v>
      </c>
      <c r="EE341" s="272">
        <f t="shared" ref="EE341:EO341" si="4097">IF(EE342&lt;EE337,(EE337-EE342)/5+EE342,(EE342-EE337)/5+EE340)</f>
        <v>3.9583333333333331E-2</v>
      </c>
      <c r="EF341" s="272">
        <f t="shared" si="4097"/>
        <v>3.7499999999999999E-2</v>
      </c>
      <c r="EG341" s="272">
        <f t="shared" si="4097"/>
        <v>3.8194444444444441E-2</v>
      </c>
      <c r="EH341" s="272">
        <f t="shared" si="4097"/>
        <v>6.0277777777777777E-2</v>
      </c>
      <c r="EI341" s="272">
        <f t="shared" si="4097"/>
        <v>5.9861111111111122E-2</v>
      </c>
      <c r="EJ341" s="272">
        <f t="shared" si="4097"/>
        <v>5.8611111111111121E-2</v>
      </c>
      <c r="EK341" s="272">
        <f t="shared" si="4097"/>
        <v>5.1666666666666666E-2</v>
      </c>
      <c r="EL341" s="272">
        <f t="shared" si="4097"/>
        <v>4.4305555555555556E-2</v>
      </c>
      <c r="EM341" s="272">
        <f t="shared" si="4097"/>
        <v>3.5555555555555549E-2</v>
      </c>
      <c r="EN341" s="272">
        <f t="shared" si="4097"/>
        <v>2.6944444444444448E-2</v>
      </c>
      <c r="EO341" s="272">
        <f t="shared" si="4097"/>
        <v>2.6944444444444448E-2</v>
      </c>
      <c r="EP341" s="272">
        <f t="shared" ref="EP341:FC341" si="4098">IF(EP342&lt;EP337,(EP337-EP342)/5+EP342,(EP342-EP337)/5+EP340)</f>
        <v>2.5138888888888884E-2</v>
      </c>
      <c r="EQ341" s="272">
        <f t="shared" si="4098"/>
        <v>2.4305555555555556E-2</v>
      </c>
      <c r="ER341" s="272">
        <f t="shared" si="4098"/>
        <v>1.9861111111111114E-2</v>
      </c>
      <c r="ES341" s="272">
        <f t="shared" si="4098"/>
        <v>1.7499999999999998E-2</v>
      </c>
      <c r="ET341" s="272">
        <f t="shared" si="4098"/>
        <v>1.375E-2</v>
      </c>
      <c r="EU341" s="272">
        <f t="shared" si="4098"/>
        <v>1.3333333333333334E-2</v>
      </c>
      <c r="EV341" s="272">
        <f t="shared" si="4098"/>
        <v>1.3472222222222224E-2</v>
      </c>
      <c r="EW341" s="272">
        <f t="shared" si="4098"/>
        <v>1.1111111111111108E-2</v>
      </c>
      <c r="EX341" s="272">
        <f t="shared" si="4098"/>
        <v>1.1527777777777777E-2</v>
      </c>
      <c r="EY341" s="272">
        <f t="shared" si="4098"/>
        <v>1.1527777777777777E-2</v>
      </c>
      <c r="EZ341" s="272">
        <f t="shared" si="4098"/>
        <v>1.1527777777777776E-2</v>
      </c>
      <c r="FA341" s="272">
        <f t="shared" si="4098"/>
        <v>8.333333333333335E-3</v>
      </c>
      <c r="FB341" s="272">
        <f t="shared" si="4098"/>
        <v>8.0555555555555554E-3</v>
      </c>
      <c r="FC341" s="272">
        <f t="shared" si="4098"/>
        <v>6.9444444444444449E-3</v>
      </c>
      <c r="FD341" s="272">
        <f t="shared" ref="FD341:FJ341" si="4099">IF(FD342&lt;FD337,(FD337-FD342)/5+FD342,(FD342-FD337)/5+FD340)</f>
        <v>6.6666666666666671E-3</v>
      </c>
      <c r="FE341" s="272">
        <f t="shared" si="4099"/>
        <v>6.1111111111111114E-3</v>
      </c>
      <c r="FF341" s="272">
        <f t="shared" si="4099"/>
        <v>6.1111111111111114E-3</v>
      </c>
      <c r="FG341" s="272">
        <f t="shared" si="4099"/>
        <v>6.5277777777777782E-3</v>
      </c>
      <c r="FH341" s="272">
        <f t="shared" si="4099"/>
        <v>6.3888888888888893E-3</v>
      </c>
      <c r="FI341" s="272">
        <f t="shared" si="4099"/>
        <v>6.9444444444444449E-3</v>
      </c>
      <c r="FJ341" s="272">
        <f t="shared" si="4099"/>
        <v>6.2499999999999995E-3</v>
      </c>
      <c r="FK341" s="275">
        <f t="shared" ref="FK341" si="4100">IF(FK342&lt;FK337,(FK337-FK342)/5+FK342,(FK342-FK337)/5+FK340)</f>
        <v>5.5555555555555558E-3</v>
      </c>
      <c r="FL341" s="214">
        <f t="shared" si="3774"/>
        <v>-64</v>
      </c>
      <c r="FM341" s="214"/>
      <c r="FN341" s="214"/>
      <c r="FO341" s="216"/>
      <c r="FP341" s="216"/>
      <c r="FQ341" s="216"/>
      <c r="FR341" s="216"/>
      <c r="FS341" s="216"/>
      <c r="FT341" s="216"/>
      <c r="FU341" s="216"/>
      <c r="FV341" s="216"/>
      <c r="FW341" s="216"/>
      <c r="FX341" s="216"/>
      <c r="FY341" s="216"/>
      <c r="FZ341" s="216"/>
      <c r="GA341" s="216"/>
      <c r="GB341" s="216"/>
      <c r="GC341" s="216"/>
      <c r="GD341" s="216"/>
      <c r="GE341" s="216"/>
      <c r="GF341" s="216"/>
      <c r="GG341" s="216"/>
      <c r="GH341" s="216"/>
      <c r="GI341" s="216"/>
      <c r="GJ341" s="216"/>
      <c r="GK341" s="216"/>
      <c r="GL341" s="216"/>
      <c r="GM341" s="216"/>
      <c r="GN341" s="216"/>
      <c r="GO341" s="216"/>
      <c r="GP341" s="216"/>
      <c r="GQ341" s="216"/>
      <c r="GR341" s="216"/>
      <c r="GS341" s="216"/>
      <c r="GT341" s="216"/>
      <c r="GU341" s="216"/>
      <c r="GV341" s="216"/>
      <c r="GW341" s="216"/>
      <c r="GX341" s="216"/>
      <c r="GY341" s="216"/>
      <c r="GZ341" s="216"/>
      <c r="HA341" s="216"/>
      <c r="HB341" s="216"/>
      <c r="HC341" s="216"/>
      <c r="HD341" s="216"/>
      <c r="HE341" s="216"/>
      <c r="HF341" s="216"/>
      <c r="HG341" s="216"/>
      <c r="HH341" s="216"/>
      <c r="HI341" s="216"/>
      <c r="HJ341" s="216"/>
      <c r="HK341" s="216"/>
      <c r="HL341" s="216"/>
      <c r="HM341" s="216"/>
      <c r="HN341" s="216"/>
      <c r="HO341" s="216"/>
      <c r="HP341" s="216"/>
      <c r="HQ341" s="216"/>
      <c r="HR341" s="216"/>
      <c r="HS341" s="216"/>
      <c r="HT341" s="216"/>
      <c r="HU341" s="216"/>
      <c r="HV341" s="216"/>
      <c r="HW341" s="216"/>
      <c r="HX341" s="216"/>
      <c r="HY341" s="216"/>
      <c r="HZ341" s="216"/>
      <c r="IA341" s="216"/>
      <c r="IB341" s="216"/>
      <c r="IC341" s="216"/>
      <c r="ID341" s="216"/>
      <c r="IE341" s="216"/>
      <c r="IF341" s="216"/>
      <c r="IG341" s="216"/>
      <c r="IH341" s="216"/>
      <c r="II341" s="216"/>
      <c r="IJ341" s="216"/>
      <c r="IK341" s="216"/>
      <c r="IL341" s="216"/>
      <c r="IM341" s="216"/>
      <c r="IN341" s="216"/>
      <c r="IO341" s="216"/>
      <c r="IP341" s="216"/>
      <c r="IQ341" s="216"/>
      <c r="IR341" s="216"/>
      <c r="IS341" s="216"/>
      <c r="IT341" s="216"/>
      <c r="IU341" s="216"/>
      <c r="IV341" s="216"/>
      <c r="IW341" s="216"/>
      <c r="IX341" s="216"/>
      <c r="IY341" s="216"/>
      <c r="IZ341" s="216"/>
      <c r="JA341" s="216"/>
      <c r="JB341" s="216"/>
      <c r="JC341" s="216"/>
      <c r="JD341" s="216"/>
      <c r="JE341" s="216"/>
      <c r="JF341" s="216"/>
      <c r="JG341" s="216"/>
      <c r="JH341" s="216"/>
      <c r="JI341" s="216"/>
      <c r="JJ341" s="216"/>
      <c r="JK341" s="216"/>
      <c r="JL341" s="216"/>
      <c r="JM341" s="216"/>
      <c r="JN341" s="216"/>
      <c r="JO341" s="216"/>
      <c r="JP341" s="216"/>
      <c r="JQ341" s="216"/>
      <c r="JR341" s="216"/>
    </row>
    <row r="342" spans="58:278" ht="15.75" thickBot="1">
      <c r="BF342" s="215">
        <v>-65</v>
      </c>
      <c r="BG342" s="214">
        <f t="shared" si="3717"/>
        <v>-65</v>
      </c>
      <c r="BH342" s="258">
        <v>5.5555555555555558E-3</v>
      </c>
      <c r="BI342" s="259">
        <v>7.6388888888888886E-3</v>
      </c>
      <c r="BJ342" s="259">
        <v>7.6388888888888886E-3</v>
      </c>
      <c r="BK342" s="259">
        <v>6.9444444444444441E-3</v>
      </c>
      <c r="BL342" s="259">
        <v>5.5555555555555558E-3</v>
      </c>
      <c r="BM342" s="259">
        <v>6.2499999999999995E-3</v>
      </c>
      <c r="BN342" s="259">
        <v>4.1666666666666666E-3</v>
      </c>
      <c r="BO342" s="259">
        <v>5.5555555555555558E-3</v>
      </c>
      <c r="BP342" s="259">
        <v>3.472222222222222E-3</v>
      </c>
      <c r="BQ342" s="259">
        <v>5.5555555555555558E-3</v>
      </c>
      <c r="BR342" s="259">
        <v>5.5555555555555558E-3</v>
      </c>
      <c r="BS342" s="259">
        <v>2.7777777777777779E-3</v>
      </c>
      <c r="BT342" s="259">
        <v>4.8611111111111112E-3</v>
      </c>
      <c r="BU342" s="259">
        <v>4.8611111111111112E-3</v>
      </c>
      <c r="BV342" s="259">
        <v>2.0833333333333333E-3</v>
      </c>
      <c r="BW342" s="259">
        <v>2.0833333333333333E-3</v>
      </c>
      <c r="BX342" s="259">
        <v>4.8611111111111112E-3</v>
      </c>
      <c r="BY342" s="259">
        <v>3.472222222222222E-3</v>
      </c>
      <c r="BZ342" s="259">
        <v>3.472222222222222E-3</v>
      </c>
      <c r="CA342" s="259">
        <v>3.472222222222222E-3</v>
      </c>
      <c r="CB342" s="259">
        <v>0.99861111111111101</v>
      </c>
      <c r="CC342" s="259">
        <v>1.3888888888888889E-3</v>
      </c>
      <c r="CD342" s="259">
        <v>0.99722222222222223</v>
      </c>
      <c r="CE342" s="259">
        <v>0.99722222222222223</v>
      </c>
      <c r="CF342" s="259">
        <v>0.99375000000000002</v>
      </c>
      <c r="CG342" s="259">
        <v>0.9902777777777777</v>
      </c>
      <c r="CH342" s="259">
        <v>0.98472222222222217</v>
      </c>
      <c r="CI342" s="259">
        <v>0.98055555555555562</v>
      </c>
      <c r="CJ342" s="259">
        <v>0.97638888888888886</v>
      </c>
      <c r="CK342" s="259">
        <v>0.96458333333333324</v>
      </c>
      <c r="CL342" s="259">
        <v>0.96250000000000002</v>
      </c>
      <c r="CM342" s="259">
        <v>0.95416666666666661</v>
      </c>
      <c r="CN342" s="259"/>
      <c r="CO342" s="259"/>
      <c r="CP342" s="259"/>
      <c r="CQ342" s="259"/>
      <c r="CR342" s="259"/>
      <c r="CS342" s="259"/>
      <c r="CT342" s="259"/>
      <c r="CU342" s="259"/>
      <c r="CV342" s="259"/>
      <c r="CW342" s="259"/>
      <c r="CX342" s="259"/>
      <c r="CY342" s="259"/>
      <c r="CZ342" s="259"/>
      <c r="DA342" s="259"/>
      <c r="DB342" s="259"/>
      <c r="DC342" s="259"/>
      <c r="DD342" s="259"/>
      <c r="DE342" s="259"/>
      <c r="DF342" s="259"/>
      <c r="DG342" s="259"/>
      <c r="DH342" s="259"/>
      <c r="DI342" s="259"/>
      <c r="DJ342" s="259"/>
      <c r="DK342" s="259"/>
      <c r="DL342" s="259"/>
      <c r="DM342" s="259"/>
      <c r="DN342" s="259"/>
      <c r="DO342" s="259"/>
      <c r="DP342" s="300"/>
      <c r="DQ342" s="306">
        <f t="shared" si="3768"/>
        <v>-65</v>
      </c>
      <c r="DR342" s="295"/>
      <c r="DS342" s="259"/>
      <c r="DT342" s="259"/>
      <c r="DU342" s="259"/>
      <c r="DV342" s="259"/>
      <c r="DW342" s="259"/>
      <c r="DX342" s="259"/>
      <c r="DY342" s="259"/>
      <c r="DZ342" s="259">
        <v>6.1805555555555558E-2</v>
      </c>
      <c r="EA342" s="259">
        <v>5.8333333333333327E-2</v>
      </c>
      <c r="EB342" s="290">
        <v>5.5555555555555552E-2</v>
      </c>
      <c r="EC342" s="259">
        <v>4.3750000000000004E-2</v>
      </c>
      <c r="ED342" s="259">
        <v>4.2361111111111106E-2</v>
      </c>
      <c r="EE342" s="259">
        <v>3.9583333333333331E-2</v>
      </c>
      <c r="EF342" s="259">
        <v>3.7499999999999999E-2</v>
      </c>
      <c r="EG342" s="259">
        <v>3.8194444444444441E-2</v>
      </c>
      <c r="EH342" s="259">
        <v>6.6666666666666666E-2</v>
      </c>
      <c r="EI342" s="259">
        <v>6.6666666666666666E-2</v>
      </c>
      <c r="EJ342" s="259">
        <v>6.5277777777777782E-2</v>
      </c>
      <c r="EK342" s="259">
        <v>5.6944444444444443E-2</v>
      </c>
      <c r="EL342" s="259">
        <v>4.8611111111111112E-2</v>
      </c>
      <c r="EM342" s="259">
        <v>3.8194444444444441E-2</v>
      </c>
      <c r="EN342" s="259">
        <v>2.9166666666666664E-2</v>
      </c>
      <c r="EO342" s="259">
        <v>2.9166666666666664E-2</v>
      </c>
      <c r="EP342" s="259">
        <v>2.7083333333333334E-2</v>
      </c>
      <c r="EQ342" s="259">
        <v>2.6388888888888889E-2</v>
      </c>
      <c r="ER342" s="259">
        <v>2.1527777777777781E-2</v>
      </c>
      <c r="ES342" s="259">
        <v>1.8749999999999999E-2</v>
      </c>
      <c r="ET342" s="259">
        <v>1.4583333333333332E-2</v>
      </c>
      <c r="EU342" s="259">
        <v>1.3888888888888888E-2</v>
      </c>
      <c r="EV342" s="259">
        <v>1.4583333333333332E-2</v>
      </c>
      <c r="EW342" s="259">
        <v>1.1805555555555555E-2</v>
      </c>
      <c r="EX342" s="259">
        <v>1.1805555555555555E-2</v>
      </c>
      <c r="EY342" s="259">
        <v>1.1805555555555555E-2</v>
      </c>
      <c r="EZ342" s="259">
        <v>1.2499999999999999E-2</v>
      </c>
      <c r="FA342" s="259">
        <v>9.0277777777777787E-3</v>
      </c>
      <c r="FB342" s="259">
        <v>8.3333333333333332E-3</v>
      </c>
      <c r="FC342" s="259">
        <v>7.6388888888888886E-3</v>
      </c>
      <c r="FD342" s="259">
        <v>6.9444444444444441E-3</v>
      </c>
      <c r="FE342" s="259">
        <v>6.2499999999999995E-3</v>
      </c>
      <c r="FF342" s="259">
        <v>6.2499999999999995E-3</v>
      </c>
      <c r="FG342" s="259">
        <v>6.9444444444444441E-3</v>
      </c>
      <c r="FH342" s="259">
        <v>6.9444444444444441E-3</v>
      </c>
      <c r="FI342" s="259">
        <v>7.6388888888888886E-3</v>
      </c>
      <c r="FJ342" s="259">
        <v>6.2499999999999995E-3</v>
      </c>
      <c r="FK342" s="273">
        <v>5.5555555555555558E-3</v>
      </c>
      <c r="FL342" s="214">
        <f t="shared" si="3774"/>
        <v>-65</v>
      </c>
      <c r="FM342" s="214"/>
      <c r="FN342" s="214"/>
      <c r="FO342" s="216"/>
      <c r="FP342" s="216"/>
      <c r="FQ342" s="216"/>
      <c r="FR342" s="216"/>
      <c r="FS342" s="216"/>
      <c r="FT342" s="216"/>
      <c r="FU342" s="216"/>
      <c r="FV342" s="216"/>
      <c r="FW342" s="216"/>
      <c r="FX342" s="216"/>
      <c r="FY342" s="216"/>
      <c r="FZ342" s="216"/>
      <c r="GA342" s="216"/>
      <c r="GB342" s="216"/>
      <c r="GC342" s="216"/>
      <c r="GD342" s="216"/>
      <c r="GE342" s="216"/>
      <c r="GF342" s="216"/>
      <c r="GG342" s="216"/>
      <c r="GH342" s="216"/>
      <c r="GI342" s="216"/>
      <c r="GJ342" s="216"/>
      <c r="GK342" s="216"/>
      <c r="GL342" s="216"/>
      <c r="GM342" s="216"/>
      <c r="GN342" s="216"/>
      <c r="GO342" s="216"/>
      <c r="GP342" s="216"/>
      <c r="GQ342" s="216"/>
      <c r="GR342" s="216"/>
      <c r="GS342" s="216"/>
      <c r="GT342" s="216"/>
      <c r="GU342" s="216"/>
      <c r="GV342" s="216"/>
      <c r="GW342" s="216"/>
      <c r="GX342" s="216"/>
      <c r="GY342" s="216"/>
      <c r="GZ342" s="216"/>
      <c r="HA342" s="216"/>
      <c r="HB342" s="216"/>
      <c r="HC342" s="216"/>
      <c r="HD342" s="216"/>
      <c r="HE342" s="216"/>
      <c r="HF342" s="216"/>
      <c r="HG342" s="216"/>
      <c r="HH342" s="216"/>
      <c r="HI342" s="216"/>
      <c r="HJ342" s="216"/>
      <c r="HK342" s="216"/>
      <c r="HL342" s="216"/>
      <c r="HM342" s="216"/>
      <c r="HN342" s="216"/>
      <c r="HO342" s="216"/>
      <c r="HP342" s="216"/>
      <c r="HQ342" s="216"/>
      <c r="HR342" s="216"/>
      <c r="HS342" s="216"/>
      <c r="HT342" s="216"/>
      <c r="HU342" s="216"/>
      <c r="HV342" s="216"/>
      <c r="HW342" s="216"/>
      <c r="HX342" s="216"/>
      <c r="HY342" s="216"/>
      <c r="HZ342" s="216"/>
      <c r="IA342" s="216"/>
      <c r="IB342" s="216"/>
      <c r="IC342" s="216"/>
      <c r="ID342" s="216"/>
      <c r="IE342" s="216"/>
      <c r="IF342" s="216"/>
      <c r="IG342" s="216"/>
      <c r="IH342" s="216"/>
      <c r="II342" s="216"/>
      <c r="IJ342" s="216"/>
      <c r="IK342" s="216"/>
      <c r="IL342" s="216"/>
      <c r="IM342" s="216"/>
      <c r="IN342" s="216"/>
      <c r="IO342" s="216"/>
      <c r="IP342" s="216"/>
      <c r="IQ342" s="216"/>
      <c r="IR342" s="216"/>
      <c r="IS342" s="216"/>
      <c r="IT342" s="216"/>
      <c r="IU342" s="216"/>
      <c r="IV342" s="216"/>
      <c r="IW342" s="216"/>
      <c r="IX342" s="216"/>
      <c r="IY342" s="216"/>
      <c r="IZ342" s="216"/>
      <c r="JA342" s="216"/>
      <c r="JB342" s="216"/>
      <c r="JC342" s="216"/>
      <c r="JD342" s="216"/>
      <c r="JE342" s="216"/>
      <c r="JF342" s="216"/>
      <c r="JG342" s="216"/>
      <c r="JH342" s="216"/>
      <c r="JI342" s="216"/>
      <c r="JJ342" s="216"/>
      <c r="JK342" s="216"/>
      <c r="JL342" s="216"/>
      <c r="JM342" s="216"/>
      <c r="JN342" s="216"/>
      <c r="JO342" s="216"/>
      <c r="JP342" s="216"/>
      <c r="JQ342" s="216"/>
      <c r="JR342" s="216"/>
    </row>
    <row r="343" spans="58:278">
      <c r="BF343" s="215">
        <v>-66</v>
      </c>
      <c r="BG343" s="214">
        <f t="shared" si="3717"/>
        <v>-66</v>
      </c>
      <c r="BH343" s="269">
        <f t="shared" ref="BH343:BI343" si="4101">IF(BH347&lt;BH342,(BH342-BH347)/5+BH344,(BH347-BH342)/5+BH342)</f>
        <v>6.1111111111111114E-3</v>
      </c>
      <c r="BI343" s="270">
        <f t="shared" si="4101"/>
        <v>8.1944444444444434E-3</v>
      </c>
      <c r="BJ343" s="270">
        <f t="shared" ref="BJ343:BS343" si="4102">IF(BJ347&lt;BJ342,(BJ342-BJ347)/5+BJ344,(BJ347-BJ342)/5+BJ342)</f>
        <v>7.7777777777777776E-3</v>
      </c>
      <c r="BK343" s="270">
        <f t="shared" si="4102"/>
        <v>6.9444444444444441E-3</v>
      </c>
      <c r="BL343" s="270">
        <f t="shared" si="4102"/>
        <v>5.5555555555555558E-3</v>
      </c>
      <c r="BM343" s="270">
        <f t="shared" si="4102"/>
        <v>6.1111111111111114E-3</v>
      </c>
      <c r="BN343" s="270">
        <f t="shared" si="4102"/>
        <v>4.4444444444444444E-3</v>
      </c>
      <c r="BO343" s="270">
        <f t="shared" si="4102"/>
        <v>5.6944444444444447E-3</v>
      </c>
      <c r="BP343" s="270">
        <f t="shared" si="4102"/>
        <v>3.8888888888888888E-3</v>
      </c>
      <c r="BQ343" s="270">
        <f t="shared" si="4102"/>
        <v>5.4166666666666669E-3</v>
      </c>
      <c r="BR343" s="270">
        <f t="shared" si="4102"/>
        <v>5.4166666666666669E-3</v>
      </c>
      <c r="BS343" s="270">
        <f t="shared" si="4102"/>
        <v>3.1944444444444446E-3</v>
      </c>
      <c r="BT343" s="270">
        <f t="shared" ref="BT343:CB343" si="4103">IF(BT347&lt;BT342,(BT342-BT347)/5+BT344,(BT347-BT342)/5+BT342)</f>
        <v>4.7222222222222223E-3</v>
      </c>
      <c r="BU343" s="270">
        <f t="shared" si="4103"/>
        <v>4.7222222222222223E-3</v>
      </c>
      <c r="BV343" s="270">
        <f t="shared" si="4103"/>
        <v>2.5000000000000001E-3</v>
      </c>
      <c r="BW343" s="270">
        <f t="shared" si="4103"/>
        <v>2.5000000000000001E-3</v>
      </c>
      <c r="BX343" s="270">
        <f t="shared" si="4103"/>
        <v>4.7222222222222223E-3</v>
      </c>
      <c r="BY343" s="270">
        <f t="shared" si="4103"/>
        <v>3.3333333333333335E-3</v>
      </c>
      <c r="BZ343" s="270">
        <f t="shared" si="4103"/>
        <v>3.1944444444444446E-3</v>
      </c>
      <c r="CA343" s="270">
        <f t="shared" si="4103"/>
        <v>3.0555555555555557E-3</v>
      </c>
      <c r="CB343" s="270">
        <f t="shared" si="4103"/>
        <v>0.99874999999999992</v>
      </c>
      <c r="CC343" s="288">
        <v>9.7222222221882105E-4</v>
      </c>
      <c r="CD343" s="270">
        <f t="shared" ref="CD343:DO343" si="4104">IF(CD347&lt;CD342,(CD342-CD347)/5+CD344,(CD347-CD342)/5+CD342)</f>
        <v>0.99611111111111095</v>
      </c>
      <c r="CE343" s="270">
        <f t="shared" si="4104"/>
        <v>0.99611111111111095</v>
      </c>
      <c r="CF343" s="270">
        <f t="shared" si="4104"/>
        <v>0.99249999999999983</v>
      </c>
      <c r="CG343" s="270">
        <f t="shared" si="4104"/>
        <v>0.98861111111111122</v>
      </c>
      <c r="CH343" s="270">
        <f t="shared" si="4104"/>
        <v>0.98472222222222217</v>
      </c>
      <c r="CI343" s="270">
        <f t="shared" si="4104"/>
        <v>0.98055555555555562</v>
      </c>
      <c r="CJ343" s="270">
        <f t="shared" si="4104"/>
        <v>0.97638888888888886</v>
      </c>
      <c r="CK343" s="270">
        <f t="shared" si="4104"/>
        <v>0.96458333333333324</v>
      </c>
      <c r="CL343" s="270">
        <f t="shared" si="4104"/>
        <v>0.96250000000000002</v>
      </c>
      <c r="CM343" s="270">
        <f t="shared" si="4104"/>
        <v>0.76333333333333331</v>
      </c>
      <c r="CN343" s="270">
        <f t="shared" si="4104"/>
        <v>0</v>
      </c>
      <c r="CO343" s="270">
        <f t="shared" si="4104"/>
        <v>0</v>
      </c>
      <c r="CP343" s="270">
        <f t="shared" si="4104"/>
        <v>0</v>
      </c>
      <c r="CQ343" s="270">
        <f t="shared" si="4104"/>
        <v>0</v>
      </c>
      <c r="CR343" s="270">
        <f t="shared" si="4104"/>
        <v>0</v>
      </c>
      <c r="CS343" s="270">
        <f t="shared" si="4104"/>
        <v>0</v>
      </c>
      <c r="CT343" s="270">
        <f t="shared" si="4104"/>
        <v>0</v>
      </c>
      <c r="CU343" s="270">
        <f t="shared" si="4104"/>
        <v>0</v>
      </c>
      <c r="CV343" s="270">
        <f t="shared" si="4104"/>
        <v>0</v>
      </c>
      <c r="CW343" s="270">
        <f t="shared" si="4104"/>
        <v>0</v>
      </c>
      <c r="CX343" s="270">
        <f t="shared" si="4104"/>
        <v>0</v>
      </c>
      <c r="CY343" s="270">
        <f t="shared" si="4104"/>
        <v>0</v>
      </c>
      <c r="CZ343" s="270">
        <f t="shared" si="4104"/>
        <v>0</v>
      </c>
      <c r="DA343" s="270">
        <f t="shared" si="4104"/>
        <v>0</v>
      </c>
      <c r="DB343" s="270">
        <f t="shared" si="4104"/>
        <v>0</v>
      </c>
      <c r="DC343" s="270">
        <f t="shared" si="4104"/>
        <v>0</v>
      </c>
      <c r="DD343" s="270">
        <f t="shared" si="4104"/>
        <v>0</v>
      </c>
      <c r="DE343" s="270">
        <f t="shared" si="4104"/>
        <v>0</v>
      </c>
      <c r="DF343" s="270">
        <f t="shared" si="4104"/>
        <v>0</v>
      </c>
      <c r="DG343" s="270">
        <f t="shared" si="4104"/>
        <v>0</v>
      </c>
      <c r="DH343" s="270">
        <f t="shared" si="4104"/>
        <v>0</v>
      </c>
      <c r="DI343" s="270">
        <f t="shared" si="4104"/>
        <v>0</v>
      </c>
      <c r="DJ343" s="270">
        <f t="shared" si="4104"/>
        <v>0</v>
      </c>
      <c r="DK343" s="270">
        <f t="shared" si="4104"/>
        <v>0</v>
      </c>
      <c r="DL343" s="270">
        <f t="shared" si="4104"/>
        <v>0</v>
      </c>
      <c r="DM343" s="270">
        <f t="shared" si="4104"/>
        <v>0</v>
      </c>
      <c r="DN343" s="270">
        <f t="shared" si="4104"/>
        <v>0</v>
      </c>
      <c r="DO343" s="270">
        <f t="shared" si="4104"/>
        <v>0</v>
      </c>
      <c r="DP343" s="270">
        <f t="shared" ref="DP343" si="4105">IF(DP347&lt;DP342,(DP342-DP347)/5+DP344,(DP347-DP342)/5+DP342)</f>
        <v>0</v>
      </c>
      <c r="DQ343" s="306">
        <f t="shared" si="3768"/>
        <v>-66</v>
      </c>
      <c r="DR343" s="270">
        <f t="shared" ref="DR343:DS343" si="4106">IF(DR347&lt;DR342,(DR342-DR347)/5+DR344,(DR347-DR342)/5+DR342)</f>
        <v>0</v>
      </c>
      <c r="DS343" s="270">
        <f t="shared" si="4106"/>
        <v>0</v>
      </c>
      <c r="DT343" s="270">
        <f t="shared" ref="DT343:FJ343" si="4107">IF(DT347&lt;DT342,(DT342-DT347)/5+DT344,(DT347-DT342)/5+DT342)</f>
        <v>0</v>
      </c>
      <c r="DU343" s="270">
        <f t="shared" si="4107"/>
        <v>0</v>
      </c>
      <c r="DV343" s="270">
        <f t="shared" si="4107"/>
        <v>0</v>
      </c>
      <c r="DW343" s="270">
        <f t="shared" si="4107"/>
        <v>0</v>
      </c>
      <c r="DX343" s="270">
        <f t="shared" si="4107"/>
        <v>0</v>
      </c>
      <c r="DY343" s="270">
        <f t="shared" si="4107"/>
        <v>0</v>
      </c>
      <c r="DZ343" s="270">
        <f t="shared" si="4107"/>
        <v>4.9444444444444444E-2</v>
      </c>
      <c r="EA343" s="270">
        <f t="shared" si="4107"/>
        <v>4.6666666666666662E-2</v>
      </c>
      <c r="EB343" s="270">
        <f t="shared" si="4107"/>
        <v>4.4444444444444439E-2</v>
      </c>
      <c r="EC343" s="270">
        <f t="shared" si="4107"/>
        <v>3.5000000000000003E-2</v>
      </c>
      <c r="ED343" s="270">
        <f t="shared" si="4107"/>
        <v>3.3888888888888885E-2</v>
      </c>
      <c r="EE343" s="270">
        <f t="shared" si="4107"/>
        <v>3.1666666666666662E-2</v>
      </c>
      <c r="EF343" s="270">
        <f t="shared" si="4107"/>
        <v>0.03</v>
      </c>
      <c r="EG343" s="270">
        <f t="shared" si="4107"/>
        <v>3.0555555555555551E-2</v>
      </c>
      <c r="EH343" s="270">
        <f t="shared" si="4107"/>
        <v>6.6666666666666666E-2</v>
      </c>
      <c r="EI343" s="270">
        <f t="shared" si="4107"/>
        <v>6.6666666666666666E-2</v>
      </c>
      <c r="EJ343" s="270">
        <f t="shared" si="4107"/>
        <v>6.5277777777777782E-2</v>
      </c>
      <c r="EK343" s="270">
        <f t="shared" si="4107"/>
        <v>5.6944444444444443E-2</v>
      </c>
      <c r="EL343" s="270">
        <f t="shared" si="4107"/>
        <v>4.8611111111111112E-2</v>
      </c>
      <c r="EM343" s="270">
        <f t="shared" si="4107"/>
        <v>3.8194444444444441E-2</v>
      </c>
      <c r="EN343" s="270">
        <f t="shared" si="4107"/>
        <v>2.9166666666666664E-2</v>
      </c>
      <c r="EO343" s="270">
        <f t="shared" si="4107"/>
        <v>2.9166666666666664E-2</v>
      </c>
      <c r="EP343" s="270">
        <f t="shared" si="4107"/>
        <v>3.5000000000000003E-2</v>
      </c>
      <c r="EQ343" s="270">
        <f t="shared" si="4107"/>
        <v>3.3472222222222223E-2</v>
      </c>
      <c r="ER343" s="270">
        <f t="shared" si="4107"/>
        <v>2.5138888888888891E-2</v>
      </c>
      <c r="ES343" s="270">
        <f t="shared" si="4107"/>
        <v>2.1388888888888888E-2</v>
      </c>
      <c r="ET343" s="270">
        <f t="shared" si="4107"/>
        <v>1.6527777777777777E-2</v>
      </c>
      <c r="EU343" s="270">
        <f t="shared" si="4107"/>
        <v>1.5555555555555555E-2</v>
      </c>
      <c r="EV343" s="270">
        <f t="shared" si="4107"/>
        <v>1.5972222222222221E-2</v>
      </c>
      <c r="EW343" s="270">
        <f t="shared" si="4107"/>
        <v>1.3472222222222222E-2</v>
      </c>
      <c r="EX343" s="270">
        <f t="shared" si="4107"/>
        <v>1.2777777777777777E-2</v>
      </c>
      <c r="EY343" s="270">
        <f t="shared" si="4107"/>
        <v>1.2777777777777777E-2</v>
      </c>
      <c r="EZ343" s="270">
        <f t="shared" si="4107"/>
        <v>1.2916666666666665E-2</v>
      </c>
      <c r="FA343" s="270">
        <f t="shared" si="4107"/>
        <v>9.7222222222222224E-3</v>
      </c>
      <c r="FB343" s="270">
        <f t="shared" si="4107"/>
        <v>8.8888888888888889E-3</v>
      </c>
      <c r="FC343" s="270">
        <f t="shared" si="4107"/>
        <v>8.1944444444444434E-3</v>
      </c>
      <c r="FD343" s="270">
        <f t="shared" si="4107"/>
        <v>7.3611111111111108E-3</v>
      </c>
      <c r="FE343" s="270">
        <f t="shared" si="4107"/>
        <v>6.8055555555555551E-3</v>
      </c>
      <c r="FF343" s="270">
        <f t="shared" si="4107"/>
        <v>6.8055555555555551E-3</v>
      </c>
      <c r="FG343" s="270">
        <f t="shared" si="4107"/>
        <v>7.4999999999999997E-3</v>
      </c>
      <c r="FH343" s="270">
        <f t="shared" si="4107"/>
        <v>7.4999999999999997E-3</v>
      </c>
      <c r="FI343" s="270">
        <f t="shared" si="4107"/>
        <v>8.0555555555555554E-3</v>
      </c>
      <c r="FJ343" s="270">
        <f t="shared" si="4107"/>
        <v>6.6666666666666662E-3</v>
      </c>
      <c r="FK343" s="274">
        <f t="shared" ref="FK343" si="4108">IF(FK347&lt;FK342,(FK342-FK347)/5+FK344,(FK347-FK342)/5+FK342)</f>
        <v>6.1111111111111114E-3</v>
      </c>
      <c r="FL343" s="214">
        <f t="shared" si="3774"/>
        <v>-66</v>
      </c>
      <c r="FM343" s="214"/>
      <c r="FN343" s="214"/>
      <c r="FO343" s="216"/>
      <c r="FP343" s="216"/>
      <c r="FQ343" s="216"/>
      <c r="FR343" s="216"/>
      <c r="FS343" s="216"/>
      <c r="FT343" s="216"/>
      <c r="FU343" s="216"/>
      <c r="FV343" s="216"/>
      <c r="FW343" s="216"/>
      <c r="FX343" s="216"/>
      <c r="FY343" s="216"/>
      <c r="FZ343" s="216"/>
      <c r="GA343" s="216"/>
      <c r="GB343" s="216"/>
      <c r="GC343" s="216"/>
      <c r="GD343" s="216"/>
      <c r="GE343" s="216"/>
      <c r="GF343" s="216"/>
      <c r="GG343" s="216"/>
      <c r="GH343" s="216"/>
      <c r="GI343" s="216"/>
      <c r="GJ343" s="216"/>
      <c r="GK343" s="216"/>
      <c r="GL343" s="216"/>
      <c r="GM343" s="216"/>
      <c r="GN343" s="216"/>
      <c r="GO343" s="216"/>
      <c r="GP343" s="216"/>
      <c r="GQ343" s="216"/>
      <c r="GR343" s="216"/>
      <c r="GS343" s="216"/>
      <c r="GT343" s="216"/>
      <c r="GU343" s="216"/>
      <c r="GV343" s="216"/>
      <c r="GW343" s="216"/>
      <c r="GX343" s="216"/>
      <c r="GY343" s="216"/>
      <c r="GZ343" s="216"/>
      <c r="HA343" s="216"/>
      <c r="HB343" s="216"/>
      <c r="HC343" s="216"/>
      <c r="HD343" s="216"/>
      <c r="HE343" s="216"/>
      <c r="HF343" s="216"/>
      <c r="HG343" s="216"/>
      <c r="HH343" s="216"/>
      <c r="HI343" s="216"/>
      <c r="HJ343" s="216"/>
      <c r="HK343" s="216"/>
      <c r="HL343" s="216"/>
      <c r="HM343" s="216"/>
      <c r="HN343" s="216"/>
      <c r="HO343" s="216"/>
      <c r="HP343" s="216"/>
      <c r="HQ343" s="216"/>
      <c r="HR343" s="216"/>
      <c r="HS343" s="216"/>
      <c r="HT343" s="216"/>
      <c r="HU343" s="216"/>
      <c r="HV343" s="216"/>
      <c r="HW343" s="216"/>
      <c r="HX343" s="216"/>
      <c r="HY343" s="216"/>
      <c r="HZ343" s="216"/>
      <c r="IA343" s="216"/>
      <c r="IB343" s="216"/>
      <c r="IC343" s="216"/>
      <c r="ID343" s="216"/>
      <c r="IE343" s="216"/>
      <c r="IF343" s="216"/>
      <c r="IG343" s="216"/>
      <c r="IH343" s="216"/>
      <c r="II343" s="216"/>
      <c r="IJ343" s="216"/>
      <c r="IK343" s="216"/>
      <c r="IL343" s="216"/>
      <c r="IM343" s="216"/>
      <c r="IN343" s="216"/>
      <c r="IO343" s="216"/>
      <c r="IP343" s="216"/>
      <c r="IQ343" s="216"/>
      <c r="IR343" s="216"/>
      <c r="IS343" s="216"/>
      <c r="IT343" s="216"/>
      <c r="IU343" s="216"/>
      <c r="IV343" s="216"/>
      <c r="IW343" s="216"/>
      <c r="IX343" s="216"/>
      <c r="IY343" s="216"/>
      <c r="IZ343" s="216"/>
      <c r="JA343" s="216"/>
      <c r="JB343" s="216"/>
      <c r="JC343" s="216"/>
      <c r="JD343" s="216"/>
      <c r="JE343" s="216"/>
      <c r="JF343" s="216"/>
      <c r="JG343" s="216"/>
      <c r="JH343" s="216"/>
      <c r="JI343" s="216"/>
      <c r="JJ343" s="216"/>
      <c r="JK343" s="216"/>
      <c r="JL343" s="216"/>
      <c r="JM343" s="216"/>
      <c r="JN343" s="216"/>
      <c r="JO343" s="216"/>
      <c r="JP343" s="216"/>
      <c r="JQ343" s="216"/>
      <c r="JR343" s="216"/>
    </row>
    <row r="344" spans="58:278">
      <c r="BF344" s="215">
        <v>-67</v>
      </c>
      <c r="BG344" s="214">
        <f t="shared" si="3717"/>
        <v>-67</v>
      </c>
      <c r="BH344" s="257">
        <f t="shared" ref="BH344:BI344" si="4109">IF(BH347&lt;BH342,(BH342-BH347)/5+BH345,(BH347-BH342)/5+BH343)</f>
        <v>6.6666666666666671E-3</v>
      </c>
      <c r="BI344" s="254">
        <f t="shared" si="4109"/>
        <v>8.7499999999999991E-3</v>
      </c>
      <c r="BJ344" s="254">
        <f t="shared" ref="BJ344:BS344" si="4110">IF(BJ347&lt;BJ342,(BJ342-BJ347)/5+BJ345,(BJ347-BJ342)/5+BJ343)</f>
        <v>7.9166666666666656E-3</v>
      </c>
      <c r="BK344" s="254">
        <f t="shared" si="4110"/>
        <v>6.9444444444444441E-3</v>
      </c>
      <c r="BL344" s="254">
        <f t="shared" si="4110"/>
        <v>5.5555555555555558E-3</v>
      </c>
      <c r="BM344" s="254">
        <f t="shared" si="4110"/>
        <v>5.9722222222222225E-3</v>
      </c>
      <c r="BN344" s="254">
        <f t="shared" si="4110"/>
        <v>4.7222222222222223E-3</v>
      </c>
      <c r="BO344" s="254">
        <f t="shared" si="4110"/>
        <v>5.8333333333333336E-3</v>
      </c>
      <c r="BP344" s="254">
        <f t="shared" si="4110"/>
        <v>4.3055555555555555E-3</v>
      </c>
      <c r="BQ344" s="254">
        <f t="shared" si="4110"/>
        <v>5.2777777777777779E-3</v>
      </c>
      <c r="BR344" s="254">
        <f t="shared" si="4110"/>
        <v>5.2777777777777779E-3</v>
      </c>
      <c r="BS344" s="254">
        <f t="shared" si="4110"/>
        <v>3.6111111111111114E-3</v>
      </c>
      <c r="BT344" s="254">
        <f t="shared" ref="BT344:CB344" si="4111">IF(BT347&lt;BT342,(BT342-BT347)/5+BT345,(BT347-BT342)/5+BT343)</f>
        <v>4.5833333333333334E-3</v>
      </c>
      <c r="BU344" s="254">
        <f t="shared" si="4111"/>
        <v>4.5833333333333334E-3</v>
      </c>
      <c r="BV344" s="254">
        <f t="shared" si="4111"/>
        <v>2.9166666666666668E-3</v>
      </c>
      <c r="BW344" s="254">
        <f t="shared" si="4111"/>
        <v>2.9166666666666668E-3</v>
      </c>
      <c r="BX344" s="254">
        <f t="shared" si="4111"/>
        <v>4.5833333333333334E-3</v>
      </c>
      <c r="BY344" s="254">
        <f t="shared" si="4111"/>
        <v>3.1944444444444446E-3</v>
      </c>
      <c r="BZ344" s="254">
        <f t="shared" si="4111"/>
        <v>2.9166666666666668E-3</v>
      </c>
      <c r="CA344" s="254">
        <f t="shared" si="4111"/>
        <v>2.638888888888889E-3</v>
      </c>
      <c r="CB344" s="254">
        <f t="shared" si="4111"/>
        <v>0.99888888888888883</v>
      </c>
      <c r="CC344" s="254">
        <v>5.5555555555586401E-4</v>
      </c>
      <c r="CD344" s="254">
        <f t="shared" ref="CD344:DO344" si="4112">IF(CD347&lt;CD342,(CD342-CD347)/5+CD345,(CD347-CD342)/5+CD343)</f>
        <v>0.99499999999999988</v>
      </c>
      <c r="CE344" s="254">
        <f t="shared" si="4112"/>
        <v>0.99499999999999988</v>
      </c>
      <c r="CF344" s="254">
        <f t="shared" si="4112"/>
        <v>0.99124999999999985</v>
      </c>
      <c r="CG344" s="254">
        <f t="shared" si="4112"/>
        <v>0.98694444444444451</v>
      </c>
      <c r="CH344" s="254">
        <f t="shared" si="4112"/>
        <v>0.98472222222222217</v>
      </c>
      <c r="CI344" s="254">
        <f t="shared" si="4112"/>
        <v>0.98055555555555562</v>
      </c>
      <c r="CJ344" s="254">
        <f t="shared" si="4112"/>
        <v>0.97638888888888886</v>
      </c>
      <c r="CK344" s="254">
        <f t="shared" si="4112"/>
        <v>0.96458333333333324</v>
      </c>
      <c r="CL344" s="254">
        <f t="shared" si="4112"/>
        <v>0.96250000000000002</v>
      </c>
      <c r="CM344" s="254">
        <f t="shared" si="4112"/>
        <v>0.57250000000000001</v>
      </c>
      <c r="CN344" s="254">
        <f t="shared" si="4112"/>
        <v>0</v>
      </c>
      <c r="CO344" s="254">
        <f t="shared" si="4112"/>
        <v>0</v>
      </c>
      <c r="CP344" s="254">
        <f t="shared" si="4112"/>
        <v>0</v>
      </c>
      <c r="CQ344" s="254">
        <f t="shared" si="4112"/>
        <v>0</v>
      </c>
      <c r="CR344" s="254">
        <f t="shared" si="4112"/>
        <v>0</v>
      </c>
      <c r="CS344" s="254">
        <f t="shared" si="4112"/>
        <v>0</v>
      </c>
      <c r="CT344" s="254">
        <f t="shared" si="4112"/>
        <v>0</v>
      </c>
      <c r="CU344" s="254">
        <f t="shared" si="4112"/>
        <v>0</v>
      </c>
      <c r="CV344" s="254">
        <f t="shared" si="4112"/>
        <v>0</v>
      </c>
      <c r="CW344" s="254">
        <f t="shared" si="4112"/>
        <v>0</v>
      </c>
      <c r="CX344" s="254">
        <f t="shared" si="4112"/>
        <v>0</v>
      </c>
      <c r="CY344" s="254">
        <f t="shared" si="4112"/>
        <v>0</v>
      </c>
      <c r="CZ344" s="254">
        <f t="shared" si="4112"/>
        <v>0</v>
      </c>
      <c r="DA344" s="254">
        <f t="shared" si="4112"/>
        <v>0</v>
      </c>
      <c r="DB344" s="254">
        <f t="shared" si="4112"/>
        <v>0</v>
      </c>
      <c r="DC344" s="254">
        <f t="shared" si="4112"/>
        <v>0</v>
      </c>
      <c r="DD344" s="254">
        <f t="shared" si="4112"/>
        <v>0</v>
      </c>
      <c r="DE344" s="254">
        <f t="shared" si="4112"/>
        <v>0</v>
      </c>
      <c r="DF344" s="254">
        <f t="shared" si="4112"/>
        <v>0</v>
      </c>
      <c r="DG344" s="254">
        <f t="shared" si="4112"/>
        <v>0</v>
      </c>
      <c r="DH344" s="254">
        <f t="shared" si="4112"/>
        <v>0</v>
      </c>
      <c r="DI344" s="254">
        <f t="shared" si="4112"/>
        <v>0</v>
      </c>
      <c r="DJ344" s="254">
        <f t="shared" si="4112"/>
        <v>0</v>
      </c>
      <c r="DK344" s="254">
        <f t="shared" si="4112"/>
        <v>0</v>
      </c>
      <c r="DL344" s="254">
        <f t="shared" si="4112"/>
        <v>0</v>
      </c>
      <c r="DM344" s="254">
        <f t="shared" si="4112"/>
        <v>0</v>
      </c>
      <c r="DN344" s="254">
        <f t="shared" si="4112"/>
        <v>0</v>
      </c>
      <c r="DO344" s="254">
        <f t="shared" si="4112"/>
        <v>0</v>
      </c>
      <c r="DP344" s="254">
        <f t="shared" ref="DP344" si="4113">IF(DP347&lt;DP342,(DP342-DP347)/5+DP345,(DP347-DP342)/5+DP343)</f>
        <v>0</v>
      </c>
      <c r="DQ344" s="306">
        <f t="shared" si="3768"/>
        <v>-67</v>
      </c>
      <c r="DR344" s="254">
        <f t="shared" ref="DR344:DS344" si="4114">IF(DR347&lt;DR342,(DR342-DR347)/5+DR345,(DR347-DR342)/5+DR343)</f>
        <v>0</v>
      </c>
      <c r="DS344" s="254">
        <f t="shared" si="4114"/>
        <v>0</v>
      </c>
      <c r="DT344" s="254">
        <f t="shared" ref="DT344:FJ344" si="4115">IF(DT347&lt;DT342,(DT342-DT347)/5+DT345,(DT347-DT342)/5+DT343)</f>
        <v>0</v>
      </c>
      <c r="DU344" s="254">
        <f t="shared" si="4115"/>
        <v>0</v>
      </c>
      <c r="DV344" s="254">
        <f t="shared" si="4115"/>
        <v>0</v>
      </c>
      <c r="DW344" s="254">
        <f t="shared" si="4115"/>
        <v>0</v>
      </c>
      <c r="DX344" s="254">
        <f t="shared" si="4115"/>
        <v>0</v>
      </c>
      <c r="DY344" s="254">
        <f t="shared" si="4115"/>
        <v>0</v>
      </c>
      <c r="DZ344" s="254">
        <f t="shared" si="4115"/>
        <v>3.7083333333333329E-2</v>
      </c>
      <c r="EA344" s="254">
        <f t="shared" si="4115"/>
        <v>3.4999999999999996E-2</v>
      </c>
      <c r="EB344" s="254">
        <f t="shared" si="4115"/>
        <v>3.3333333333333326E-2</v>
      </c>
      <c r="EC344" s="254">
        <f t="shared" si="4115"/>
        <v>2.6250000000000002E-2</v>
      </c>
      <c r="ED344" s="254">
        <f t="shared" si="4115"/>
        <v>2.5416666666666664E-2</v>
      </c>
      <c r="EE344" s="254">
        <f t="shared" si="4115"/>
        <v>2.3749999999999997E-2</v>
      </c>
      <c r="EF344" s="254">
        <f t="shared" si="4115"/>
        <v>2.2499999999999999E-2</v>
      </c>
      <c r="EG344" s="254">
        <f t="shared" si="4115"/>
        <v>2.2916666666666662E-2</v>
      </c>
      <c r="EH344" s="254">
        <f t="shared" si="4115"/>
        <v>6.6666666666666666E-2</v>
      </c>
      <c r="EI344" s="254">
        <f t="shared" si="4115"/>
        <v>6.6666666666666666E-2</v>
      </c>
      <c r="EJ344" s="254">
        <f t="shared" si="4115"/>
        <v>6.5277777777777782E-2</v>
      </c>
      <c r="EK344" s="254">
        <f t="shared" si="4115"/>
        <v>5.6944444444444443E-2</v>
      </c>
      <c r="EL344" s="254">
        <f t="shared" si="4115"/>
        <v>4.8611111111111112E-2</v>
      </c>
      <c r="EM344" s="254">
        <f t="shared" si="4115"/>
        <v>3.8194444444444441E-2</v>
      </c>
      <c r="EN344" s="254">
        <f t="shared" si="4115"/>
        <v>2.9166666666666664E-2</v>
      </c>
      <c r="EO344" s="254">
        <f t="shared" si="4115"/>
        <v>2.9166666666666664E-2</v>
      </c>
      <c r="EP344" s="254">
        <f t="shared" si="4115"/>
        <v>4.2916666666666672E-2</v>
      </c>
      <c r="EQ344" s="254">
        <f t="shared" si="4115"/>
        <v>4.0555555555555553E-2</v>
      </c>
      <c r="ER344" s="254">
        <f t="shared" si="4115"/>
        <v>2.8750000000000001E-2</v>
      </c>
      <c r="ES344" s="254">
        <f t="shared" si="4115"/>
        <v>2.4027777777777776E-2</v>
      </c>
      <c r="ET344" s="254">
        <f t="shared" si="4115"/>
        <v>1.8472222222222223E-2</v>
      </c>
      <c r="EU344" s="254">
        <f t="shared" si="4115"/>
        <v>1.7222222222222222E-2</v>
      </c>
      <c r="EV344" s="254">
        <f t="shared" si="4115"/>
        <v>1.7361111111111112E-2</v>
      </c>
      <c r="EW344" s="254">
        <f t="shared" si="4115"/>
        <v>1.5138888888888889E-2</v>
      </c>
      <c r="EX344" s="254">
        <f t="shared" si="4115"/>
        <v>1.3749999999999998E-2</v>
      </c>
      <c r="EY344" s="254">
        <f t="shared" si="4115"/>
        <v>1.3749999999999998E-2</v>
      </c>
      <c r="EZ344" s="254">
        <f t="shared" si="4115"/>
        <v>1.3333333333333331E-2</v>
      </c>
      <c r="FA344" s="254">
        <f t="shared" si="4115"/>
        <v>1.0416666666666666E-2</v>
      </c>
      <c r="FB344" s="254">
        <f t="shared" si="4115"/>
        <v>9.4444444444444445E-3</v>
      </c>
      <c r="FC344" s="254">
        <f t="shared" si="4115"/>
        <v>8.7499999999999991E-3</v>
      </c>
      <c r="FD344" s="254">
        <f t="shared" si="4115"/>
        <v>7.7777777777777776E-3</v>
      </c>
      <c r="FE344" s="254">
        <f t="shared" si="4115"/>
        <v>7.3611111111111108E-3</v>
      </c>
      <c r="FF344" s="254">
        <f t="shared" si="4115"/>
        <v>7.3611111111111108E-3</v>
      </c>
      <c r="FG344" s="254">
        <f t="shared" si="4115"/>
        <v>8.0555555555555554E-3</v>
      </c>
      <c r="FH344" s="254">
        <f t="shared" si="4115"/>
        <v>8.0555555555555554E-3</v>
      </c>
      <c r="FI344" s="254">
        <f t="shared" si="4115"/>
        <v>8.4722222222222213E-3</v>
      </c>
      <c r="FJ344" s="254">
        <f t="shared" si="4115"/>
        <v>7.083333333333333E-3</v>
      </c>
      <c r="FK344" s="255">
        <f t="shared" ref="FK344" si="4116">IF(FK347&lt;FK342,(FK342-FK347)/5+FK345,(FK347-FK342)/5+FK343)</f>
        <v>6.6666666666666671E-3</v>
      </c>
      <c r="FL344" s="214">
        <f t="shared" si="3774"/>
        <v>-67</v>
      </c>
      <c r="FM344" s="214"/>
      <c r="FN344" s="214"/>
      <c r="FO344" s="216"/>
      <c r="FP344" s="216"/>
      <c r="FQ344" s="216"/>
      <c r="FR344" s="216"/>
      <c r="FS344" s="216"/>
      <c r="FT344" s="216"/>
      <c r="FU344" s="216"/>
      <c r="FV344" s="216"/>
      <c r="FW344" s="216"/>
      <c r="FX344" s="216"/>
      <c r="FY344" s="216"/>
      <c r="FZ344" s="216"/>
      <c r="GA344" s="216"/>
      <c r="GB344" s="216"/>
      <c r="GC344" s="216"/>
      <c r="GD344" s="216"/>
      <c r="GE344" s="216"/>
      <c r="GF344" s="216"/>
      <c r="GG344" s="216"/>
      <c r="GH344" s="216"/>
      <c r="GI344" s="216"/>
      <c r="GJ344" s="216"/>
      <c r="GK344" s="216"/>
      <c r="GL344" s="216"/>
      <c r="GM344" s="216"/>
      <c r="GN344" s="216"/>
      <c r="GO344" s="216"/>
      <c r="GP344" s="216"/>
      <c r="GQ344" s="216"/>
      <c r="GR344" s="216"/>
      <c r="GS344" s="216"/>
      <c r="GT344" s="216"/>
      <c r="GU344" s="216"/>
      <c r="GV344" s="216"/>
      <c r="GW344" s="216"/>
      <c r="GX344" s="216"/>
      <c r="GY344" s="216"/>
      <c r="GZ344" s="216"/>
      <c r="HA344" s="216"/>
      <c r="HB344" s="216"/>
      <c r="HC344" s="216"/>
      <c r="HD344" s="216"/>
      <c r="HE344" s="216"/>
      <c r="HF344" s="216"/>
      <c r="HG344" s="216"/>
      <c r="HH344" s="216"/>
      <c r="HI344" s="216"/>
      <c r="HJ344" s="216"/>
      <c r="HK344" s="216"/>
      <c r="HL344" s="216"/>
      <c r="HM344" s="216"/>
      <c r="HN344" s="216"/>
      <c r="HO344" s="216"/>
      <c r="HP344" s="216"/>
      <c r="HQ344" s="216"/>
      <c r="HR344" s="216"/>
      <c r="HS344" s="216"/>
      <c r="HT344" s="216"/>
      <c r="HU344" s="216"/>
      <c r="HV344" s="216"/>
      <c r="HW344" s="216"/>
      <c r="HX344" s="216"/>
      <c r="HY344" s="216"/>
      <c r="HZ344" s="216"/>
      <c r="IA344" s="216"/>
      <c r="IB344" s="216"/>
      <c r="IC344" s="216"/>
      <c r="ID344" s="216"/>
      <c r="IE344" s="216"/>
      <c r="IF344" s="216"/>
      <c r="IG344" s="216"/>
      <c r="IH344" s="216"/>
      <c r="II344" s="216"/>
      <c r="IJ344" s="216"/>
      <c r="IK344" s="216"/>
      <c r="IL344" s="216"/>
      <c r="IM344" s="216"/>
      <c r="IN344" s="216"/>
      <c r="IO344" s="216"/>
      <c r="IP344" s="216"/>
      <c r="IQ344" s="216"/>
      <c r="IR344" s="216"/>
      <c r="IS344" s="216"/>
      <c r="IT344" s="216"/>
      <c r="IU344" s="216"/>
      <c r="IV344" s="216"/>
      <c r="IW344" s="216"/>
      <c r="IX344" s="216"/>
      <c r="IY344" s="216"/>
      <c r="IZ344" s="216"/>
      <c r="JA344" s="216"/>
      <c r="JB344" s="216"/>
      <c r="JC344" s="216"/>
      <c r="JD344" s="216"/>
      <c r="JE344" s="216"/>
      <c r="JF344" s="216"/>
      <c r="JG344" s="216"/>
      <c r="JH344" s="216"/>
      <c r="JI344" s="216"/>
      <c r="JJ344" s="216"/>
      <c r="JK344" s="216"/>
      <c r="JL344" s="216"/>
      <c r="JM344" s="216"/>
      <c r="JN344" s="216"/>
      <c r="JO344" s="216"/>
      <c r="JP344" s="216"/>
      <c r="JQ344" s="216"/>
      <c r="JR344" s="216"/>
    </row>
    <row r="345" spans="58:278">
      <c r="BF345" s="215">
        <v>-68</v>
      </c>
      <c r="BG345" s="214">
        <f t="shared" si="3717"/>
        <v>-68</v>
      </c>
      <c r="BH345" s="257">
        <f t="shared" ref="BH345:BI345" si="4117">IF(BH347&lt;BH342,(BH342-BH347)/5+BH346,(BH347-BH342)/5+BH344)</f>
        <v>7.2222222222222228E-3</v>
      </c>
      <c r="BI345" s="254">
        <f t="shared" si="4117"/>
        <v>9.3055555555555548E-3</v>
      </c>
      <c r="BJ345" s="254">
        <f t="shared" ref="BJ345:BS345" si="4118">IF(BJ347&lt;BJ342,(BJ342-BJ347)/5+BJ346,(BJ347-BJ342)/5+BJ344)</f>
        <v>8.0555555555555554E-3</v>
      </c>
      <c r="BK345" s="254">
        <f t="shared" si="4118"/>
        <v>6.9444444444444441E-3</v>
      </c>
      <c r="BL345" s="254">
        <f t="shared" si="4118"/>
        <v>5.5555555555555558E-3</v>
      </c>
      <c r="BM345" s="254">
        <f t="shared" si="4118"/>
        <v>5.8333333333333336E-3</v>
      </c>
      <c r="BN345" s="254">
        <f t="shared" si="4118"/>
        <v>5.0000000000000001E-3</v>
      </c>
      <c r="BO345" s="254">
        <f t="shared" si="4118"/>
        <v>5.9722222222222225E-3</v>
      </c>
      <c r="BP345" s="254">
        <f t="shared" si="4118"/>
        <v>4.7222222222222223E-3</v>
      </c>
      <c r="BQ345" s="254">
        <f t="shared" si="4118"/>
        <v>5.138888888888889E-3</v>
      </c>
      <c r="BR345" s="254">
        <f t="shared" si="4118"/>
        <v>5.138888888888889E-3</v>
      </c>
      <c r="BS345" s="254">
        <f t="shared" si="4118"/>
        <v>4.0277777777777777E-3</v>
      </c>
      <c r="BT345" s="254">
        <f t="shared" ref="BT345:CB345" si="4119">IF(BT347&lt;BT342,(BT342-BT347)/5+BT346,(BT347-BT342)/5+BT344)</f>
        <v>4.4444444444444444E-3</v>
      </c>
      <c r="BU345" s="254">
        <f t="shared" si="4119"/>
        <v>4.4444444444444444E-3</v>
      </c>
      <c r="BV345" s="254">
        <f t="shared" si="4119"/>
        <v>3.3333333333333335E-3</v>
      </c>
      <c r="BW345" s="254">
        <f t="shared" si="4119"/>
        <v>3.3333333333333335E-3</v>
      </c>
      <c r="BX345" s="254">
        <f t="shared" si="4119"/>
        <v>4.4444444444444444E-3</v>
      </c>
      <c r="BY345" s="254">
        <f t="shared" si="4119"/>
        <v>3.0555555555555557E-3</v>
      </c>
      <c r="BZ345" s="254">
        <f t="shared" si="4119"/>
        <v>2.638888888888889E-3</v>
      </c>
      <c r="CA345" s="254">
        <f t="shared" si="4119"/>
        <v>2.2222222222222222E-3</v>
      </c>
      <c r="CB345" s="254">
        <f t="shared" si="4119"/>
        <v>0.99902777777777774</v>
      </c>
      <c r="CC345" s="254">
        <v>1.3888888888888889E-4</v>
      </c>
      <c r="CD345" s="254">
        <f t="shared" ref="CD345:DO345" si="4120">IF(CD347&lt;CD342,(CD342-CD347)/5+CD346,(CD347-CD342)/5+CD344)</f>
        <v>0.99388888888888882</v>
      </c>
      <c r="CE345" s="254">
        <f t="shared" si="4120"/>
        <v>0.99388888888888882</v>
      </c>
      <c r="CF345" s="254">
        <f t="shared" si="4120"/>
        <v>0.98999999999999988</v>
      </c>
      <c r="CG345" s="254">
        <f t="shared" si="4120"/>
        <v>0.98527777777777781</v>
      </c>
      <c r="CH345" s="254">
        <f t="shared" si="4120"/>
        <v>0.98472222222222217</v>
      </c>
      <c r="CI345" s="254">
        <f t="shared" si="4120"/>
        <v>0.98055555555555562</v>
      </c>
      <c r="CJ345" s="254">
        <f t="shared" si="4120"/>
        <v>0.97638888888888886</v>
      </c>
      <c r="CK345" s="254">
        <f t="shared" si="4120"/>
        <v>0.96458333333333324</v>
      </c>
      <c r="CL345" s="254">
        <f t="shared" si="4120"/>
        <v>0.96250000000000002</v>
      </c>
      <c r="CM345" s="254">
        <f t="shared" si="4120"/>
        <v>0.38166666666666665</v>
      </c>
      <c r="CN345" s="254">
        <f t="shared" si="4120"/>
        <v>0</v>
      </c>
      <c r="CO345" s="254">
        <f t="shared" si="4120"/>
        <v>0</v>
      </c>
      <c r="CP345" s="254">
        <f t="shared" si="4120"/>
        <v>0</v>
      </c>
      <c r="CQ345" s="254">
        <f t="shared" si="4120"/>
        <v>0</v>
      </c>
      <c r="CR345" s="254">
        <f t="shared" si="4120"/>
        <v>0</v>
      </c>
      <c r="CS345" s="254">
        <f t="shared" si="4120"/>
        <v>0</v>
      </c>
      <c r="CT345" s="254">
        <f t="shared" si="4120"/>
        <v>0</v>
      </c>
      <c r="CU345" s="254">
        <f t="shared" si="4120"/>
        <v>0</v>
      </c>
      <c r="CV345" s="254">
        <f t="shared" si="4120"/>
        <v>0</v>
      </c>
      <c r="CW345" s="254">
        <f t="shared" si="4120"/>
        <v>0</v>
      </c>
      <c r="CX345" s="254">
        <f t="shared" si="4120"/>
        <v>0</v>
      </c>
      <c r="CY345" s="254">
        <f t="shared" si="4120"/>
        <v>0</v>
      </c>
      <c r="CZ345" s="254">
        <f t="shared" si="4120"/>
        <v>0</v>
      </c>
      <c r="DA345" s="254">
        <f t="shared" si="4120"/>
        <v>0</v>
      </c>
      <c r="DB345" s="254">
        <f t="shared" si="4120"/>
        <v>0</v>
      </c>
      <c r="DC345" s="254">
        <f t="shared" si="4120"/>
        <v>0</v>
      </c>
      <c r="DD345" s="254">
        <f t="shared" si="4120"/>
        <v>0</v>
      </c>
      <c r="DE345" s="254">
        <f t="shared" si="4120"/>
        <v>0</v>
      </c>
      <c r="DF345" s="254">
        <f t="shared" si="4120"/>
        <v>0</v>
      </c>
      <c r="DG345" s="254">
        <f t="shared" si="4120"/>
        <v>0</v>
      </c>
      <c r="DH345" s="254">
        <f t="shared" si="4120"/>
        <v>0</v>
      </c>
      <c r="DI345" s="254">
        <f t="shared" si="4120"/>
        <v>0</v>
      </c>
      <c r="DJ345" s="254">
        <f t="shared" si="4120"/>
        <v>0</v>
      </c>
      <c r="DK345" s="254">
        <f t="shared" si="4120"/>
        <v>0</v>
      </c>
      <c r="DL345" s="254">
        <f t="shared" si="4120"/>
        <v>0</v>
      </c>
      <c r="DM345" s="254">
        <f t="shared" si="4120"/>
        <v>0</v>
      </c>
      <c r="DN345" s="254">
        <f t="shared" si="4120"/>
        <v>0</v>
      </c>
      <c r="DO345" s="254">
        <f t="shared" si="4120"/>
        <v>0</v>
      </c>
      <c r="DP345" s="254">
        <f t="shared" ref="DP345" si="4121">IF(DP347&lt;DP342,(DP342-DP347)/5+DP346,(DP347-DP342)/5+DP344)</f>
        <v>0</v>
      </c>
      <c r="DQ345" s="306">
        <f t="shared" si="3768"/>
        <v>-68</v>
      </c>
      <c r="DR345" s="254">
        <f t="shared" ref="DR345:DS345" si="4122">IF(DR347&lt;DR342,(DR342-DR347)/5+DR346,(DR347-DR342)/5+DR344)</f>
        <v>0</v>
      </c>
      <c r="DS345" s="254">
        <f t="shared" si="4122"/>
        <v>0</v>
      </c>
      <c r="DT345" s="254">
        <f t="shared" ref="DT345:FJ345" si="4123">IF(DT347&lt;DT342,(DT342-DT347)/5+DT346,(DT347-DT342)/5+DT344)</f>
        <v>0</v>
      </c>
      <c r="DU345" s="254">
        <f t="shared" si="4123"/>
        <v>0</v>
      </c>
      <c r="DV345" s="254">
        <f t="shared" si="4123"/>
        <v>0</v>
      </c>
      <c r="DW345" s="254">
        <f t="shared" si="4123"/>
        <v>0</v>
      </c>
      <c r="DX345" s="254">
        <f t="shared" si="4123"/>
        <v>0</v>
      </c>
      <c r="DY345" s="254">
        <f t="shared" si="4123"/>
        <v>0</v>
      </c>
      <c r="DZ345" s="254">
        <f t="shared" si="4123"/>
        <v>2.4722222222222222E-2</v>
      </c>
      <c r="EA345" s="254">
        <f t="shared" si="4123"/>
        <v>2.3333333333333331E-2</v>
      </c>
      <c r="EB345" s="254">
        <f t="shared" si="4123"/>
        <v>2.222222222222222E-2</v>
      </c>
      <c r="EC345" s="254">
        <f t="shared" si="4123"/>
        <v>1.7500000000000002E-2</v>
      </c>
      <c r="ED345" s="254">
        <f t="shared" si="4123"/>
        <v>1.6944444444444443E-2</v>
      </c>
      <c r="EE345" s="254">
        <f t="shared" si="4123"/>
        <v>1.5833333333333331E-2</v>
      </c>
      <c r="EF345" s="254">
        <f t="shared" si="4123"/>
        <v>1.4999999999999999E-2</v>
      </c>
      <c r="EG345" s="254">
        <f t="shared" si="4123"/>
        <v>1.5277777777777776E-2</v>
      </c>
      <c r="EH345" s="254">
        <f t="shared" si="4123"/>
        <v>6.6666666666666666E-2</v>
      </c>
      <c r="EI345" s="254">
        <f t="shared" si="4123"/>
        <v>6.6666666666666666E-2</v>
      </c>
      <c r="EJ345" s="254">
        <f t="shared" si="4123"/>
        <v>6.5277777777777782E-2</v>
      </c>
      <c r="EK345" s="254">
        <f t="shared" si="4123"/>
        <v>5.6944444444444443E-2</v>
      </c>
      <c r="EL345" s="254">
        <f t="shared" si="4123"/>
        <v>4.8611111111111112E-2</v>
      </c>
      <c r="EM345" s="254">
        <f t="shared" si="4123"/>
        <v>3.8194444444444441E-2</v>
      </c>
      <c r="EN345" s="254">
        <f t="shared" si="4123"/>
        <v>2.9166666666666664E-2</v>
      </c>
      <c r="EO345" s="254">
        <f t="shared" si="4123"/>
        <v>2.9166666666666664E-2</v>
      </c>
      <c r="EP345" s="254">
        <f t="shared" si="4123"/>
        <v>5.0833333333333341E-2</v>
      </c>
      <c r="EQ345" s="254">
        <f t="shared" si="4123"/>
        <v>4.7638888888888883E-2</v>
      </c>
      <c r="ER345" s="254">
        <f t="shared" si="4123"/>
        <v>3.2361111111111111E-2</v>
      </c>
      <c r="ES345" s="254">
        <f t="shared" si="4123"/>
        <v>2.6666666666666665E-2</v>
      </c>
      <c r="ET345" s="254">
        <f t="shared" si="4123"/>
        <v>2.0416666666666666E-2</v>
      </c>
      <c r="EU345" s="254">
        <f t="shared" si="4123"/>
        <v>1.8888888888888889E-2</v>
      </c>
      <c r="EV345" s="254">
        <f t="shared" si="4123"/>
        <v>1.8750000000000003E-2</v>
      </c>
      <c r="EW345" s="254">
        <f t="shared" si="4123"/>
        <v>1.6805555555555556E-2</v>
      </c>
      <c r="EX345" s="254">
        <f t="shared" si="4123"/>
        <v>1.472222222222222E-2</v>
      </c>
      <c r="EY345" s="254">
        <f t="shared" si="4123"/>
        <v>1.472222222222222E-2</v>
      </c>
      <c r="EZ345" s="254">
        <f t="shared" si="4123"/>
        <v>1.3749999999999997E-2</v>
      </c>
      <c r="FA345" s="254">
        <f t="shared" si="4123"/>
        <v>1.111111111111111E-2</v>
      </c>
      <c r="FB345" s="254">
        <f t="shared" si="4123"/>
        <v>0.01</v>
      </c>
      <c r="FC345" s="254">
        <f t="shared" si="4123"/>
        <v>9.3055555555555548E-3</v>
      </c>
      <c r="FD345" s="254">
        <f t="shared" si="4123"/>
        <v>8.1944444444444452E-3</v>
      </c>
      <c r="FE345" s="254">
        <f t="shared" si="4123"/>
        <v>7.9166666666666673E-3</v>
      </c>
      <c r="FF345" s="254">
        <f t="shared" si="4123"/>
        <v>7.9166666666666673E-3</v>
      </c>
      <c r="FG345" s="254">
        <f t="shared" si="4123"/>
        <v>8.611111111111111E-3</v>
      </c>
      <c r="FH345" s="254">
        <f t="shared" si="4123"/>
        <v>8.611111111111111E-3</v>
      </c>
      <c r="FI345" s="254">
        <f t="shared" si="4123"/>
        <v>8.8888888888888871E-3</v>
      </c>
      <c r="FJ345" s="254">
        <f t="shared" si="4123"/>
        <v>7.4999999999999997E-3</v>
      </c>
      <c r="FK345" s="255">
        <f t="shared" ref="FK345" si="4124">IF(FK347&lt;FK342,(FK342-FK347)/5+FK346,(FK347-FK342)/5+FK344)</f>
        <v>7.2222222222222228E-3</v>
      </c>
      <c r="FL345" s="214">
        <f t="shared" si="3774"/>
        <v>-68</v>
      </c>
      <c r="FM345" s="214"/>
      <c r="FN345" s="214"/>
      <c r="FO345" s="216"/>
      <c r="FP345" s="216"/>
      <c r="FQ345" s="216"/>
      <c r="FR345" s="216"/>
      <c r="FS345" s="216"/>
      <c r="FT345" s="216"/>
      <c r="FU345" s="216"/>
      <c r="FV345" s="216"/>
      <c r="FW345" s="216"/>
      <c r="FX345" s="216"/>
      <c r="FY345" s="216"/>
      <c r="FZ345" s="216"/>
      <c r="GA345" s="216"/>
      <c r="GB345" s="216"/>
      <c r="GC345" s="216"/>
      <c r="GD345" s="216"/>
      <c r="GE345" s="216"/>
      <c r="GF345" s="216"/>
      <c r="GG345" s="216"/>
      <c r="GH345" s="216"/>
      <c r="GI345" s="216"/>
      <c r="GJ345" s="216"/>
      <c r="GK345" s="216"/>
      <c r="GL345" s="216"/>
      <c r="GM345" s="216"/>
      <c r="GN345" s="216"/>
      <c r="GO345" s="216"/>
      <c r="GP345" s="216"/>
      <c r="GQ345" s="216"/>
      <c r="GR345" s="216"/>
      <c r="GS345" s="216"/>
      <c r="GT345" s="216"/>
      <c r="GU345" s="216"/>
      <c r="GV345" s="216"/>
      <c r="GW345" s="216"/>
      <c r="GX345" s="216"/>
      <c r="GY345" s="216"/>
      <c r="GZ345" s="216"/>
      <c r="HA345" s="216"/>
      <c r="HB345" s="216"/>
      <c r="HC345" s="216"/>
      <c r="HD345" s="216"/>
      <c r="HE345" s="216"/>
      <c r="HF345" s="216"/>
      <c r="HG345" s="216"/>
      <c r="HH345" s="216"/>
      <c r="HI345" s="216"/>
      <c r="HJ345" s="216"/>
      <c r="HK345" s="216"/>
      <c r="HL345" s="216"/>
      <c r="HM345" s="216"/>
      <c r="HN345" s="216"/>
      <c r="HO345" s="216"/>
      <c r="HP345" s="216"/>
      <c r="HQ345" s="216"/>
      <c r="HR345" s="216"/>
      <c r="HS345" s="216"/>
      <c r="HT345" s="216"/>
      <c r="HU345" s="216"/>
      <c r="HV345" s="216"/>
      <c r="HW345" s="216"/>
      <c r="HX345" s="216"/>
      <c r="HY345" s="216"/>
      <c r="HZ345" s="216"/>
      <c r="IA345" s="216"/>
      <c r="IB345" s="216"/>
      <c r="IC345" s="216"/>
      <c r="ID345" s="216"/>
      <c r="IE345" s="216"/>
      <c r="IF345" s="216"/>
      <c r="IG345" s="216"/>
      <c r="IH345" s="216"/>
      <c r="II345" s="216"/>
      <c r="IJ345" s="216"/>
      <c r="IK345" s="216"/>
      <c r="IL345" s="216"/>
      <c r="IM345" s="216"/>
      <c r="IN345" s="216"/>
      <c r="IO345" s="216"/>
      <c r="IP345" s="216"/>
      <c r="IQ345" s="216"/>
      <c r="IR345" s="216"/>
      <c r="IS345" s="216"/>
      <c r="IT345" s="216"/>
      <c r="IU345" s="216"/>
      <c r="IV345" s="216"/>
      <c r="IW345" s="216"/>
      <c r="IX345" s="216"/>
      <c r="IY345" s="216"/>
      <c r="IZ345" s="216"/>
      <c r="JA345" s="216"/>
      <c r="JB345" s="216"/>
      <c r="JC345" s="216"/>
      <c r="JD345" s="216"/>
      <c r="JE345" s="216"/>
      <c r="JF345" s="216"/>
      <c r="JG345" s="216"/>
      <c r="JH345" s="216"/>
      <c r="JI345" s="216"/>
      <c r="JJ345" s="216"/>
      <c r="JK345" s="216"/>
      <c r="JL345" s="216"/>
      <c r="JM345" s="216"/>
      <c r="JN345" s="216"/>
      <c r="JO345" s="216"/>
      <c r="JP345" s="216"/>
      <c r="JQ345" s="216"/>
      <c r="JR345" s="216"/>
    </row>
    <row r="346" spans="58:278" ht="15.75" thickBot="1">
      <c r="BF346" s="215">
        <v>-69</v>
      </c>
      <c r="BG346" s="214">
        <f t="shared" si="3717"/>
        <v>-69</v>
      </c>
      <c r="BH346" s="286">
        <f>IF(BH347&lt;BH342,(BH342-BH347)/5+BH347,(BH347-BH342)/5+BH345)</f>
        <v>7.7777777777777784E-3</v>
      </c>
      <c r="BI346" s="283">
        <f>IF(BI347&lt;BI342,(BI342-BI347)/5+BI347,(BI347-BI342)/5+BI345)</f>
        <v>9.8611111111111104E-3</v>
      </c>
      <c r="BJ346" s="283">
        <f t="shared" ref="BJ346:BS346" si="4125">IF(BJ347&lt;BJ342,(BJ342-BJ347)/5+BJ347,(BJ347-BJ342)/5+BJ345)</f>
        <v>8.1944444444444452E-3</v>
      </c>
      <c r="BK346" s="283">
        <f t="shared" si="4125"/>
        <v>6.9444444444444441E-3</v>
      </c>
      <c r="BL346" s="283">
        <f t="shared" si="4125"/>
        <v>5.5555555555555558E-3</v>
      </c>
      <c r="BM346" s="283">
        <f t="shared" si="4125"/>
        <v>5.6944444444444447E-3</v>
      </c>
      <c r="BN346" s="283">
        <f t="shared" si="4125"/>
        <v>5.2777777777777779E-3</v>
      </c>
      <c r="BO346" s="283">
        <f t="shared" si="4125"/>
        <v>6.1111111111111114E-3</v>
      </c>
      <c r="BP346" s="283">
        <f t="shared" si="4125"/>
        <v>5.138888888888889E-3</v>
      </c>
      <c r="BQ346" s="283">
        <f t="shared" si="4125"/>
        <v>5.0000000000000001E-3</v>
      </c>
      <c r="BR346" s="283">
        <f t="shared" si="4125"/>
        <v>5.0000000000000001E-3</v>
      </c>
      <c r="BS346" s="283">
        <f t="shared" si="4125"/>
        <v>4.4444444444444444E-3</v>
      </c>
      <c r="BT346" s="283">
        <f t="shared" ref="BT346" si="4126">IF(BT347&lt;BT342,(BT342-BT347)/5+BT347,(BT347-BT342)/5+BT345)</f>
        <v>4.3055555555555555E-3</v>
      </c>
      <c r="BU346" s="283">
        <f t="shared" ref="BU346" si="4127">IF(BU347&lt;BU342,(BU342-BU347)/5+BU347,(BU347-BU342)/5+BU345)</f>
        <v>4.3055555555555555E-3</v>
      </c>
      <c r="BV346" s="283">
        <f t="shared" ref="BV346" si="4128">IF(BV347&lt;BV342,(BV342-BV347)/5+BV347,(BV347-BV342)/5+BV345)</f>
        <v>3.7500000000000003E-3</v>
      </c>
      <c r="BW346" s="283">
        <f t="shared" ref="BW346" si="4129">IF(BW347&lt;BW342,(BW342-BW347)/5+BW347,(BW347-BW342)/5+BW345)</f>
        <v>3.7500000000000003E-3</v>
      </c>
      <c r="BX346" s="283">
        <f t="shared" ref="BX346" si="4130">IF(BX347&lt;BX342,(BX342-BX347)/5+BX347,(BX347-BX342)/5+BX345)</f>
        <v>4.3055555555555555E-3</v>
      </c>
      <c r="BY346" s="283">
        <f t="shared" ref="BY346" si="4131">IF(BY347&lt;BY342,(BY342-BY347)/5+BY347,(BY347-BY342)/5+BY345)</f>
        <v>2.9166666666666668E-3</v>
      </c>
      <c r="BZ346" s="283">
        <f t="shared" ref="BZ346" si="4132">IF(BZ347&lt;BZ342,(BZ342-BZ347)/5+BZ347,(BZ347-BZ342)/5+BZ345)</f>
        <v>2.3611111111111111E-3</v>
      </c>
      <c r="CA346" s="283">
        <f t="shared" ref="CA346" si="4133">IF(CA347&lt;CA342,(CA342-CA347)/5+CA347,(CA347-CA342)/5+CA345)</f>
        <v>1.8055555555555555E-3</v>
      </c>
      <c r="CB346" s="283">
        <f t="shared" ref="CB346" si="4134">IF(CB347&lt;CB342,(CB342-CB347)/5+CB347,(CB347-CB342)/5+CB345)</f>
        <v>0.99916666666666665</v>
      </c>
      <c r="CC346" s="283">
        <v>0.99972222222222218</v>
      </c>
      <c r="CD346" s="283">
        <f t="shared" ref="CD346:DO346" si="4135">IF(CD347&lt;CD342,(CD342-CD347)/5+CD347,(CD347-CD342)/5+CD345)</f>
        <v>0.99277777777777776</v>
      </c>
      <c r="CE346" s="283">
        <f t="shared" si="4135"/>
        <v>0.99277777777777776</v>
      </c>
      <c r="CF346" s="283">
        <f t="shared" si="4135"/>
        <v>0.98874999999999991</v>
      </c>
      <c r="CG346" s="283">
        <f t="shared" si="4135"/>
        <v>0.9836111111111111</v>
      </c>
      <c r="CH346" s="283">
        <f t="shared" si="4135"/>
        <v>0.98472222222222217</v>
      </c>
      <c r="CI346" s="283">
        <f t="shared" si="4135"/>
        <v>0.98055555555555562</v>
      </c>
      <c r="CJ346" s="283">
        <f t="shared" si="4135"/>
        <v>0.97638888888888886</v>
      </c>
      <c r="CK346" s="283">
        <f t="shared" si="4135"/>
        <v>0.96458333333333324</v>
      </c>
      <c r="CL346" s="283">
        <f t="shared" si="4135"/>
        <v>0.96250000000000002</v>
      </c>
      <c r="CM346" s="283">
        <f t="shared" si="4135"/>
        <v>0.19083333333333333</v>
      </c>
      <c r="CN346" s="283">
        <f t="shared" si="4135"/>
        <v>0</v>
      </c>
      <c r="CO346" s="283">
        <f t="shared" si="4135"/>
        <v>0</v>
      </c>
      <c r="CP346" s="283">
        <f t="shared" si="4135"/>
        <v>0</v>
      </c>
      <c r="CQ346" s="283">
        <f t="shared" si="4135"/>
        <v>0</v>
      </c>
      <c r="CR346" s="283">
        <f t="shared" si="4135"/>
        <v>0</v>
      </c>
      <c r="CS346" s="283">
        <f t="shared" si="4135"/>
        <v>0</v>
      </c>
      <c r="CT346" s="283">
        <f t="shared" si="4135"/>
        <v>0</v>
      </c>
      <c r="CU346" s="283">
        <f t="shared" si="4135"/>
        <v>0</v>
      </c>
      <c r="CV346" s="283">
        <f t="shared" si="4135"/>
        <v>0</v>
      </c>
      <c r="CW346" s="283">
        <f t="shared" si="4135"/>
        <v>0</v>
      </c>
      <c r="CX346" s="283">
        <f t="shared" si="4135"/>
        <v>0</v>
      </c>
      <c r="CY346" s="283">
        <f t="shared" si="4135"/>
        <v>0</v>
      </c>
      <c r="CZ346" s="283">
        <f t="shared" si="4135"/>
        <v>0</v>
      </c>
      <c r="DA346" s="283">
        <f t="shared" si="4135"/>
        <v>0</v>
      </c>
      <c r="DB346" s="283">
        <f t="shared" si="4135"/>
        <v>0</v>
      </c>
      <c r="DC346" s="283">
        <f t="shared" si="4135"/>
        <v>0</v>
      </c>
      <c r="DD346" s="283">
        <f t="shared" si="4135"/>
        <v>0</v>
      </c>
      <c r="DE346" s="283">
        <f t="shared" si="4135"/>
        <v>0</v>
      </c>
      <c r="DF346" s="283">
        <f t="shared" si="4135"/>
        <v>0</v>
      </c>
      <c r="DG346" s="283">
        <f t="shared" si="4135"/>
        <v>0</v>
      </c>
      <c r="DH346" s="283">
        <f t="shared" si="4135"/>
        <v>0</v>
      </c>
      <c r="DI346" s="283">
        <f t="shared" si="4135"/>
        <v>0</v>
      </c>
      <c r="DJ346" s="283">
        <f t="shared" si="4135"/>
        <v>0</v>
      </c>
      <c r="DK346" s="283">
        <f t="shared" si="4135"/>
        <v>0</v>
      </c>
      <c r="DL346" s="283">
        <f t="shared" si="4135"/>
        <v>0</v>
      </c>
      <c r="DM346" s="283">
        <f t="shared" si="4135"/>
        <v>0</v>
      </c>
      <c r="DN346" s="283">
        <f t="shared" si="4135"/>
        <v>0</v>
      </c>
      <c r="DO346" s="283">
        <f t="shared" si="4135"/>
        <v>0</v>
      </c>
      <c r="DP346" s="283">
        <f t="shared" ref="DP346" si="4136">IF(DP347&lt;DP342,(DP342-DP347)/5+DP347,(DP347-DP342)/5+DP345)</f>
        <v>0</v>
      </c>
      <c r="DQ346" s="306">
        <f t="shared" si="3768"/>
        <v>-69</v>
      </c>
      <c r="DR346" s="272">
        <f t="shared" ref="DR346:DS346" si="4137">IF(DR347&lt;DR342,(DR342-DR347)/5+DR347,(DR347-DR342)/5+DR345)</f>
        <v>0</v>
      </c>
      <c r="DS346" s="272">
        <f t="shared" si="4137"/>
        <v>0</v>
      </c>
      <c r="DT346" s="272">
        <f t="shared" ref="DT346:FJ346" si="4138">IF(DT347&lt;DT342,(DT342-DT347)/5+DT347,(DT347-DT342)/5+DT345)</f>
        <v>0</v>
      </c>
      <c r="DU346" s="272">
        <f t="shared" si="4138"/>
        <v>0</v>
      </c>
      <c r="DV346" s="272">
        <f t="shared" si="4138"/>
        <v>0</v>
      </c>
      <c r="DW346" s="272">
        <f t="shared" si="4138"/>
        <v>0</v>
      </c>
      <c r="DX346" s="272">
        <f t="shared" si="4138"/>
        <v>0</v>
      </c>
      <c r="DY346" s="272">
        <f t="shared" si="4138"/>
        <v>0</v>
      </c>
      <c r="DZ346" s="272">
        <f t="shared" si="4138"/>
        <v>1.2361111111111111E-2</v>
      </c>
      <c r="EA346" s="272">
        <f t="shared" si="4138"/>
        <v>1.1666666666666665E-2</v>
      </c>
      <c r="EB346" s="272">
        <f t="shared" si="4138"/>
        <v>1.111111111111111E-2</v>
      </c>
      <c r="EC346" s="272">
        <f t="shared" si="4138"/>
        <v>8.7500000000000008E-3</v>
      </c>
      <c r="ED346" s="272">
        <f t="shared" si="4138"/>
        <v>8.4722222222222213E-3</v>
      </c>
      <c r="EE346" s="272">
        <f t="shared" si="4138"/>
        <v>7.9166666666666656E-3</v>
      </c>
      <c r="EF346" s="272">
        <f t="shared" si="4138"/>
        <v>7.4999999999999997E-3</v>
      </c>
      <c r="EG346" s="272">
        <f t="shared" si="4138"/>
        <v>7.6388888888888878E-3</v>
      </c>
      <c r="EH346" s="272">
        <f t="shared" si="4138"/>
        <v>6.6666666666666666E-2</v>
      </c>
      <c r="EI346" s="272">
        <f t="shared" si="4138"/>
        <v>6.6666666666666666E-2</v>
      </c>
      <c r="EJ346" s="272">
        <f t="shared" si="4138"/>
        <v>6.5277777777777782E-2</v>
      </c>
      <c r="EK346" s="272">
        <f t="shared" si="4138"/>
        <v>5.6944444444444443E-2</v>
      </c>
      <c r="EL346" s="272">
        <f t="shared" si="4138"/>
        <v>4.8611111111111112E-2</v>
      </c>
      <c r="EM346" s="272">
        <f t="shared" si="4138"/>
        <v>3.8194444444444441E-2</v>
      </c>
      <c r="EN346" s="272">
        <f t="shared" si="4138"/>
        <v>2.9166666666666664E-2</v>
      </c>
      <c r="EO346" s="272">
        <f t="shared" si="4138"/>
        <v>2.9166666666666664E-2</v>
      </c>
      <c r="EP346" s="272">
        <f t="shared" si="4138"/>
        <v>5.8750000000000011E-2</v>
      </c>
      <c r="EQ346" s="272">
        <f t="shared" si="4138"/>
        <v>5.4722222222222214E-2</v>
      </c>
      <c r="ER346" s="272">
        <f t="shared" si="4138"/>
        <v>3.5972222222222225E-2</v>
      </c>
      <c r="ES346" s="272">
        <f t="shared" si="4138"/>
        <v>2.9305555555555553E-2</v>
      </c>
      <c r="ET346" s="272">
        <f t="shared" si="4138"/>
        <v>2.2361111111111109E-2</v>
      </c>
      <c r="EU346" s="272">
        <f t="shared" si="4138"/>
        <v>2.0555555555555556E-2</v>
      </c>
      <c r="EV346" s="272">
        <f t="shared" si="4138"/>
        <v>2.0138888888888894E-2</v>
      </c>
      <c r="EW346" s="272">
        <f t="shared" si="4138"/>
        <v>1.8472222222222223E-2</v>
      </c>
      <c r="EX346" s="272">
        <f t="shared" si="4138"/>
        <v>1.5694444444444441E-2</v>
      </c>
      <c r="EY346" s="272">
        <f t="shared" si="4138"/>
        <v>1.5694444444444441E-2</v>
      </c>
      <c r="EZ346" s="272">
        <f t="shared" si="4138"/>
        <v>1.4166666666666662E-2</v>
      </c>
      <c r="FA346" s="272">
        <f t="shared" si="4138"/>
        <v>1.1805555555555554E-2</v>
      </c>
      <c r="FB346" s="272">
        <f t="shared" si="4138"/>
        <v>1.0555555555555556E-2</v>
      </c>
      <c r="FC346" s="272">
        <f t="shared" si="4138"/>
        <v>9.8611111111111104E-3</v>
      </c>
      <c r="FD346" s="272">
        <f t="shared" si="4138"/>
        <v>8.6111111111111128E-3</v>
      </c>
      <c r="FE346" s="272">
        <f t="shared" si="4138"/>
        <v>8.472222222222223E-3</v>
      </c>
      <c r="FF346" s="272">
        <f t="shared" si="4138"/>
        <v>8.472222222222223E-3</v>
      </c>
      <c r="FG346" s="272">
        <f t="shared" si="4138"/>
        <v>9.1666666666666667E-3</v>
      </c>
      <c r="FH346" s="272">
        <f t="shared" si="4138"/>
        <v>9.1666666666666667E-3</v>
      </c>
      <c r="FI346" s="272">
        <f t="shared" si="4138"/>
        <v>9.305555555555553E-3</v>
      </c>
      <c r="FJ346" s="272">
        <f t="shared" si="4138"/>
        <v>7.9166666666666656E-3</v>
      </c>
      <c r="FK346" s="275">
        <f t="shared" ref="FK346" si="4139">IF(FK347&lt;FK342,(FK342-FK347)/5+FK347,(FK347-FK342)/5+FK345)</f>
        <v>7.7777777777777784E-3</v>
      </c>
      <c r="FL346" s="214">
        <f t="shared" si="3774"/>
        <v>-69</v>
      </c>
      <c r="FM346" s="214"/>
      <c r="FN346" s="214"/>
      <c r="FO346" s="216"/>
      <c r="FP346" s="216"/>
      <c r="FQ346" s="216"/>
      <c r="FR346" s="216"/>
      <c r="FS346" s="216"/>
      <c r="FT346" s="216"/>
      <c r="FU346" s="216"/>
      <c r="FV346" s="216"/>
      <c r="FW346" s="216"/>
      <c r="FX346" s="216"/>
      <c r="FY346" s="216"/>
      <c r="FZ346" s="216"/>
      <c r="GA346" s="216"/>
      <c r="GB346" s="216"/>
      <c r="GC346" s="216"/>
      <c r="GD346" s="216"/>
      <c r="GE346" s="216"/>
      <c r="GF346" s="216"/>
      <c r="GG346" s="216"/>
      <c r="GH346" s="216"/>
      <c r="GI346" s="216"/>
      <c r="GJ346" s="216"/>
      <c r="GK346" s="216"/>
      <c r="GL346" s="216"/>
      <c r="GM346" s="216"/>
      <c r="GN346" s="216"/>
      <c r="GO346" s="216"/>
      <c r="GP346" s="216"/>
      <c r="GQ346" s="216"/>
      <c r="GR346" s="216"/>
      <c r="GS346" s="216"/>
      <c r="GT346" s="216"/>
      <c r="GU346" s="216"/>
      <c r="GV346" s="216"/>
      <c r="GW346" s="216"/>
      <c r="GX346" s="216"/>
      <c r="GY346" s="216"/>
      <c r="GZ346" s="216"/>
      <c r="HA346" s="216"/>
      <c r="HB346" s="216"/>
      <c r="HC346" s="216"/>
      <c r="HD346" s="216"/>
      <c r="HE346" s="216"/>
      <c r="HF346" s="216"/>
      <c r="HG346" s="216"/>
      <c r="HH346" s="216"/>
      <c r="HI346" s="216"/>
      <c r="HJ346" s="216"/>
      <c r="HK346" s="216"/>
      <c r="HL346" s="216"/>
      <c r="HM346" s="216"/>
      <c r="HN346" s="216"/>
      <c r="HO346" s="216"/>
      <c r="HP346" s="216"/>
      <c r="HQ346" s="216"/>
      <c r="HR346" s="216"/>
      <c r="HS346" s="216"/>
      <c r="HT346" s="216"/>
      <c r="HU346" s="216"/>
      <c r="HV346" s="216"/>
      <c r="HW346" s="216"/>
      <c r="HX346" s="216"/>
      <c r="HY346" s="216"/>
      <c r="HZ346" s="216"/>
      <c r="IA346" s="216"/>
      <c r="IB346" s="216"/>
      <c r="IC346" s="216"/>
      <c r="ID346" s="216"/>
      <c r="IE346" s="216"/>
      <c r="IF346" s="216"/>
      <c r="IG346" s="216"/>
      <c r="IH346" s="216"/>
      <c r="II346" s="216"/>
      <c r="IJ346" s="216"/>
      <c r="IK346" s="216"/>
      <c r="IL346" s="216"/>
      <c r="IM346" s="216"/>
      <c r="IN346" s="216"/>
      <c r="IO346" s="216"/>
      <c r="IP346" s="216"/>
      <c r="IQ346" s="216"/>
      <c r="IR346" s="216"/>
      <c r="IS346" s="216"/>
      <c r="IT346" s="216"/>
      <c r="IU346" s="216"/>
      <c r="IV346" s="216"/>
      <c r="IW346" s="216"/>
      <c r="IX346" s="216"/>
      <c r="IY346" s="216"/>
      <c r="IZ346" s="216"/>
      <c r="JA346" s="216"/>
      <c r="JB346" s="216"/>
      <c r="JC346" s="216"/>
      <c r="JD346" s="216"/>
      <c r="JE346" s="216"/>
      <c r="JF346" s="216"/>
      <c r="JG346" s="216"/>
      <c r="JH346" s="216"/>
      <c r="JI346" s="216"/>
      <c r="JJ346" s="216"/>
      <c r="JK346" s="216"/>
      <c r="JL346" s="216"/>
      <c r="JM346" s="216"/>
      <c r="JN346" s="216"/>
      <c r="JO346" s="216"/>
      <c r="JP346" s="216"/>
      <c r="JQ346" s="216"/>
      <c r="JR346" s="216"/>
    </row>
    <row r="347" spans="58:278" ht="15.75" thickBot="1">
      <c r="BF347" s="215">
        <v>-70</v>
      </c>
      <c r="BG347" s="214">
        <f t="shared" si="3717"/>
        <v>-70</v>
      </c>
      <c r="BH347" s="258">
        <v>8.3333333333333332E-3</v>
      </c>
      <c r="BI347" s="259">
        <v>1.0416666666666666E-2</v>
      </c>
      <c r="BJ347" s="259">
        <v>8.3333333333333332E-3</v>
      </c>
      <c r="BK347" s="259">
        <v>6.9444444444444441E-3</v>
      </c>
      <c r="BL347" s="259">
        <v>5.5555555555555558E-3</v>
      </c>
      <c r="BM347" s="259">
        <v>5.5555555555555558E-3</v>
      </c>
      <c r="BN347" s="259">
        <v>5.5555555555555558E-3</v>
      </c>
      <c r="BO347" s="259">
        <v>6.2499999999999995E-3</v>
      </c>
      <c r="BP347" s="259">
        <v>5.5555555555555558E-3</v>
      </c>
      <c r="BQ347" s="259">
        <v>4.8611111111111112E-3</v>
      </c>
      <c r="BR347" s="259">
        <v>4.8611111111111112E-3</v>
      </c>
      <c r="BS347" s="259">
        <v>4.8611111111111112E-3</v>
      </c>
      <c r="BT347" s="259">
        <v>4.1666666666666666E-3</v>
      </c>
      <c r="BU347" s="259">
        <v>4.1666666666666666E-3</v>
      </c>
      <c r="BV347" s="259">
        <v>4.1666666666666666E-3</v>
      </c>
      <c r="BW347" s="259">
        <v>4.1666666666666666E-3</v>
      </c>
      <c r="BX347" s="259">
        <v>4.1666666666666666E-3</v>
      </c>
      <c r="BY347" s="259">
        <v>2.7777777777777779E-3</v>
      </c>
      <c r="BZ347" s="259">
        <v>2.0833333333333333E-3</v>
      </c>
      <c r="CA347" s="259">
        <v>1.3888888888888889E-3</v>
      </c>
      <c r="CB347" s="259">
        <v>0.99930555555555556</v>
      </c>
      <c r="CC347" s="259">
        <v>0.99930555555555556</v>
      </c>
      <c r="CD347" s="259">
        <v>0.9916666666666667</v>
      </c>
      <c r="CE347" s="259">
        <v>0.9916666666666667</v>
      </c>
      <c r="CF347" s="259">
        <v>0.98749999999999993</v>
      </c>
      <c r="CG347" s="259">
        <v>0.9819444444444444</v>
      </c>
      <c r="CH347" s="259">
        <v>0.98472222222222217</v>
      </c>
      <c r="CI347" s="259">
        <v>0.98055555555555562</v>
      </c>
      <c r="CJ347" s="259">
        <v>0.97638888888888886</v>
      </c>
      <c r="CK347" s="259">
        <v>0.96458333333333324</v>
      </c>
      <c r="CL347" s="259">
        <v>0.96250000000000002</v>
      </c>
      <c r="CM347" s="259"/>
      <c r="CN347" s="259"/>
      <c r="CO347" s="259"/>
      <c r="CP347" s="259"/>
      <c r="CQ347" s="259"/>
      <c r="CR347" s="259"/>
      <c r="CS347" s="259"/>
      <c r="CT347" s="259"/>
      <c r="CU347" s="259"/>
      <c r="CV347" s="259"/>
      <c r="CW347" s="259"/>
      <c r="CX347" s="259"/>
      <c r="CY347" s="259"/>
      <c r="CZ347" s="259"/>
      <c r="DA347" s="259"/>
      <c r="DB347" s="259"/>
      <c r="DC347" s="259"/>
      <c r="DD347" s="259"/>
      <c r="DE347" s="259"/>
      <c r="DF347" s="259"/>
      <c r="DG347" s="259"/>
      <c r="DH347" s="259"/>
      <c r="DI347" s="259"/>
      <c r="DJ347" s="259"/>
      <c r="DK347" s="259"/>
      <c r="DL347" s="259"/>
      <c r="DM347" s="259"/>
      <c r="DN347" s="259"/>
      <c r="DO347" s="259"/>
      <c r="DP347" s="300"/>
      <c r="DQ347" s="306">
        <f t="shared" si="3768"/>
        <v>-70</v>
      </c>
      <c r="DR347" s="295"/>
      <c r="DS347" s="259"/>
      <c r="DT347" s="259"/>
      <c r="DU347" s="259"/>
      <c r="DV347" s="259"/>
      <c r="DW347" s="259"/>
      <c r="DX347" s="259"/>
      <c r="DY347" s="259"/>
      <c r="DZ347" s="259"/>
      <c r="EA347" s="259"/>
      <c r="EB347" s="290"/>
      <c r="EC347" s="259"/>
      <c r="ED347" s="259"/>
      <c r="EE347" s="259"/>
      <c r="EF347" s="259"/>
      <c r="EG347" s="259"/>
      <c r="EH347" s="259">
        <v>6.6666666666666666E-2</v>
      </c>
      <c r="EI347" s="259">
        <v>6.6666666666666666E-2</v>
      </c>
      <c r="EJ347" s="259">
        <v>6.5277777777777782E-2</v>
      </c>
      <c r="EK347" s="259">
        <v>5.6944444444444443E-2</v>
      </c>
      <c r="EL347" s="259">
        <v>4.8611111111111112E-2</v>
      </c>
      <c r="EM347" s="259">
        <v>3.8194444444444441E-2</v>
      </c>
      <c r="EN347" s="259">
        <v>2.9166666666666664E-2</v>
      </c>
      <c r="EO347" s="259">
        <v>2.9166666666666664E-2</v>
      </c>
      <c r="EP347" s="259">
        <v>6.6666666666666666E-2</v>
      </c>
      <c r="EQ347" s="259">
        <v>6.1805555555555558E-2</v>
      </c>
      <c r="ER347" s="259">
        <v>3.9583333333333331E-2</v>
      </c>
      <c r="ES347" s="259">
        <v>3.1944444444444449E-2</v>
      </c>
      <c r="ET347" s="259">
        <v>2.4305555555555556E-2</v>
      </c>
      <c r="EU347" s="259">
        <v>2.2222222222222223E-2</v>
      </c>
      <c r="EV347" s="259">
        <v>2.1527777777777781E-2</v>
      </c>
      <c r="EW347" s="259">
        <v>2.013888888888889E-2</v>
      </c>
      <c r="EX347" s="259">
        <v>1.6666666666666666E-2</v>
      </c>
      <c r="EY347" s="259">
        <v>1.6666666666666666E-2</v>
      </c>
      <c r="EZ347" s="259">
        <v>1.4583333333333332E-2</v>
      </c>
      <c r="FA347" s="259">
        <v>1.2499999999999999E-2</v>
      </c>
      <c r="FB347" s="259">
        <v>1.1111111111111112E-2</v>
      </c>
      <c r="FC347" s="259">
        <v>1.0416666666666666E-2</v>
      </c>
      <c r="FD347" s="259">
        <v>9.0277777777777787E-3</v>
      </c>
      <c r="FE347" s="259">
        <v>9.0277777777777787E-3</v>
      </c>
      <c r="FF347" s="259">
        <v>9.0277777777777787E-3</v>
      </c>
      <c r="FG347" s="259">
        <v>9.7222222222222224E-3</v>
      </c>
      <c r="FH347" s="259">
        <v>9.7222222222222224E-3</v>
      </c>
      <c r="FI347" s="259">
        <v>9.7222222222222224E-3</v>
      </c>
      <c r="FJ347" s="259">
        <v>8.3333333333333332E-3</v>
      </c>
      <c r="FK347" s="273">
        <v>8.3333333333333332E-3</v>
      </c>
      <c r="FL347" s="214">
        <f t="shared" si="3774"/>
        <v>-70</v>
      </c>
      <c r="FM347" s="214"/>
      <c r="FN347" s="214"/>
      <c r="FO347" s="216"/>
      <c r="FP347" s="216"/>
      <c r="FQ347" s="216"/>
      <c r="FR347" s="216"/>
      <c r="FS347" s="216"/>
      <c r="FT347" s="216"/>
      <c r="FU347" s="216"/>
      <c r="FV347" s="216"/>
      <c r="FW347" s="216"/>
      <c r="FX347" s="216"/>
      <c r="FY347" s="216"/>
      <c r="FZ347" s="216"/>
      <c r="GA347" s="216"/>
      <c r="GB347" s="216"/>
      <c r="GC347" s="216"/>
      <c r="GD347" s="216"/>
      <c r="GE347" s="216"/>
      <c r="GF347" s="216"/>
      <c r="GG347" s="216"/>
      <c r="GH347" s="216"/>
      <c r="GI347" s="216"/>
      <c r="GJ347" s="216"/>
      <c r="GK347" s="216"/>
      <c r="GL347" s="216"/>
      <c r="GM347" s="216"/>
      <c r="GN347" s="216"/>
      <c r="GO347" s="216"/>
      <c r="GP347" s="216"/>
      <c r="GQ347" s="216"/>
      <c r="GR347" s="216"/>
      <c r="GS347" s="216"/>
      <c r="GT347" s="216"/>
      <c r="GU347" s="216"/>
      <c r="GV347" s="216"/>
      <c r="GW347" s="216"/>
      <c r="GX347" s="216"/>
      <c r="GY347" s="216"/>
      <c r="GZ347" s="216"/>
      <c r="HA347" s="216"/>
      <c r="HB347" s="216"/>
      <c r="HC347" s="216"/>
      <c r="HD347" s="216"/>
      <c r="HE347" s="216"/>
      <c r="HF347" s="216"/>
      <c r="HG347" s="216"/>
      <c r="HH347" s="216"/>
      <c r="HI347" s="216"/>
      <c r="HJ347" s="216"/>
      <c r="HK347" s="216"/>
      <c r="HL347" s="216"/>
      <c r="HM347" s="216"/>
      <c r="HN347" s="216"/>
      <c r="HO347" s="216"/>
      <c r="HP347" s="216"/>
      <c r="HQ347" s="216"/>
      <c r="HR347" s="216"/>
      <c r="HS347" s="216"/>
      <c r="HT347" s="216"/>
      <c r="HU347" s="216"/>
      <c r="HV347" s="216"/>
      <c r="HW347" s="216"/>
      <c r="HX347" s="216"/>
      <c r="HY347" s="216"/>
      <c r="HZ347" s="216"/>
      <c r="IA347" s="216"/>
      <c r="IB347" s="216"/>
      <c r="IC347" s="216"/>
      <c r="ID347" s="216"/>
      <c r="IE347" s="216"/>
      <c r="IF347" s="216"/>
      <c r="IG347" s="216"/>
      <c r="IH347" s="216"/>
      <c r="II347" s="216"/>
      <c r="IJ347" s="216"/>
      <c r="IK347" s="216"/>
      <c r="IL347" s="216"/>
      <c r="IM347" s="216"/>
      <c r="IN347" s="216"/>
      <c r="IO347" s="216"/>
      <c r="IP347" s="216"/>
      <c r="IQ347" s="216"/>
      <c r="IR347" s="216"/>
      <c r="IS347" s="216"/>
      <c r="IT347" s="216"/>
      <c r="IU347" s="216"/>
      <c r="IV347" s="216"/>
      <c r="IW347" s="216"/>
      <c r="IX347" s="216"/>
      <c r="IY347" s="216"/>
      <c r="IZ347" s="216"/>
      <c r="JA347" s="216"/>
      <c r="JB347" s="216"/>
      <c r="JC347" s="216"/>
      <c r="JD347" s="216"/>
      <c r="JE347" s="216"/>
      <c r="JF347" s="216"/>
      <c r="JG347" s="216"/>
      <c r="JH347" s="216"/>
      <c r="JI347" s="216"/>
      <c r="JJ347" s="216"/>
      <c r="JK347" s="216"/>
      <c r="JL347" s="216"/>
      <c r="JM347" s="216"/>
      <c r="JN347" s="216"/>
      <c r="JO347" s="216"/>
      <c r="JP347" s="216"/>
      <c r="JQ347" s="216"/>
      <c r="JR347" s="216"/>
    </row>
    <row r="348" spans="58:278">
      <c r="BF348" s="215">
        <v>-71</v>
      </c>
      <c r="BG348" s="214">
        <f t="shared" si="3717"/>
        <v>-71</v>
      </c>
      <c r="BH348" s="269">
        <f t="shared" ref="BH348:BI348" si="4140">IF(BH352&lt;BH347,(BH347-BH352)/5+BH349,(BH352-BH347)/5+BH347)</f>
        <v>8.8888888888888889E-3</v>
      </c>
      <c r="BI348" s="270">
        <f t="shared" si="4140"/>
        <v>1.0555555555555556E-2</v>
      </c>
      <c r="BJ348" s="270">
        <f t="shared" ref="BJ348:CE348" si="4141">IF(BJ352&lt;BJ347,(BJ347-BJ352)/5+BJ349,(BJ352-BJ347)/5+BJ347)</f>
        <v>9.0277777777777769E-3</v>
      </c>
      <c r="BK348" s="270">
        <f t="shared" si="4141"/>
        <v>8.0555555555555554E-3</v>
      </c>
      <c r="BL348" s="270">
        <f t="shared" si="4141"/>
        <v>6.5277777777777782E-3</v>
      </c>
      <c r="BM348" s="270">
        <f t="shared" si="4141"/>
        <v>6.5277777777777782E-3</v>
      </c>
      <c r="BN348" s="270">
        <f t="shared" si="4141"/>
        <v>6.5277777777777782E-3</v>
      </c>
      <c r="BO348" s="270">
        <f t="shared" si="4141"/>
        <v>7.083333333333333E-3</v>
      </c>
      <c r="BP348" s="270">
        <f t="shared" si="4141"/>
        <v>6.2500000000000003E-3</v>
      </c>
      <c r="BQ348" s="270">
        <f t="shared" si="4141"/>
        <v>5.8333333333333336E-3</v>
      </c>
      <c r="BR348" s="270">
        <f t="shared" si="4141"/>
        <v>5.8333333333333336E-3</v>
      </c>
      <c r="BS348" s="270">
        <f t="shared" si="4141"/>
        <v>5.9722222222222225E-3</v>
      </c>
      <c r="BT348" s="270">
        <f t="shared" si="4141"/>
        <v>5.138888888888889E-3</v>
      </c>
      <c r="BU348" s="270">
        <f t="shared" si="4141"/>
        <v>5.138888888888889E-3</v>
      </c>
      <c r="BV348" s="270">
        <f t="shared" si="4141"/>
        <v>5.138888888888889E-3</v>
      </c>
      <c r="BW348" s="270">
        <f t="shared" si="4141"/>
        <v>5.138888888888889E-3</v>
      </c>
      <c r="BX348" s="270">
        <f t="shared" si="4141"/>
        <v>5.0000000000000001E-3</v>
      </c>
      <c r="BY348" s="270">
        <f t="shared" si="4141"/>
        <v>3.6111111111111109E-3</v>
      </c>
      <c r="BZ348" s="270">
        <f t="shared" si="4141"/>
        <v>2.9166666666666664E-3</v>
      </c>
      <c r="CA348" s="270">
        <f t="shared" si="4141"/>
        <v>2.2222222222222222E-3</v>
      </c>
      <c r="CB348" s="270">
        <f t="shared" si="4141"/>
        <v>0.99930555555555556</v>
      </c>
      <c r="CC348" s="270">
        <f t="shared" si="4141"/>
        <v>0.99930555555555556</v>
      </c>
      <c r="CD348" s="270">
        <f t="shared" si="4141"/>
        <v>0.9916666666666667</v>
      </c>
      <c r="CE348" s="270">
        <f t="shared" si="4141"/>
        <v>0.9916666666666667</v>
      </c>
      <c r="CF348" s="270">
        <f t="shared" ref="CF348:DO348" si="4142">IF(CF352&lt;CF347,(CF347-CF352)/5+CF349,(CF352-CF347)/5+CF347)</f>
        <v>0.98749999999999993</v>
      </c>
      <c r="CG348" s="270">
        <f t="shared" si="4142"/>
        <v>0.9819444444444444</v>
      </c>
      <c r="CH348" s="270">
        <f t="shared" si="4142"/>
        <v>0.78777777777777769</v>
      </c>
      <c r="CI348" s="270">
        <f t="shared" si="4142"/>
        <v>0.7844444444444445</v>
      </c>
      <c r="CJ348" s="270">
        <f t="shared" si="4142"/>
        <v>0.78111111111111109</v>
      </c>
      <c r="CK348" s="270">
        <f t="shared" si="4142"/>
        <v>0.77166666666666661</v>
      </c>
      <c r="CL348" s="270">
        <f t="shared" si="4142"/>
        <v>0.77</v>
      </c>
      <c r="CM348" s="270">
        <f t="shared" si="4142"/>
        <v>0</v>
      </c>
      <c r="CN348" s="270">
        <f t="shared" si="4142"/>
        <v>0</v>
      </c>
      <c r="CO348" s="270">
        <f t="shared" si="4142"/>
        <v>0</v>
      </c>
      <c r="CP348" s="270">
        <f t="shared" si="4142"/>
        <v>0</v>
      </c>
      <c r="CQ348" s="270">
        <f t="shared" si="4142"/>
        <v>0</v>
      </c>
      <c r="CR348" s="270">
        <f t="shared" si="4142"/>
        <v>0</v>
      </c>
      <c r="CS348" s="270">
        <f t="shared" si="4142"/>
        <v>0</v>
      </c>
      <c r="CT348" s="270">
        <f t="shared" si="4142"/>
        <v>0</v>
      </c>
      <c r="CU348" s="270">
        <f t="shared" si="4142"/>
        <v>0</v>
      </c>
      <c r="CV348" s="270">
        <f t="shared" si="4142"/>
        <v>0</v>
      </c>
      <c r="CW348" s="270">
        <f t="shared" si="4142"/>
        <v>0</v>
      </c>
      <c r="CX348" s="270">
        <f t="shared" si="4142"/>
        <v>0</v>
      </c>
      <c r="CY348" s="270">
        <f t="shared" si="4142"/>
        <v>0</v>
      </c>
      <c r="CZ348" s="270">
        <f t="shared" si="4142"/>
        <v>0</v>
      </c>
      <c r="DA348" s="270">
        <f t="shared" si="4142"/>
        <v>0</v>
      </c>
      <c r="DB348" s="270">
        <f t="shared" si="4142"/>
        <v>0</v>
      </c>
      <c r="DC348" s="270">
        <f t="shared" si="4142"/>
        <v>0</v>
      </c>
      <c r="DD348" s="270">
        <f t="shared" si="4142"/>
        <v>0</v>
      </c>
      <c r="DE348" s="270">
        <f t="shared" si="4142"/>
        <v>0</v>
      </c>
      <c r="DF348" s="270">
        <f t="shared" si="4142"/>
        <v>0</v>
      </c>
      <c r="DG348" s="270">
        <f t="shared" si="4142"/>
        <v>0</v>
      </c>
      <c r="DH348" s="270">
        <f t="shared" si="4142"/>
        <v>0</v>
      </c>
      <c r="DI348" s="270">
        <f t="shared" si="4142"/>
        <v>0</v>
      </c>
      <c r="DJ348" s="270">
        <f t="shared" si="4142"/>
        <v>0</v>
      </c>
      <c r="DK348" s="270">
        <f t="shared" si="4142"/>
        <v>0</v>
      </c>
      <c r="DL348" s="270">
        <f t="shared" si="4142"/>
        <v>0</v>
      </c>
      <c r="DM348" s="270">
        <f t="shared" si="4142"/>
        <v>0</v>
      </c>
      <c r="DN348" s="270">
        <f t="shared" si="4142"/>
        <v>0</v>
      </c>
      <c r="DO348" s="270">
        <f t="shared" si="4142"/>
        <v>0</v>
      </c>
      <c r="DP348" s="270">
        <f t="shared" ref="DP348" si="4143">IF(DP352&lt;DP347,(DP347-DP352)/5+DP349,(DP352-DP347)/5+DP347)</f>
        <v>0</v>
      </c>
      <c r="DQ348" s="306">
        <f t="shared" si="3768"/>
        <v>-71</v>
      </c>
      <c r="DR348" s="270">
        <f t="shared" ref="DR348:DS348" si="4144">IF(DR352&lt;DR347,(DR347-DR352)/5+DR349,(DR352-DR347)/5+DR347)</f>
        <v>0</v>
      </c>
      <c r="DS348" s="270">
        <f t="shared" si="4144"/>
        <v>0</v>
      </c>
      <c r="DT348" s="270">
        <f t="shared" ref="DT348:FJ348" si="4145">IF(DT352&lt;DT347,(DT347-DT352)/5+DT349,(DT352-DT347)/5+DT347)</f>
        <v>0</v>
      </c>
      <c r="DU348" s="270">
        <f t="shared" si="4145"/>
        <v>0</v>
      </c>
      <c r="DV348" s="270">
        <f t="shared" si="4145"/>
        <v>0</v>
      </c>
      <c r="DW348" s="270">
        <f t="shared" si="4145"/>
        <v>0</v>
      </c>
      <c r="DX348" s="270">
        <f t="shared" si="4145"/>
        <v>0</v>
      </c>
      <c r="DY348" s="270">
        <f t="shared" si="4145"/>
        <v>0</v>
      </c>
      <c r="DZ348" s="270">
        <f t="shared" si="4145"/>
        <v>0</v>
      </c>
      <c r="EA348" s="270">
        <f t="shared" si="4145"/>
        <v>0</v>
      </c>
      <c r="EB348" s="270">
        <f t="shared" si="4145"/>
        <v>0</v>
      </c>
      <c r="EC348" s="270">
        <f t="shared" si="4145"/>
        <v>0</v>
      </c>
      <c r="ED348" s="270">
        <f t="shared" si="4145"/>
        <v>0</v>
      </c>
      <c r="EE348" s="270">
        <f t="shared" si="4145"/>
        <v>0</v>
      </c>
      <c r="EF348" s="270">
        <f t="shared" si="4145"/>
        <v>0</v>
      </c>
      <c r="EG348" s="270">
        <f t="shared" si="4145"/>
        <v>0</v>
      </c>
      <c r="EH348" s="270">
        <f t="shared" si="4145"/>
        <v>5.333333333333333E-2</v>
      </c>
      <c r="EI348" s="270">
        <f t="shared" si="4145"/>
        <v>5.333333333333333E-2</v>
      </c>
      <c r="EJ348" s="270">
        <f t="shared" si="4145"/>
        <v>5.2222222222222225E-2</v>
      </c>
      <c r="EK348" s="270">
        <f t="shared" si="4145"/>
        <v>4.5555555555555557E-2</v>
      </c>
      <c r="EL348" s="270">
        <f t="shared" si="4145"/>
        <v>3.888888888888889E-2</v>
      </c>
      <c r="EM348" s="270">
        <f t="shared" si="4145"/>
        <v>3.0555555555555551E-2</v>
      </c>
      <c r="EN348" s="270">
        <f t="shared" si="4145"/>
        <v>2.3333333333333331E-2</v>
      </c>
      <c r="EO348" s="270">
        <f t="shared" si="4145"/>
        <v>2.3333333333333331E-2</v>
      </c>
      <c r="EP348" s="270">
        <f t="shared" si="4145"/>
        <v>6.6666666666666666E-2</v>
      </c>
      <c r="EQ348" s="270">
        <f t="shared" si="4145"/>
        <v>6.1805555555555558E-2</v>
      </c>
      <c r="ER348" s="270">
        <f t="shared" si="4145"/>
        <v>3.9583333333333331E-2</v>
      </c>
      <c r="ES348" s="270">
        <f t="shared" si="4145"/>
        <v>3.1944444444444449E-2</v>
      </c>
      <c r="ET348" s="270">
        <f t="shared" si="4145"/>
        <v>2.4305555555555556E-2</v>
      </c>
      <c r="EU348" s="270">
        <f t="shared" si="4145"/>
        <v>2.2222222222222223E-2</v>
      </c>
      <c r="EV348" s="270">
        <f t="shared" si="4145"/>
        <v>2.1527777777777781E-2</v>
      </c>
      <c r="EW348" s="270">
        <f t="shared" si="4145"/>
        <v>2.4722222222222225E-2</v>
      </c>
      <c r="EX348" s="270">
        <f t="shared" si="4145"/>
        <v>2.0555555555555556E-2</v>
      </c>
      <c r="EY348" s="270">
        <f t="shared" si="4145"/>
        <v>2.0416666666666666E-2</v>
      </c>
      <c r="EZ348" s="270">
        <f t="shared" si="4145"/>
        <v>1.7361111111111108E-2</v>
      </c>
      <c r="FA348" s="270">
        <f t="shared" si="4145"/>
        <v>1.3888888888888888E-2</v>
      </c>
      <c r="FB348" s="270">
        <f t="shared" si="4145"/>
        <v>1.2361111111111111E-2</v>
      </c>
      <c r="FC348" s="270">
        <f t="shared" si="4145"/>
        <v>1.125E-2</v>
      </c>
      <c r="FD348" s="270">
        <f t="shared" si="4145"/>
        <v>9.8611111111111122E-3</v>
      </c>
      <c r="FE348" s="270">
        <f t="shared" si="4145"/>
        <v>9.8611111111111122E-3</v>
      </c>
      <c r="FF348" s="270">
        <f t="shared" si="4145"/>
        <v>9.7222222222222224E-3</v>
      </c>
      <c r="FG348" s="270">
        <f t="shared" si="4145"/>
        <v>1.0555555555555556E-2</v>
      </c>
      <c r="FH348" s="270">
        <f t="shared" si="4145"/>
        <v>1.0416666666666666E-2</v>
      </c>
      <c r="FI348" s="270">
        <f t="shared" si="4145"/>
        <v>1.0138888888888888E-2</v>
      </c>
      <c r="FJ348" s="270">
        <f t="shared" si="4145"/>
        <v>9.0277777777777769E-3</v>
      </c>
      <c r="FK348" s="274">
        <f t="shared" ref="FK348" si="4146">IF(FK352&lt;FK347,(FK347-FK352)/5+FK349,(FK352-FK347)/5+FK347)</f>
        <v>8.8888888888888889E-3</v>
      </c>
      <c r="FL348" s="214">
        <f t="shared" si="3774"/>
        <v>-71</v>
      </c>
      <c r="FM348" s="214"/>
      <c r="FN348" s="214"/>
      <c r="FO348" s="216"/>
      <c r="FP348" s="216"/>
      <c r="FQ348" s="216"/>
      <c r="FR348" s="216"/>
      <c r="FS348" s="216"/>
      <c r="FT348" s="216"/>
      <c r="FU348" s="216"/>
      <c r="FV348" s="216"/>
      <c r="FW348" s="216"/>
      <c r="FX348" s="216"/>
      <c r="FY348" s="216"/>
      <c r="FZ348" s="216"/>
      <c r="GA348" s="216"/>
      <c r="GB348" s="216"/>
      <c r="GC348" s="216"/>
      <c r="GD348" s="216"/>
      <c r="GE348" s="216"/>
      <c r="GF348" s="216"/>
      <c r="GG348" s="216"/>
      <c r="GH348" s="216"/>
      <c r="GI348" s="216"/>
      <c r="GJ348" s="216"/>
      <c r="GK348" s="216"/>
      <c r="GL348" s="216"/>
      <c r="GM348" s="216"/>
      <c r="GN348" s="216"/>
      <c r="GO348" s="216"/>
      <c r="GP348" s="216"/>
      <c r="GQ348" s="216"/>
      <c r="GR348" s="216"/>
      <c r="GS348" s="216"/>
      <c r="GT348" s="216"/>
      <c r="GU348" s="216"/>
      <c r="GV348" s="216"/>
      <c r="GW348" s="216"/>
      <c r="GX348" s="216"/>
      <c r="GY348" s="216"/>
      <c r="GZ348" s="216"/>
      <c r="HA348" s="216"/>
      <c r="HB348" s="216"/>
      <c r="HC348" s="216"/>
      <c r="HD348" s="216"/>
      <c r="HE348" s="216"/>
      <c r="HF348" s="216"/>
      <c r="HG348" s="216"/>
      <c r="HH348" s="216"/>
      <c r="HI348" s="216"/>
      <c r="HJ348" s="216"/>
      <c r="HK348" s="216"/>
      <c r="HL348" s="216"/>
      <c r="HM348" s="216"/>
      <c r="HN348" s="216"/>
      <c r="HO348" s="216"/>
      <c r="HP348" s="216"/>
      <c r="HQ348" s="216"/>
      <c r="HR348" s="216"/>
      <c r="HS348" s="216"/>
      <c r="HT348" s="216"/>
      <c r="HU348" s="216"/>
      <c r="HV348" s="216"/>
      <c r="HW348" s="216"/>
      <c r="HX348" s="216"/>
      <c r="HY348" s="216"/>
      <c r="HZ348" s="216"/>
      <c r="IA348" s="216"/>
      <c r="IB348" s="216"/>
      <c r="IC348" s="216"/>
      <c r="ID348" s="216"/>
      <c r="IE348" s="216"/>
      <c r="IF348" s="216"/>
      <c r="IG348" s="216"/>
      <c r="IH348" s="216"/>
      <c r="II348" s="216"/>
      <c r="IJ348" s="216"/>
      <c r="IK348" s="216"/>
      <c r="IL348" s="216"/>
      <c r="IM348" s="216"/>
      <c r="IN348" s="216"/>
      <c r="IO348" s="216"/>
      <c r="IP348" s="216"/>
      <c r="IQ348" s="216"/>
      <c r="IR348" s="216"/>
      <c r="IS348" s="216"/>
      <c r="IT348" s="216"/>
      <c r="IU348" s="216"/>
      <c r="IV348" s="216"/>
      <c r="IW348" s="216"/>
      <c r="IX348" s="216"/>
      <c r="IY348" s="216"/>
      <c r="IZ348" s="216"/>
      <c r="JA348" s="216"/>
      <c r="JB348" s="216"/>
      <c r="JC348" s="216"/>
      <c r="JD348" s="216"/>
      <c r="JE348" s="216"/>
      <c r="JF348" s="216"/>
      <c r="JG348" s="216"/>
      <c r="JH348" s="216"/>
      <c r="JI348" s="216"/>
      <c r="JJ348" s="216"/>
      <c r="JK348" s="216"/>
      <c r="JL348" s="216"/>
      <c r="JM348" s="216"/>
      <c r="JN348" s="216"/>
      <c r="JO348" s="216"/>
      <c r="JP348" s="216"/>
      <c r="JQ348" s="216"/>
      <c r="JR348" s="216"/>
    </row>
    <row r="349" spans="58:278">
      <c r="BF349" s="215">
        <v>-72</v>
      </c>
      <c r="BG349" s="214">
        <f t="shared" si="3717"/>
        <v>-72</v>
      </c>
      <c r="BH349" s="257">
        <f t="shared" ref="BH349:BI349" si="4147">IF(BH352&lt;BH347,(BH347-BH352)/5+BH350,(BH352-BH347)/5+BH348)</f>
        <v>9.4444444444444445E-3</v>
      </c>
      <c r="BI349" s="254">
        <f t="shared" si="4147"/>
        <v>1.0694444444444446E-2</v>
      </c>
      <c r="BJ349" s="254">
        <f t="shared" ref="BJ349:CE349" si="4148">IF(BJ352&lt;BJ347,(BJ347-BJ352)/5+BJ350,(BJ352-BJ347)/5+BJ348)</f>
        <v>9.7222222222222206E-3</v>
      </c>
      <c r="BK349" s="254">
        <f t="shared" si="4148"/>
        <v>9.1666666666666667E-3</v>
      </c>
      <c r="BL349" s="254">
        <f t="shared" si="4148"/>
        <v>7.5000000000000006E-3</v>
      </c>
      <c r="BM349" s="254">
        <f t="shared" si="4148"/>
        <v>7.5000000000000006E-3</v>
      </c>
      <c r="BN349" s="254">
        <f t="shared" si="4148"/>
        <v>7.5000000000000006E-3</v>
      </c>
      <c r="BO349" s="254">
        <f t="shared" si="4148"/>
        <v>7.9166666666666656E-3</v>
      </c>
      <c r="BP349" s="254">
        <f t="shared" si="4148"/>
        <v>6.9444444444444449E-3</v>
      </c>
      <c r="BQ349" s="254">
        <f t="shared" si="4148"/>
        <v>6.805555555555556E-3</v>
      </c>
      <c r="BR349" s="254">
        <f t="shared" si="4148"/>
        <v>6.805555555555556E-3</v>
      </c>
      <c r="BS349" s="254">
        <f t="shared" si="4148"/>
        <v>7.0833333333333338E-3</v>
      </c>
      <c r="BT349" s="254">
        <f t="shared" si="4148"/>
        <v>6.1111111111111114E-3</v>
      </c>
      <c r="BU349" s="254">
        <f t="shared" si="4148"/>
        <v>6.1111111111111114E-3</v>
      </c>
      <c r="BV349" s="254">
        <f t="shared" si="4148"/>
        <v>6.1111111111111114E-3</v>
      </c>
      <c r="BW349" s="254">
        <f t="shared" si="4148"/>
        <v>6.1111111111111114E-3</v>
      </c>
      <c r="BX349" s="254">
        <f t="shared" si="4148"/>
        <v>5.8333333333333336E-3</v>
      </c>
      <c r="BY349" s="254">
        <f t="shared" si="4148"/>
        <v>4.4444444444444444E-3</v>
      </c>
      <c r="BZ349" s="254">
        <f t="shared" si="4148"/>
        <v>3.7499999999999994E-3</v>
      </c>
      <c r="CA349" s="254">
        <f t="shared" si="4148"/>
        <v>3.0555555555555553E-3</v>
      </c>
      <c r="CB349" s="254">
        <f t="shared" si="4148"/>
        <v>0.99930555555555556</v>
      </c>
      <c r="CC349" s="254">
        <f t="shared" si="4148"/>
        <v>0.99930555555555556</v>
      </c>
      <c r="CD349" s="254">
        <f t="shared" si="4148"/>
        <v>0.9916666666666667</v>
      </c>
      <c r="CE349" s="254">
        <f t="shared" si="4148"/>
        <v>0.9916666666666667</v>
      </c>
      <c r="CF349" s="254">
        <f t="shared" ref="CF349:DO349" si="4149">IF(CF352&lt;CF347,(CF347-CF352)/5+CF350,(CF352-CF347)/5+CF348)</f>
        <v>0.98749999999999993</v>
      </c>
      <c r="CG349" s="254">
        <f t="shared" si="4149"/>
        <v>0.9819444444444444</v>
      </c>
      <c r="CH349" s="254">
        <f t="shared" si="4149"/>
        <v>0.59083333333333332</v>
      </c>
      <c r="CI349" s="254">
        <f t="shared" si="4149"/>
        <v>0.58833333333333337</v>
      </c>
      <c r="CJ349" s="254">
        <f t="shared" si="4149"/>
        <v>0.58583333333333332</v>
      </c>
      <c r="CK349" s="254">
        <f t="shared" si="4149"/>
        <v>0.57874999999999999</v>
      </c>
      <c r="CL349" s="254">
        <f t="shared" si="4149"/>
        <v>0.57750000000000001</v>
      </c>
      <c r="CM349" s="254">
        <f t="shared" si="4149"/>
        <v>0</v>
      </c>
      <c r="CN349" s="254">
        <f t="shared" si="4149"/>
        <v>0</v>
      </c>
      <c r="CO349" s="254">
        <f t="shared" si="4149"/>
        <v>0</v>
      </c>
      <c r="CP349" s="254">
        <f t="shared" si="4149"/>
        <v>0</v>
      </c>
      <c r="CQ349" s="254">
        <f t="shared" si="4149"/>
        <v>0</v>
      </c>
      <c r="CR349" s="254">
        <f t="shared" si="4149"/>
        <v>0</v>
      </c>
      <c r="CS349" s="254">
        <f t="shared" si="4149"/>
        <v>0</v>
      </c>
      <c r="CT349" s="254">
        <f t="shared" si="4149"/>
        <v>0</v>
      </c>
      <c r="CU349" s="254">
        <f t="shared" si="4149"/>
        <v>0</v>
      </c>
      <c r="CV349" s="254">
        <f t="shared" si="4149"/>
        <v>0</v>
      </c>
      <c r="CW349" s="254">
        <f t="shared" si="4149"/>
        <v>0</v>
      </c>
      <c r="CX349" s="254">
        <f t="shared" si="4149"/>
        <v>0</v>
      </c>
      <c r="CY349" s="254">
        <f t="shared" si="4149"/>
        <v>0</v>
      </c>
      <c r="CZ349" s="254">
        <f t="shared" si="4149"/>
        <v>0</v>
      </c>
      <c r="DA349" s="254">
        <f t="shared" si="4149"/>
        <v>0</v>
      </c>
      <c r="DB349" s="254">
        <f t="shared" si="4149"/>
        <v>0</v>
      </c>
      <c r="DC349" s="254">
        <f t="shared" si="4149"/>
        <v>0</v>
      </c>
      <c r="DD349" s="254">
        <f t="shared" si="4149"/>
        <v>0</v>
      </c>
      <c r="DE349" s="254">
        <f t="shared" si="4149"/>
        <v>0</v>
      </c>
      <c r="DF349" s="254">
        <f t="shared" si="4149"/>
        <v>0</v>
      </c>
      <c r="DG349" s="254">
        <f t="shared" si="4149"/>
        <v>0</v>
      </c>
      <c r="DH349" s="254">
        <f t="shared" si="4149"/>
        <v>0</v>
      </c>
      <c r="DI349" s="254">
        <f t="shared" si="4149"/>
        <v>0</v>
      </c>
      <c r="DJ349" s="254">
        <f t="shared" si="4149"/>
        <v>0</v>
      </c>
      <c r="DK349" s="254">
        <f t="shared" si="4149"/>
        <v>0</v>
      </c>
      <c r="DL349" s="254">
        <f t="shared" si="4149"/>
        <v>0</v>
      </c>
      <c r="DM349" s="254">
        <f t="shared" si="4149"/>
        <v>0</v>
      </c>
      <c r="DN349" s="254">
        <f t="shared" si="4149"/>
        <v>0</v>
      </c>
      <c r="DO349" s="254">
        <f t="shared" si="4149"/>
        <v>0</v>
      </c>
      <c r="DP349" s="254">
        <f t="shared" ref="DP349" si="4150">IF(DP352&lt;DP347,(DP347-DP352)/5+DP350,(DP352-DP347)/5+DP348)</f>
        <v>0</v>
      </c>
      <c r="DQ349" s="306">
        <f t="shared" si="3768"/>
        <v>-72</v>
      </c>
      <c r="DR349" s="254">
        <f t="shared" ref="DR349:DS349" si="4151">IF(DR352&lt;DR347,(DR347-DR352)/5+DR350,(DR352-DR347)/5+DR348)</f>
        <v>0</v>
      </c>
      <c r="DS349" s="254">
        <f t="shared" si="4151"/>
        <v>0</v>
      </c>
      <c r="DT349" s="254">
        <f t="shared" ref="DT349:FJ349" si="4152">IF(DT352&lt;DT347,(DT347-DT352)/5+DT350,(DT352-DT347)/5+DT348)</f>
        <v>0</v>
      </c>
      <c r="DU349" s="254">
        <f t="shared" si="4152"/>
        <v>0</v>
      </c>
      <c r="DV349" s="254">
        <f t="shared" si="4152"/>
        <v>0</v>
      </c>
      <c r="DW349" s="254">
        <f t="shared" si="4152"/>
        <v>0</v>
      </c>
      <c r="DX349" s="254">
        <f t="shared" si="4152"/>
        <v>0</v>
      </c>
      <c r="DY349" s="254">
        <f t="shared" si="4152"/>
        <v>0</v>
      </c>
      <c r="DZ349" s="254">
        <f t="shared" si="4152"/>
        <v>0</v>
      </c>
      <c r="EA349" s="254">
        <f t="shared" si="4152"/>
        <v>0</v>
      </c>
      <c r="EB349" s="254">
        <f t="shared" si="4152"/>
        <v>0</v>
      </c>
      <c r="EC349" s="254">
        <f t="shared" si="4152"/>
        <v>0</v>
      </c>
      <c r="ED349" s="254">
        <f t="shared" si="4152"/>
        <v>0</v>
      </c>
      <c r="EE349" s="254">
        <f t="shared" si="4152"/>
        <v>0</v>
      </c>
      <c r="EF349" s="254">
        <f t="shared" si="4152"/>
        <v>0</v>
      </c>
      <c r="EG349" s="254">
        <f t="shared" si="4152"/>
        <v>0</v>
      </c>
      <c r="EH349" s="254">
        <f t="shared" si="4152"/>
        <v>3.9999999999999994E-2</v>
      </c>
      <c r="EI349" s="254">
        <f t="shared" si="4152"/>
        <v>3.9999999999999994E-2</v>
      </c>
      <c r="EJ349" s="254">
        <f t="shared" si="4152"/>
        <v>3.9166666666666669E-2</v>
      </c>
      <c r="EK349" s="254">
        <f t="shared" si="4152"/>
        <v>3.4166666666666665E-2</v>
      </c>
      <c r="EL349" s="254">
        <f t="shared" si="4152"/>
        <v>2.9166666666666667E-2</v>
      </c>
      <c r="EM349" s="254">
        <f t="shared" si="4152"/>
        <v>2.2916666666666662E-2</v>
      </c>
      <c r="EN349" s="254">
        <f t="shared" si="4152"/>
        <v>1.7499999999999998E-2</v>
      </c>
      <c r="EO349" s="254">
        <f t="shared" si="4152"/>
        <v>1.7499999999999998E-2</v>
      </c>
      <c r="EP349" s="254">
        <f t="shared" si="4152"/>
        <v>6.6666666666666666E-2</v>
      </c>
      <c r="EQ349" s="254">
        <f t="shared" si="4152"/>
        <v>6.1805555555555558E-2</v>
      </c>
      <c r="ER349" s="254">
        <f t="shared" si="4152"/>
        <v>3.9583333333333331E-2</v>
      </c>
      <c r="ES349" s="254">
        <f t="shared" si="4152"/>
        <v>3.1944444444444449E-2</v>
      </c>
      <c r="ET349" s="254">
        <f t="shared" si="4152"/>
        <v>2.4305555555555556E-2</v>
      </c>
      <c r="EU349" s="254">
        <f t="shared" si="4152"/>
        <v>2.2222222222222223E-2</v>
      </c>
      <c r="EV349" s="254">
        <f t="shared" si="4152"/>
        <v>2.1527777777777781E-2</v>
      </c>
      <c r="EW349" s="254">
        <f t="shared" si="4152"/>
        <v>2.930555555555556E-2</v>
      </c>
      <c r="EX349" s="254">
        <f t="shared" si="4152"/>
        <v>2.4444444444444446E-2</v>
      </c>
      <c r="EY349" s="254">
        <f t="shared" si="4152"/>
        <v>2.4166666666666666E-2</v>
      </c>
      <c r="EZ349" s="254">
        <f t="shared" si="4152"/>
        <v>2.0138888888888887E-2</v>
      </c>
      <c r="FA349" s="254">
        <f t="shared" si="4152"/>
        <v>1.5277777777777777E-2</v>
      </c>
      <c r="FB349" s="254">
        <f t="shared" si="4152"/>
        <v>1.361111111111111E-2</v>
      </c>
      <c r="FC349" s="254">
        <f t="shared" si="4152"/>
        <v>1.2083333333333333E-2</v>
      </c>
      <c r="FD349" s="254">
        <f t="shared" si="4152"/>
        <v>1.0694444444444446E-2</v>
      </c>
      <c r="FE349" s="254">
        <f t="shared" si="4152"/>
        <v>1.0694444444444446E-2</v>
      </c>
      <c r="FF349" s="254">
        <f t="shared" si="4152"/>
        <v>1.0416666666666666E-2</v>
      </c>
      <c r="FG349" s="254">
        <f t="shared" si="4152"/>
        <v>1.1388888888888889E-2</v>
      </c>
      <c r="FH349" s="254">
        <f t="shared" si="4152"/>
        <v>1.111111111111111E-2</v>
      </c>
      <c r="FI349" s="254">
        <f t="shared" si="4152"/>
        <v>1.0555555555555554E-2</v>
      </c>
      <c r="FJ349" s="254">
        <f t="shared" si="4152"/>
        <v>9.7222222222222206E-3</v>
      </c>
      <c r="FK349" s="255">
        <f t="shared" ref="FK349" si="4153">IF(FK352&lt;FK347,(FK347-FK352)/5+FK350,(FK352-FK347)/5+FK348)</f>
        <v>9.4444444444444445E-3</v>
      </c>
      <c r="FL349" s="214">
        <f t="shared" si="3774"/>
        <v>-72</v>
      </c>
      <c r="FM349" s="214"/>
      <c r="FN349" s="214"/>
      <c r="FO349" s="216"/>
      <c r="FP349" s="216"/>
      <c r="FQ349" s="216"/>
      <c r="FR349" s="216"/>
      <c r="FS349" s="216"/>
      <c r="FT349" s="216"/>
      <c r="FU349" s="216"/>
      <c r="FV349" s="216"/>
      <c r="FW349" s="216"/>
      <c r="FX349" s="216"/>
      <c r="FY349" s="216"/>
      <c r="FZ349" s="216"/>
      <c r="GA349" s="216"/>
      <c r="GB349" s="216"/>
      <c r="GC349" s="216"/>
      <c r="GD349" s="216"/>
      <c r="GE349" s="216"/>
      <c r="GF349" s="216"/>
      <c r="GG349" s="216"/>
      <c r="GH349" s="216"/>
      <c r="GI349" s="216"/>
      <c r="GJ349" s="216"/>
      <c r="GK349" s="216"/>
      <c r="GL349" s="216"/>
      <c r="GM349" s="216"/>
      <c r="GN349" s="216"/>
      <c r="GO349" s="216"/>
      <c r="GP349" s="216"/>
      <c r="GQ349" s="216"/>
      <c r="GR349" s="216"/>
      <c r="GS349" s="216"/>
      <c r="GT349" s="216"/>
      <c r="GU349" s="216"/>
      <c r="GV349" s="216"/>
      <c r="GW349" s="216"/>
      <c r="GX349" s="216"/>
      <c r="GY349" s="216"/>
      <c r="GZ349" s="216"/>
      <c r="HA349" s="216"/>
      <c r="HB349" s="216"/>
      <c r="HC349" s="216"/>
      <c r="HD349" s="216"/>
      <c r="HE349" s="216"/>
      <c r="HF349" s="216"/>
      <c r="HG349" s="216"/>
      <c r="HH349" s="216"/>
      <c r="HI349" s="216"/>
      <c r="HJ349" s="216"/>
      <c r="HK349" s="216"/>
      <c r="HL349" s="216"/>
      <c r="HM349" s="216"/>
      <c r="HN349" s="216"/>
      <c r="HO349" s="216"/>
      <c r="HP349" s="216"/>
      <c r="HQ349" s="216"/>
      <c r="HR349" s="216"/>
      <c r="HS349" s="216"/>
      <c r="HT349" s="216"/>
      <c r="HU349" s="216"/>
      <c r="HV349" s="216"/>
      <c r="HW349" s="216"/>
      <c r="HX349" s="216"/>
      <c r="HY349" s="216"/>
      <c r="HZ349" s="216"/>
      <c r="IA349" s="216"/>
      <c r="IB349" s="216"/>
      <c r="IC349" s="216"/>
      <c r="ID349" s="216"/>
      <c r="IE349" s="216"/>
      <c r="IF349" s="216"/>
      <c r="IG349" s="216"/>
      <c r="IH349" s="216"/>
      <c r="II349" s="216"/>
      <c r="IJ349" s="216"/>
      <c r="IK349" s="216"/>
      <c r="IL349" s="216"/>
      <c r="IM349" s="216"/>
      <c r="IN349" s="216"/>
      <c r="IO349" s="216"/>
      <c r="IP349" s="216"/>
      <c r="IQ349" s="216"/>
      <c r="IR349" s="216"/>
      <c r="IS349" s="216"/>
      <c r="IT349" s="216"/>
      <c r="IU349" s="216"/>
      <c r="IV349" s="216"/>
      <c r="IW349" s="216"/>
      <c r="IX349" s="216"/>
      <c r="IY349" s="216"/>
      <c r="IZ349" s="216"/>
      <c r="JA349" s="216"/>
      <c r="JB349" s="216"/>
      <c r="JC349" s="216"/>
      <c r="JD349" s="216"/>
      <c r="JE349" s="216"/>
      <c r="JF349" s="216"/>
      <c r="JG349" s="216"/>
      <c r="JH349" s="216"/>
      <c r="JI349" s="216"/>
      <c r="JJ349" s="216"/>
      <c r="JK349" s="216"/>
      <c r="JL349" s="216"/>
      <c r="JM349" s="216"/>
      <c r="JN349" s="216"/>
      <c r="JO349" s="216"/>
      <c r="JP349" s="216"/>
      <c r="JQ349" s="216"/>
      <c r="JR349" s="216"/>
    </row>
    <row r="350" spans="58:278">
      <c r="BF350" s="215">
        <v>-73</v>
      </c>
      <c r="BG350" s="214">
        <f t="shared" si="3717"/>
        <v>-73</v>
      </c>
      <c r="BH350" s="257">
        <f t="shared" ref="BH350:BI350" si="4154">IF(BH352&lt;BH347,(BH347-BH352)/5+BH351,(BH352-BH347)/5+BH349)</f>
        <v>0.01</v>
      </c>
      <c r="BI350" s="254">
        <f t="shared" si="4154"/>
        <v>1.0833333333333335E-2</v>
      </c>
      <c r="BJ350" s="254">
        <f t="shared" ref="BJ350:CE350" si="4155">IF(BJ352&lt;BJ347,(BJ347-BJ352)/5+BJ351,(BJ352-BJ347)/5+BJ349)</f>
        <v>1.0416666666666664E-2</v>
      </c>
      <c r="BK350" s="254">
        <f t="shared" si="4155"/>
        <v>1.0277777777777778E-2</v>
      </c>
      <c r="BL350" s="254">
        <f t="shared" si="4155"/>
        <v>8.472222222222223E-3</v>
      </c>
      <c r="BM350" s="254">
        <f t="shared" si="4155"/>
        <v>8.472222222222223E-3</v>
      </c>
      <c r="BN350" s="254">
        <f t="shared" si="4155"/>
        <v>8.472222222222223E-3</v>
      </c>
      <c r="BO350" s="254">
        <f t="shared" si="4155"/>
        <v>8.7499999999999991E-3</v>
      </c>
      <c r="BP350" s="254">
        <f t="shared" si="4155"/>
        <v>7.6388888888888895E-3</v>
      </c>
      <c r="BQ350" s="254">
        <f t="shared" si="4155"/>
        <v>7.7777777777777784E-3</v>
      </c>
      <c r="BR350" s="254">
        <f t="shared" si="4155"/>
        <v>7.7777777777777784E-3</v>
      </c>
      <c r="BS350" s="254">
        <f t="shared" si="4155"/>
        <v>8.1944444444444452E-3</v>
      </c>
      <c r="BT350" s="254">
        <f t="shared" si="4155"/>
        <v>7.0833333333333338E-3</v>
      </c>
      <c r="BU350" s="254">
        <f t="shared" si="4155"/>
        <v>7.0833333333333338E-3</v>
      </c>
      <c r="BV350" s="254">
        <f t="shared" si="4155"/>
        <v>7.0833333333333338E-3</v>
      </c>
      <c r="BW350" s="254">
        <f t="shared" si="4155"/>
        <v>7.0833333333333338E-3</v>
      </c>
      <c r="BX350" s="254">
        <f t="shared" si="4155"/>
        <v>6.6666666666666671E-3</v>
      </c>
      <c r="BY350" s="254">
        <f t="shared" si="4155"/>
        <v>5.2777777777777779E-3</v>
      </c>
      <c r="BZ350" s="254">
        <f t="shared" si="4155"/>
        <v>4.5833333333333325E-3</v>
      </c>
      <c r="CA350" s="254">
        <f t="shared" si="4155"/>
        <v>3.8888888888888888E-3</v>
      </c>
      <c r="CB350" s="254">
        <f t="shared" si="4155"/>
        <v>0.99930555555555556</v>
      </c>
      <c r="CC350" s="254">
        <f t="shared" si="4155"/>
        <v>0.99930555555555556</v>
      </c>
      <c r="CD350" s="254">
        <f t="shared" si="4155"/>
        <v>0.9916666666666667</v>
      </c>
      <c r="CE350" s="254">
        <f t="shared" si="4155"/>
        <v>0.9916666666666667</v>
      </c>
      <c r="CF350" s="254">
        <f t="shared" ref="CF350:DO350" si="4156">IF(CF352&lt;CF347,(CF347-CF352)/5+CF351,(CF352-CF347)/5+CF349)</f>
        <v>0.98749999999999993</v>
      </c>
      <c r="CG350" s="254">
        <f t="shared" si="4156"/>
        <v>0.9819444444444444</v>
      </c>
      <c r="CH350" s="254">
        <f t="shared" si="4156"/>
        <v>0.39388888888888884</v>
      </c>
      <c r="CI350" s="254">
        <f t="shared" si="4156"/>
        <v>0.39222222222222225</v>
      </c>
      <c r="CJ350" s="254">
        <f t="shared" si="4156"/>
        <v>0.39055555555555554</v>
      </c>
      <c r="CK350" s="254">
        <f t="shared" si="4156"/>
        <v>0.38583333333333331</v>
      </c>
      <c r="CL350" s="254">
        <f t="shared" si="4156"/>
        <v>0.38500000000000001</v>
      </c>
      <c r="CM350" s="254">
        <f t="shared" si="4156"/>
        <v>0</v>
      </c>
      <c r="CN350" s="254">
        <f t="shared" si="4156"/>
        <v>0</v>
      </c>
      <c r="CO350" s="254">
        <f t="shared" si="4156"/>
        <v>0</v>
      </c>
      <c r="CP350" s="254">
        <f t="shared" si="4156"/>
        <v>0</v>
      </c>
      <c r="CQ350" s="254">
        <f t="shared" si="4156"/>
        <v>0</v>
      </c>
      <c r="CR350" s="254">
        <f t="shared" si="4156"/>
        <v>0</v>
      </c>
      <c r="CS350" s="254">
        <f t="shared" si="4156"/>
        <v>0</v>
      </c>
      <c r="CT350" s="254">
        <f t="shared" si="4156"/>
        <v>0</v>
      </c>
      <c r="CU350" s="254">
        <f t="shared" si="4156"/>
        <v>0</v>
      </c>
      <c r="CV350" s="254">
        <f t="shared" si="4156"/>
        <v>0</v>
      </c>
      <c r="CW350" s="254">
        <f t="shared" si="4156"/>
        <v>0</v>
      </c>
      <c r="CX350" s="254">
        <f t="shared" si="4156"/>
        <v>0</v>
      </c>
      <c r="CY350" s="254">
        <f t="shared" si="4156"/>
        <v>0</v>
      </c>
      <c r="CZ350" s="254">
        <f t="shared" si="4156"/>
        <v>0</v>
      </c>
      <c r="DA350" s="254">
        <f t="shared" si="4156"/>
        <v>0</v>
      </c>
      <c r="DB350" s="254">
        <f t="shared" si="4156"/>
        <v>0</v>
      </c>
      <c r="DC350" s="254">
        <f t="shared" si="4156"/>
        <v>0</v>
      </c>
      <c r="DD350" s="254">
        <f t="shared" si="4156"/>
        <v>0</v>
      </c>
      <c r="DE350" s="254">
        <f t="shared" si="4156"/>
        <v>0</v>
      </c>
      <c r="DF350" s="254">
        <f t="shared" si="4156"/>
        <v>0</v>
      </c>
      <c r="DG350" s="254">
        <f t="shared" si="4156"/>
        <v>0</v>
      </c>
      <c r="DH350" s="254">
        <f t="shared" si="4156"/>
        <v>0</v>
      </c>
      <c r="DI350" s="254">
        <f t="shared" si="4156"/>
        <v>0</v>
      </c>
      <c r="DJ350" s="254">
        <f t="shared" si="4156"/>
        <v>0</v>
      </c>
      <c r="DK350" s="254">
        <f t="shared" si="4156"/>
        <v>0</v>
      </c>
      <c r="DL350" s="254">
        <f t="shared" si="4156"/>
        <v>0</v>
      </c>
      <c r="DM350" s="254">
        <f t="shared" si="4156"/>
        <v>0</v>
      </c>
      <c r="DN350" s="254">
        <f t="shared" si="4156"/>
        <v>0</v>
      </c>
      <c r="DO350" s="254">
        <f t="shared" si="4156"/>
        <v>0</v>
      </c>
      <c r="DP350" s="254">
        <f t="shared" ref="DP350" si="4157">IF(DP352&lt;DP347,(DP347-DP352)/5+DP351,(DP352-DP347)/5+DP349)</f>
        <v>0</v>
      </c>
      <c r="DQ350" s="306">
        <f t="shared" si="3768"/>
        <v>-73</v>
      </c>
      <c r="DR350" s="254">
        <f t="shared" ref="DR350:DS350" si="4158">IF(DR352&lt;DR347,(DR347-DR352)/5+DR351,(DR352-DR347)/5+DR349)</f>
        <v>0</v>
      </c>
      <c r="DS350" s="254">
        <f t="shared" si="4158"/>
        <v>0</v>
      </c>
      <c r="DT350" s="254">
        <f t="shared" ref="DT350:FJ350" si="4159">IF(DT352&lt;DT347,(DT347-DT352)/5+DT351,(DT352-DT347)/5+DT349)</f>
        <v>0</v>
      </c>
      <c r="DU350" s="254">
        <f t="shared" si="4159"/>
        <v>0</v>
      </c>
      <c r="DV350" s="254">
        <f t="shared" si="4159"/>
        <v>0</v>
      </c>
      <c r="DW350" s="254">
        <f t="shared" si="4159"/>
        <v>0</v>
      </c>
      <c r="DX350" s="254">
        <f t="shared" si="4159"/>
        <v>0</v>
      </c>
      <c r="DY350" s="254">
        <f t="shared" si="4159"/>
        <v>0</v>
      </c>
      <c r="DZ350" s="254">
        <f t="shared" si="4159"/>
        <v>0</v>
      </c>
      <c r="EA350" s="254">
        <f t="shared" si="4159"/>
        <v>0</v>
      </c>
      <c r="EB350" s="254">
        <f t="shared" si="4159"/>
        <v>0</v>
      </c>
      <c r="EC350" s="254">
        <f t="shared" si="4159"/>
        <v>0</v>
      </c>
      <c r="ED350" s="254">
        <f t="shared" si="4159"/>
        <v>0</v>
      </c>
      <c r="EE350" s="254">
        <f t="shared" si="4159"/>
        <v>0</v>
      </c>
      <c r="EF350" s="254">
        <f t="shared" si="4159"/>
        <v>0</v>
      </c>
      <c r="EG350" s="254">
        <f t="shared" si="4159"/>
        <v>0</v>
      </c>
      <c r="EH350" s="254">
        <f t="shared" si="4159"/>
        <v>2.6666666666666665E-2</v>
      </c>
      <c r="EI350" s="254">
        <f t="shared" si="4159"/>
        <v>2.6666666666666665E-2</v>
      </c>
      <c r="EJ350" s="254">
        <f t="shared" si="4159"/>
        <v>2.6111111111111113E-2</v>
      </c>
      <c r="EK350" s="254">
        <f t="shared" si="4159"/>
        <v>2.2777777777777779E-2</v>
      </c>
      <c r="EL350" s="254">
        <f t="shared" si="4159"/>
        <v>1.9444444444444445E-2</v>
      </c>
      <c r="EM350" s="254">
        <f t="shared" si="4159"/>
        <v>1.5277777777777776E-2</v>
      </c>
      <c r="EN350" s="254">
        <f t="shared" si="4159"/>
        <v>1.1666666666666665E-2</v>
      </c>
      <c r="EO350" s="254">
        <f t="shared" si="4159"/>
        <v>1.1666666666666665E-2</v>
      </c>
      <c r="EP350" s="254">
        <f t="shared" si="4159"/>
        <v>6.6666666666666666E-2</v>
      </c>
      <c r="EQ350" s="254">
        <f t="shared" si="4159"/>
        <v>6.1805555555555558E-2</v>
      </c>
      <c r="ER350" s="254">
        <f t="shared" si="4159"/>
        <v>3.9583333333333331E-2</v>
      </c>
      <c r="ES350" s="254">
        <f t="shared" si="4159"/>
        <v>3.1944444444444449E-2</v>
      </c>
      <c r="ET350" s="254">
        <f t="shared" si="4159"/>
        <v>2.4305555555555556E-2</v>
      </c>
      <c r="EU350" s="254">
        <f t="shared" si="4159"/>
        <v>2.2222222222222223E-2</v>
      </c>
      <c r="EV350" s="254">
        <f t="shared" si="4159"/>
        <v>2.1527777777777781E-2</v>
      </c>
      <c r="EW350" s="254">
        <f t="shared" si="4159"/>
        <v>3.3888888888888892E-2</v>
      </c>
      <c r="EX350" s="254">
        <f t="shared" si="4159"/>
        <v>2.8333333333333335E-2</v>
      </c>
      <c r="EY350" s="254">
        <f t="shared" si="4159"/>
        <v>2.7916666666666666E-2</v>
      </c>
      <c r="EZ350" s="254">
        <f t="shared" si="4159"/>
        <v>2.2916666666666665E-2</v>
      </c>
      <c r="FA350" s="254">
        <f t="shared" si="4159"/>
        <v>1.6666666666666666E-2</v>
      </c>
      <c r="FB350" s="254">
        <f t="shared" si="4159"/>
        <v>1.486111111111111E-2</v>
      </c>
      <c r="FC350" s="254">
        <f t="shared" si="4159"/>
        <v>1.2916666666666667E-2</v>
      </c>
      <c r="FD350" s="254">
        <f t="shared" si="4159"/>
        <v>1.1527777777777779E-2</v>
      </c>
      <c r="FE350" s="254">
        <f t="shared" si="4159"/>
        <v>1.1527777777777779E-2</v>
      </c>
      <c r="FF350" s="254">
        <f t="shared" si="4159"/>
        <v>1.111111111111111E-2</v>
      </c>
      <c r="FG350" s="254">
        <f t="shared" si="4159"/>
        <v>1.2222222222222223E-2</v>
      </c>
      <c r="FH350" s="254">
        <f t="shared" si="4159"/>
        <v>1.1805555555555554E-2</v>
      </c>
      <c r="FI350" s="254">
        <f t="shared" si="4159"/>
        <v>1.097222222222222E-2</v>
      </c>
      <c r="FJ350" s="254">
        <f t="shared" si="4159"/>
        <v>1.0416666666666664E-2</v>
      </c>
      <c r="FK350" s="255">
        <f t="shared" ref="FK350" si="4160">IF(FK352&lt;FK347,(FK347-FK352)/5+FK351,(FK352-FK347)/5+FK349)</f>
        <v>0.01</v>
      </c>
      <c r="FL350" s="214">
        <f t="shared" si="3774"/>
        <v>-73</v>
      </c>
      <c r="FM350" s="214"/>
      <c r="FN350" s="214"/>
      <c r="FO350" s="216"/>
      <c r="FP350" s="216"/>
      <c r="FQ350" s="216"/>
      <c r="FR350" s="216"/>
      <c r="FS350" s="216"/>
      <c r="FT350" s="216"/>
      <c r="FU350" s="216"/>
      <c r="FV350" s="216"/>
      <c r="FW350" s="216"/>
      <c r="FX350" s="216"/>
      <c r="FY350" s="216"/>
      <c r="FZ350" s="216"/>
      <c r="GA350" s="216"/>
      <c r="GB350" s="216"/>
      <c r="GC350" s="216"/>
      <c r="GD350" s="216"/>
      <c r="GE350" s="216"/>
      <c r="GF350" s="216"/>
      <c r="GG350" s="216"/>
      <c r="GH350" s="216"/>
      <c r="GI350" s="216"/>
      <c r="GJ350" s="216"/>
      <c r="GK350" s="216"/>
      <c r="GL350" s="216"/>
      <c r="GM350" s="216"/>
      <c r="GN350" s="216"/>
      <c r="GO350" s="216"/>
      <c r="GP350" s="216"/>
      <c r="GQ350" s="216"/>
      <c r="GR350" s="216"/>
      <c r="GS350" s="216"/>
      <c r="GT350" s="216"/>
      <c r="GU350" s="216"/>
      <c r="GV350" s="216"/>
      <c r="GW350" s="216"/>
      <c r="GX350" s="216"/>
      <c r="GY350" s="216"/>
      <c r="GZ350" s="216"/>
      <c r="HA350" s="216"/>
      <c r="HB350" s="216"/>
      <c r="HC350" s="216"/>
      <c r="HD350" s="216"/>
      <c r="HE350" s="216"/>
      <c r="HF350" s="216"/>
      <c r="HG350" s="216"/>
      <c r="HH350" s="216"/>
      <c r="HI350" s="216"/>
      <c r="HJ350" s="216"/>
      <c r="HK350" s="216"/>
      <c r="HL350" s="216"/>
      <c r="HM350" s="216"/>
      <c r="HN350" s="216"/>
      <c r="HO350" s="216"/>
      <c r="HP350" s="216"/>
      <c r="HQ350" s="216"/>
      <c r="HR350" s="216"/>
      <c r="HS350" s="216"/>
      <c r="HT350" s="216"/>
      <c r="HU350" s="216"/>
      <c r="HV350" s="216"/>
      <c r="HW350" s="216"/>
      <c r="HX350" s="216"/>
      <c r="HY350" s="216"/>
      <c r="HZ350" s="216"/>
      <c r="IA350" s="216"/>
      <c r="IB350" s="216"/>
      <c r="IC350" s="216"/>
      <c r="ID350" s="216"/>
      <c r="IE350" s="216"/>
      <c r="IF350" s="216"/>
      <c r="IG350" s="216"/>
      <c r="IH350" s="216"/>
      <c r="II350" s="216"/>
      <c r="IJ350" s="216"/>
      <c r="IK350" s="216"/>
      <c r="IL350" s="216"/>
      <c r="IM350" s="216"/>
      <c r="IN350" s="216"/>
      <c r="IO350" s="216"/>
      <c r="IP350" s="216"/>
      <c r="IQ350" s="216"/>
      <c r="IR350" s="216"/>
      <c r="IS350" s="216"/>
      <c r="IT350" s="216"/>
      <c r="IU350" s="216"/>
      <c r="IV350" s="216"/>
      <c r="IW350" s="216"/>
      <c r="IX350" s="216"/>
      <c r="IY350" s="216"/>
      <c r="IZ350" s="216"/>
      <c r="JA350" s="216"/>
      <c r="JB350" s="216"/>
      <c r="JC350" s="216"/>
      <c r="JD350" s="216"/>
      <c r="JE350" s="216"/>
      <c r="JF350" s="216"/>
      <c r="JG350" s="216"/>
      <c r="JH350" s="216"/>
      <c r="JI350" s="216"/>
      <c r="JJ350" s="216"/>
      <c r="JK350" s="216"/>
      <c r="JL350" s="216"/>
      <c r="JM350" s="216"/>
      <c r="JN350" s="216"/>
      <c r="JO350" s="216"/>
      <c r="JP350" s="216"/>
      <c r="JQ350" s="216"/>
      <c r="JR350" s="216"/>
    </row>
    <row r="351" spans="58:278" ht="15.75" thickBot="1">
      <c r="BF351" s="215">
        <v>-74</v>
      </c>
      <c r="BG351" s="214">
        <f t="shared" si="3717"/>
        <v>-74</v>
      </c>
      <c r="BH351" s="286">
        <f>IF(BH352&lt;BH347,(BH347-BH352)/5+BH352,(BH352-BH347)/5+BH350)</f>
        <v>1.0555555555555556E-2</v>
      </c>
      <c r="BI351" s="283">
        <f>IF(BI352&lt;BI347,(BI347-BI352)/5+BI352,(BI352-BI347)/5+BI350)</f>
        <v>1.0972222222222225E-2</v>
      </c>
      <c r="BJ351" s="283">
        <f t="shared" ref="BJ351:CE351" si="4161">IF(BJ352&lt;BJ347,(BJ347-BJ352)/5+BJ352,(BJ352-BJ347)/5+BJ350)</f>
        <v>1.1111111111111108E-2</v>
      </c>
      <c r="BK351" s="283">
        <f t="shared" si="4161"/>
        <v>1.1388888888888889E-2</v>
      </c>
      <c r="BL351" s="283">
        <f t="shared" si="4161"/>
        <v>9.4444444444444445E-3</v>
      </c>
      <c r="BM351" s="283">
        <f t="shared" si="4161"/>
        <v>9.4444444444444445E-3</v>
      </c>
      <c r="BN351" s="283">
        <f t="shared" si="4161"/>
        <v>9.4444444444444445E-3</v>
      </c>
      <c r="BO351" s="283">
        <f t="shared" si="4161"/>
        <v>9.5833333333333326E-3</v>
      </c>
      <c r="BP351" s="283">
        <f t="shared" si="4161"/>
        <v>8.333333333333335E-3</v>
      </c>
      <c r="BQ351" s="283">
        <f t="shared" si="4161"/>
        <v>8.7500000000000008E-3</v>
      </c>
      <c r="BR351" s="283">
        <f t="shared" si="4161"/>
        <v>8.7500000000000008E-3</v>
      </c>
      <c r="BS351" s="283">
        <f t="shared" si="4161"/>
        <v>9.3055555555555565E-3</v>
      </c>
      <c r="BT351" s="283">
        <f t="shared" si="4161"/>
        <v>8.0555555555555554E-3</v>
      </c>
      <c r="BU351" s="283">
        <f t="shared" si="4161"/>
        <v>8.0555555555555554E-3</v>
      </c>
      <c r="BV351" s="283">
        <f t="shared" si="4161"/>
        <v>8.0555555555555554E-3</v>
      </c>
      <c r="BW351" s="283">
        <f t="shared" si="4161"/>
        <v>8.0555555555555554E-3</v>
      </c>
      <c r="BX351" s="283">
        <f t="shared" si="4161"/>
        <v>7.5000000000000006E-3</v>
      </c>
      <c r="BY351" s="283">
        <f t="shared" si="4161"/>
        <v>6.1111111111111114E-3</v>
      </c>
      <c r="BZ351" s="283">
        <f t="shared" si="4161"/>
        <v>5.416666666666666E-3</v>
      </c>
      <c r="CA351" s="283">
        <f t="shared" si="4161"/>
        <v>4.7222222222222223E-3</v>
      </c>
      <c r="CB351" s="283">
        <f t="shared" si="4161"/>
        <v>0.99930555555555556</v>
      </c>
      <c r="CC351" s="283">
        <f t="shared" si="4161"/>
        <v>0.99930555555555556</v>
      </c>
      <c r="CD351" s="283">
        <f t="shared" si="4161"/>
        <v>0.9916666666666667</v>
      </c>
      <c r="CE351" s="283">
        <f t="shared" si="4161"/>
        <v>0.9916666666666667</v>
      </c>
      <c r="CF351" s="283">
        <f t="shared" ref="CF351" si="4162">IF(CF352&lt;CF347,(CF347-CF352)/5+CF352,(CF352-CF347)/5+CF350)</f>
        <v>0.98749999999999993</v>
      </c>
      <c r="CG351" s="283">
        <f t="shared" ref="CG351" si="4163">IF(CG352&lt;CG347,(CG347-CG352)/5+CG352,(CG352-CG347)/5+CG350)</f>
        <v>0.9819444444444444</v>
      </c>
      <c r="CH351" s="283">
        <f t="shared" ref="CH351" si="4164">IF(CH352&lt;CH347,(CH347-CH352)/5+CH352,(CH352-CH347)/5+CH350)</f>
        <v>0.19694444444444442</v>
      </c>
      <c r="CI351" s="283">
        <f t="shared" ref="CI351" si="4165">IF(CI352&lt;CI347,(CI347-CI352)/5+CI352,(CI352-CI347)/5+CI350)</f>
        <v>0.19611111111111112</v>
      </c>
      <c r="CJ351" s="283">
        <f t="shared" ref="CJ351" si="4166">IF(CJ352&lt;CJ347,(CJ347-CJ352)/5+CJ352,(CJ352-CJ347)/5+CJ350)</f>
        <v>0.19527777777777777</v>
      </c>
      <c r="CK351" s="283">
        <f t="shared" ref="CK351" si="4167">IF(CK352&lt;CK347,(CK347-CK352)/5+CK352,(CK352-CK347)/5+CK350)</f>
        <v>0.19291666666666665</v>
      </c>
      <c r="CL351" s="283">
        <f t="shared" ref="CL351" si="4168">IF(CL352&lt;CL347,(CL347-CL352)/5+CL352,(CL352-CL347)/5+CL350)</f>
        <v>0.1925</v>
      </c>
      <c r="CM351" s="283">
        <f t="shared" ref="CM351" si="4169">IF(CM352&lt;CM347,(CM347-CM352)/5+CM352,(CM352-CM347)/5+CM350)</f>
        <v>0</v>
      </c>
      <c r="CN351" s="283">
        <f t="shared" ref="CN351" si="4170">IF(CN352&lt;CN347,(CN347-CN352)/5+CN352,(CN352-CN347)/5+CN350)</f>
        <v>0</v>
      </c>
      <c r="CO351" s="283">
        <f t="shared" ref="CO351" si="4171">IF(CO352&lt;CO347,(CO347-CO352)/5+CO352,(CO352-CO347)/5+CO350)</f>
        <v>0</v>
      </c>
      <c r="CP351" s="283">
        <f t="shared" ref="CP351" si="4172">IF(CP352&lt;CP347,(CP347-CP352)/5+CP352,(CP352-CP347)/5+CP350)</f>
        <v>0</v>
      </c>
      <c r="CQ351" s="283">
        <f t="shared" ref="CQ351" si="4173">IF(CQ352&lt;CQ347,(CQ347-CQ352)/5+CQ352,(CQ352-CQ347)/5+CQ350)</f>
        <v>0</v>
      </c>
      <c r="CR351" s="283">
        <f t="shared" ref="CR351" si="4174">IF(CR352&lt;CR347,(CR347-CR352)/5+CR352,(CR352-CR347)/5+CR350)</f>
        <v>0</v>
      </c>
      <c r="CS351" s="283">
        <f t="shared" ref="CS351" si="4175">IF(CS352&lt;CS347,(CS347-CS352)/5+CS352,(CS352-CS347)/5+CS350)</f>
        <v>0</v>
      </c>
      <c r="CT351" s="283">
        <f t="shared" ref="CT351" si="4176">IF(CT352&lt;CT347,(CT347-CT352)/5+CT352,(CT352-CT347)/5+CT350)</f>
        <v>0</v>
      </c>
      <c r="CU351" s="283">
        <f t="shared" ref="CU351" si="4177">IF(CU352&lt;CU347,(CU347-CU352)/5+CU352,(CU352-CU347)/5+CU350)</f>
        <v>0</v>
      </c>
      <c r="CV351" s="283">
        <f t="shared" ref="CV351" si="4178">IF(CV352&lt;CV347,(CV347-CV352)/5+CV352,(CV352-CV347)/5+CV350)</f>
        <v>0</v>
      </c>
      <c r="CW351" s="283">
        <f t="shared" ref="CW351" si="4179">IF(CW352&lt;CW347,(CW347-CW352)/5+CW352,(CW352-CW347)/5+CW350)</f>
        <v>0</v>
      </c>
      <c r="CX351" s="283">
        <f t="shared" ref="CX351" si="4180">IF(CX352&lt;CX347,(CX347-CX352)/5+CX352,(CX352-CX347)/5+CX350)</f>
        <v>0</v>
      </c>
      <c r="CY351" s="283">
        <f t="shared" ref="CY351" si="4181">IF(CY352&lt;CY347,(CY347-CY352)/5+CY352,(CY352-CY347)/5+CY350)</f>
        <v>0</v>
      </c>
      <c r="CZ351" s="283">
        <f t="shared" ref="CZ351" si="4182">IF(CZ352&lt;CZ347,(CZ347-CZ352)/5+CZ352,(CZ352-CZ347)/5+CZ350)</f>
        <v>0</v>
      </c>
      <c r="DA351" s="283">
        <f t="shared" ref="DA351" si="4183">IF(DA352&lt;DA347,(DA347-DA352)/5+DA352,(DA352-DA347)/5+DA350)</f>
        <v>0</v>
      </c>
      <c r="DB351" s="283">
        <f t="shared" ref="DB351" si="4184">IF(DB352&lt;DB347,(DB347-DB352)/5+DB352,(DB352-DB347)/5+DB350)</f>
        <v>0</v>
      </c>
      <c r="DC351" s="283">
        <f t="shared" ref="DC351" si="4185">IF(DC352&lt;DC347,(DC347-DC352)/5+DC352,(DC352-DC347)/5+DC350)</f>
        <v>0</v>
      </c>
      <c r="DD351" s="283">
        <f t="shared" ref="DD351" si="4186">IF(DD352&lt;DD347,(DD347-DD352)/5+DD352,(DD352-DD347)/5+DD350)</f>
        <v>0</v>
      </c>
      <c r="DE351" s="283">
        <f t="shared" ref="DE351" si="4187">IF(DE352&lt;DE347,(DE347-DE352)/5+DE352,(DE352-DE347)/5+DE350)</f>
        <v>0</v>
      </c>
      <c r="DF351" s="283">
        <f t="shared" ref="DF351" si="4188">IF(DF352&lt;DF347,(DF347-DF352)/5+DF352,(DF352-DF347)/5+DF350)</f>
        <v>0</v>
      </c>
      <c r="DG351" s="283">
        <f t="shared" ref="DG351" si="4189">IF(DG352&lt;DG347,(DG347-DG352)/5+DG352,(DG352-DG347)/5+DG350)</f>
        <v>0</v>
      </c>
      <c r="DH351" s="283">
        <f t="shared" ref="DH351" si="4190">IF(DH352&lt;DH347,(DH347-DH352)/5+DH352,(DH352-DH347)/5+DH350)</f>
        <v>0</v>
      </c>
      <c r="DI351" s="283">
        <f t="shared" ref="DI351" si="4191">IF(DI352&lt;DI347,(DI347-DI352)/5+DI352,(DI352-DI347)/5+DI350)</f>
        <v>0</v>
      </c>
      <c r="DJ351" s="283">
        <f t="shared" ref="DJ351" si="4192">IF(DJ352&lt;DJ347,(DJ347-DJ352)/5+DJ352,(DJ352-DJ347)/5+DJ350)</f>
        <v>0</v>
      </c>
      <c r="DK351" s="283">
        <f t="shared" ref="DK351" si="4193">IF(DK352&lt;DK347,(DK347-DK352)/5+DK352,(DK352-DK347)/5+DK350)</f>
        <v>0</v>
      </c>
      <c r="DL351" s="283">
        <f t="shared" ref="DL351" si="4194">IF(DL352&lt;DL347,(DL347-DL352)/5+DL352,(DL352-DL347)/5+DL350)</f>
        <v>0</v>
      </c>
      <c r="DM351" s="283">
        <f t="shared" ref="DM351" si="4195">IF(DM352&lt;DM347,(DM347-DM352)/5+DM352,(DM352-DM347)/5+DM350)</f>
        <v>0</v>
      </c>
      <c r="DN351" s="283">
        <f t="shared" ref="DN351" si="4196">IF(DN352&lt;DN347,(DN347-DN352)/5+DN352,(DN352-DN347)/5+DN350)</f>
        <v>0</v>
      </c>
      <c r="DO351" s="283">
        <f t="shared" ref="DO351" si="4197">IF(DO352&lt;DO347,(DO347-DO352)/5+DO352,(DO352-DO347)/5+DO350)</f>
        <v>0</v>
      </c>
      <c r="DP351" s="283">
        <f t="shared" ref="DP351" si="4198">IF(DP352&lt;DP347,(DP347-DP352)/5+DP352,(DP352-DP347)/5+DP350)</f>
        <v>0</v>
      </c>
      <c r="DQ351" s="306">
        <f t="shared" si="3768"/>
        <v>-74</v>
      </c>
      <c r="DR351" s="272">
        <f t="shared" ref="DR351:DS351" si="4199">IF(DR352&lt;DR347,(DR347-DR352)/5+DR352,(DR352-DR347)/5+DR350)</f>
        <v>0</v>
      </c>
      <c r="DS351" s="272">
        <f t="shared" si="4199"/>
        <v>0</v>
      </c>
      <c r="DT351" s="272">
        <f t="shared" ref="DT351:FJ351" si="4200">IF(DT352&lt;DT347,(DT347-DT352)/5+DT352,(DT352-DT347)/5+DT350)</f>
        <v>0</v>
      </c>
      <c r="DU351" s="272">
        <f t="shared" si="4200"/>
        <v>0</v>
      </c>
      <c r="DV351" s="272">
        <f t="shared" si="4200"/>
        <v>0</v>
      </c>
      <c r="DW351" s="272">
        <f t="shared" si="4200"/>
        <v>0</v>
      </c>
      <c r="DX351" s="272">
        <f t="shared" si="4200"/>
        <v>0</v>
      </c>
      <c r="DY351" s="272">
        <f t="shared" si="4200"/>
        <v>0</v>
      </c>
      <c r="DZ351" s="272">
        <f t="shared" si="4200"/>
        <v>0</v>
      </c>
      <c r="EA351" s="272">
        <f t="shared" si="4200"/>
        <v>0</v>
      </c>
      <c r="EB351" s="272">
        <f t="shared" si="4200"/>
        <v>0</v>
      </c>
      <c r="EC351" s="272">
        <f t="shared" si="4200"/>
        <v>0</v>
      </c>
      <c r="ED351" s="272">
        <f t="shared" si="4200"/>
        <v>0</v>
      </c>
      <c r="EE351" s="272">
        <f t="shared" si="4200"/>
        <v>0</v>
      </c>
      <c r="EF351" s="272">
        <f t="shared" si="4200"/>
        <v>0</v>
      </c>
      <c r="EG351" s="272">
        <f t="shared" si="4200"/>
        <v>0</v>
      </c>
      <c r="EH351" s="272">
        <f t="shared" si="4200"/>
        <v>1.3333333333333332E-2</v>
      </c>
      <c r="EI351" s="272">
        <f t="shared" si="4200"/>
        <v>1.3333333333333332E-2</v>
      </c>
      <c r="EJ351" s="272">
        <f t="shared" si="4200"/>
        <v>1.3055555555555556E-2</v>
      </c>
      <c r="EK351" s="272">
        <f t="shared" si="4200"/>
        <v>1.1388888888888889E-2</v>
      </c>
      <c r="EL351" s="272">
        <f t="shared" si="4200"/>
        <v>9.7222222222222224E-3</v>
      </c>
      <c r="EM351" s="272">
        <f t="shared" si="4200"/>
        <v>7.6388888888888878E-3</v>
      </c>
      <c r="EN351" s="272">
        <f t="shared" si="4200"/>
        <v>5.8333333333333327E-3</v>
      </c>
      <c r="EO351" s="272">
        <f t="shared" si="4200"/>
        <v>5.8333333333333327E-3</v>
      </c>
      <c r="EP351" s="272">
        <f t="shared" si="4200"/>
        <v>6.6666666666666666E-2</v>
      </c>
      <c r="EQ351" s="272">
        <f t="shared" si="4200"/>
        <v>6.1805555555555558E-2</v>
      </c>
      <c r="ER351" s="272">
        <f t="shared" si="4200"/>
        <v>3.9583333333333331E-2</v>
      </c>
      <c r="ES351" s="272">
        <f t="shared" si="4200"/>
        <v>3.1944444444444449E-2</v>
      </c>
      <c r="ET351" s="272">
        <f t="shared" si="4200"/>
        <v>2.4305555555555556E-2</v>
      </c>
      <c r="EU351" s="272">
        <f t="shared" si="4200"/>
        <v>2.2222222222222223E-2</v>
      </c>
      <c r="EV351" s="272">
        <f t="shared" si="4200"/>
        <v>2.1527777777777781E-2</v>
      </c>
      <c r="EW351" s="272">
        <f t="shared" si="4200"/>
        <v>3.8472222222222227E-2</v>
      </c>
      <c r="EX351" s="272">
        <f t="shared" si="4200"/>
        <v>3.2222222222222222E-2</v>
      </c>
      <c r="EY351" s="272">
        <f t="shared" si="4200"/>
        <v>3.1666666666666662E-2</v>
      </c>
      <c r="EZ351" s="272">
        <f t="shared" si="4200"/>
        <v>2.5694444444444443E-2</v>
      </c>
      <c r="FA351" s="272">
        <f t="shared" si="4200"/>
        <v>1.8055555555555554E-2</v>
      </c>
      <c r="FB351" s="272">
        <f t="shared" si="4200"/>
        <v>1.6111111111111111E-2</v>
      </c>
      <c r="FC351" s="272">
        <f t="shared" si="4200"/>
        <v>1.375E-2</v>
      </c>
      <c r="FD351" s="272">
        <f t="shared" si="4200"/>
        <v>1.2361111111111113E-2</v>
      </c>
      <c r="FE351" s="272">
        <f t="shared" si="4200"/>
        <v>1.2361111111111113E-2</v>
      </c>
      <c r="FF351" s="272">
        <f t="shared" si="4200"/>
        <v>1.1805555555555554E-2</v>
      </c>
      <c r="FG351" s="272">
        <f t="shared" si="4200"/>
        <v>1.3055555555555556E-2</v>
      </c>
      <c r="FH351" s="272">
        <f t="shared" si="4200"/>
        <v>1.2499999999999997E-2</v>
      </c>
      <c r="FI351" s="272">
        <f t="shared" si="4200"/>
        <v>1.1388888888888886E-2</v>
      </c>
      <c r="FJ351" s="272">
        <f t="shared" si="4200"/>
        <v>1.1111111111111108E-2</v>
      </c>
      <c r="FK351" s="275">
        <f t="shared" ref="FK351" si="4201">IF(FK352&lt;FK347,(FK347-FK352)/5+FK352,(FK352-FK347)/5+FK350)</f>
        <v>1.0555555555555556E-2</v>
      </c>
      <c r="FL351" s="214">
        <f t="shared" si="3774"/>
        <v>-74</v>
      </c>
      <c r="FM351" s="214"/>
      <c r="FN351" s="214"/>
      <c r="FO351" s="216"/>
      <c r="FP351" s="216"/>
      <c r="FQ351" s="216"/>
      <c r="FR351" s="216"/>
      <c r="FS351" s="216"/>
      <c r="FT351" s="216"/>
      <c r="FU351" s="216"/>
      <c r="FV351" s="216"/>
      <c r="FW351" s="216"/>
      <c r="FX351" s="216"/>
      <c r="FY351" s="216"/>
      <c r="FZ351" s="216"/>
      <c r="GA351" s="216"/>
      <c r="GB351" s="216"/>
      <c r="GC351" s="216"/>
      <c r="GD351" s="216"/>
      <c r="GE351" s="216"/>
      <c r="GF351" s="216"/>
      <c r="GG351" s="216"/>
      <c r="GH351" s="216"/>
      <c r="GI351" s="216"/>
      <c r="GJ351" s="216"/>
      <c r="GK351" s="216"/>
      <c r="GL351" s="216"/>
      <c r="GM351" s="216"/>
      <c r="GN351" s="216"/>
      <c r="GO351" s="216"/>
      <c r="GP351" s="216"/>
      <c r="GQ351" s="216"/>
      <c r="GR351" s="216"/>
      <c r="GS351" s="216"/>
      <c r="GT351" s="216"/>
      <c r="GU351" s="216"/>
      <c r="GV351" s="216"/>
      <c r="GW351" s="216"/>
      <c r="GX351" s="216"/>
      <c r="GY351" s="216"/>
      <c r="GZ351" s="216"/>
      <c r="HA351" s="216"/>
      <c r="HB351" s="216"/>
      <c r="HC351" s="216"/>
      <c r="HD351" s="216"/>
      <c r="HE351" s="216"/>
      <c r="HF351" s="216"/>
      <c r="HG351" s="216"/>
      <c r="HH351" s="216"/>
      <c r="HI351" s="216"/>
      <c r="HJ351" s="216"/>
      <c r="HK351" s="216"/>
      <c r="HL351" s="216"/>
      <c r="HM351" s="216"/>
      <c r="HN351" s="216"/>
      <c r="HO351" s="216"/>
      <c r="HP351" s="216"/>
      <c r="HQ351" s="216"/>
      <c r="HR351" s="216"/>
      <c r="HS351" s="216"/>
      <c r="HT351" s="216"/>
      <c r="HU351" s="216"/>
      <c r="HV351" s="216"/>
      <c r="HW351" s="216"/>
      <c r="HX351" s="216"/>
      <c r="HY351" s="216"/>
      <c r="HZ351" s="216"/>
      <c r="IA351" s="216"/>
      <c r="IB351" s="216"/>
      <c r="IC351" s="216"/>
      <c r="ID351" s="216"/>
      <c r="IE351" s="216"/>
      <c r="IF351" s="216"/>
      <c r="IG351" s="216"/>
      <c r="IH351" s="216"/>
      <c r="II351" s="216"/>
      <c r="IJ351" s="216"/>
      <c r="IK351" s="216"/>
      <c r="IL351" s="216"/>
      <c r="IM351" s="216"/>
      <c r="IN351" s="216"/>
      <c r="IO351" s="216"/>
      <c r="IP351" s="216"/>
      <c r="IQ351" s="216"/>
      <c r="IR351" s="216"/>
      <c r="IS351" s="216"/>
      <c r="IT351" s="216"/>
      <c r="IU351" s="216"/>
      <c r="IV351" s="216"/>
      <c r="IW351" s="216"/>
      <c r="IX351" s="216"/>
      <c r="IY351" s="216"/>
      <c r="IZ351" s="216"/>
      <c r="JA351" s="216"/>
      <c r="JB351" s="216"/>
      <c r="JC351" s="216"/>
      <c r="JD351" s="216"/>
      <c r="JE351" s="216"/>
      <c r="JF351" s="216"/>
      <c r="JG351" s="216"/>
      <c r="JH351" s="216"/>
      <c r="JI351" s="216"/>
      <c r="JJ351" s="216"/>
      <c r="JK351" s="216"/>
      <c r="JL351" s="216"/>
      <c r="JM351" s="216"/>
      <c r="JN351" s="216"/>
      <c r="JO351" s="216"/>
      <c r="JP351" s="216"/>
      <c r="JQ351" s="216"/>
      <c r="JR351" s="216"/>
    </row>
    <row r="352" spans="58:278" ht="15.75" thickBot="1">
      <c r="BF352" s="215">
        <v>-75</v>
      </c>
      <c r="BG352" s="214">
        <f t="shared" si="3717"/>
        <v>-75</v>
      </c>
      <c r="BH352" s="258">
        <v>1.1111111111111112E-2</v>
      </c>
      <c r="BI352" s="259">
        <v>1.1111111111111112E-2</v>
      </c>
      <c r="BJ352" s="259">
        <v>1.1805555555555555E-2</v>
      </c>
      <c r="BK352" s="259">
        <v>1.2499999999999999E-2</v>
      </c>
      <c r="BL352" s="259">
        <v>1.0416666666666666E-2</v>
      </c>
      <c r="BM352" s="259">
        <v>1.0416666666666666E-2</v>
      </c>
      <c r="BN352" s="259">
        <v>1.0416666666666666E-2</v>
      </c>
      <c r="BO352" s="259">
        <v>1.0416666666666666E-2</v>
      </c>
      <c r="BP352" s="259">
        <v>9.0277777777777787E-3</v>
      </c>
      <c r="BQ352" s="259">
        <v>9.7222222222222224E-3</v>
      </c>
      <c r="BR352" s="259">
        <v>9.7222222222222224E-3</v>
      </c>
      <c r="BS352" s="259">
        <v>1.0416666666666666E-2</v>
      </c>
      <c r="BT352" s="259">
        <v>9.0277777777777787E-3</v>
      </c>
      <c r="BU352" s="259">
        <v>9.0277777777777787E-3</v>
      </c>
      <c r="BV352" s="259">
        <v>9.0277777777777787E-3</v>
      </c>
      <c r="BW352" s="259">
        <v>9.0277777777777787E-3</v>
      </c>
      <c r="BX352" s="259">
        <v>8.3333333333333332E-3</v>
      </c>
      <c r="BY352" s="259">
        <v>6.9444444444444441E-3</v>
      </c>
      <c r="BZ352" s="259">
        <v>6.2499999999999995E-3</v>
      </c>
      <c r="CA352" s="259">
        <v>5.5555555555555558E-3</v>
      </c>
      <c r="CB352" s="259">
        <v>0.99930555555555556</v>
      </c>
      <c r="CC352" s="259">
        <v>0.99930555555555556</v>
      </c>
      <c r="CD352" s="259">
        <v>0.9916666666666667</v>
      </c>
      <c r="CE352" s="259">
        <v>0.9916666666666667</v>
      </c>
      <c r="CF352" s="259">
        <v>0.98749999999999993</v>
      </c>
      <c r="CG352" s="259">
        <v>0.9819444444444444</v>
      </c>
      <c r="CH352" s="259"/>
      <c r="CI352" s="259"/>
      <c r="CJ352" s="259"/>
      <c r="CK352" s="259"/>
      <c r="CL352" s="259"/>
      <c r="CM352" s="259"/>
      <c r="CN352" s="259"/>
      <c r="CO352" s="259"/>
      <c r="CP352" s="259"/>
      <c r="CQ352" s="259"/>
      <c r="CR352" s="259"/>
      <c r="CS352" s="259"/>
      <c r="CT352" s="259"/>
      <c r="CU352" s="259"/>
      <c r="CV352" s="259"/>
      <c r="CW352" s="259"/>
      <c r="CX352" s="259"/>
      <c r="CY352" s="259"/>
      <c r="CZ352" s="259"/>
      <c r="DA352" s="259"/>
      <c r="DB352" s="259"/>
      <c r="DC352" s="259"/>
      <c r="DD352" s="259"/>
      <c r="DE352" s="259"/>
      <c r="DF352" s="259"/>
      <c r="DG352" s="259"/>
      <c r="DH352" s="259"/>
      <c r="DI352" s="259"/>
      <c r="DJ352" s="259"/>
      <c r="DK352" s="259"/>
      <c r="DL352" s="259"/>
      <c r="DM352" s="259"/>
      <c r="DN352" s="259"/>
      <c r="DO352" s="259"/>
      <c r="DP352" s="300"/>
      <c r="DQ352" s="306">
        <f t="shared" si="3768"/>
        <v>-75</v>
      </c>
      <c r="DR352" s="295"/>
      <c r="DS352" s="259"/>
      <c r="DT352" s="259"/>
      <c r="DU352" s="259"/>
      <c r="DV352" s="259"/>
      <c r="DW352" s="259"/>
      <c r="DX352" s="259"/>
      <c r="DY352" s="259"/>
      <c r="DZ352" s="259"/>
      <c r="EA352" s="259"/>
      <c r="EB352" s="290"/>
      <c r="EC352" s="259"/>
      <c r="ED352" s="259"/>
      <c r="EE352" s="259"/>
      <c r="EF352" s="259"/>
      <c r="EG352" s="259"/>
      <c r="EH352" s="259"/>
      <c r="EI352" s="259"/>
      <c r="EJ352" s="259"/>
      <c r="EK352" s="259"/>
      <c r="EL352" s="259"/>
      <c r="EM352" s="259"/>
      <c r="EN352" s="259"/>
      <c r="EO352" s="259"/>
      <c r="EP352" s="259">
        <v>6.6666666666666666E-2</v>
      </c>
      <c r="EQ352" s="259">
        <v>6.1805555555555558E-2</v>
      </c>
      <c r="ER352" s="259">
        <v>3.9583333333333331E-2</v>
      </c>
      <c r="ES352" s="259">
        <v>3.1944444444444449E-2</v>
      </c>
      <c r="ET352" s="259">
        <v>2.4305555555555556E-2</v>
      </c>
      <c r="EU352" s="259">
        <v>2.2222222222222223E-2</v>
      </c>
      <c r="EV352" s="259">
        <v>2.1527777777777781E-2</v>
      </c>
      <c r="EW352" s="259">
        <v>4.3055555555555562E-2</v>
      </c>
      <c r="EX352" s="259">
        <v>3.6111111111111115E-2</v>
      </c>
      <c r="EY352" s="259">
        <v>3.5416666666666666E-2</v>
      </c>
      <c r="EZ352" s="259">
        <v>2.8472222222222222E-2</v>
      </c>
      <c r="FA352" s="259">
        <v>1.9444444444444445E-2</v>
      </c>
      <c r="FB352" s="259">
        <v>1.7361111111111112E-2</v>
      </c>
      <c r="FC352" s="259">
        <v>1.4583333333333332E-2</v>
      </c>
      <c r="FD352" s="259">
        <v>1.3194444444444444E-2</v>
      </c>
      <c r="FE352" s="259">
        <v>1.3194444444444444E-2</v>
      </c>
      <c r="FF352" s="259">
        <v>1.2499999999999999E-2</v>
      </c>
      <c r="FG352" s="259">
        <v>1.3888888888888888E-2</v>
      </c>
      <c r="FH352" s="259">
        <v>1.3194444444444444E-2</v>
      </c>
      <c r="FI352" s="259">
        <v>1.1805555555555555E-2</v>
      </c>
      <c r="FJ352" s="259">
        <v>1.1805555555555555E-2</v>
      </c>
      <c r="FK352" s="273">
        <v>1.1111111111111112E-2</v>
      </c>
      <c r="FL352" s="214">
        <f t="shared" si="3774"/>
        <v>-75</v>
      </c>
      <c r="FM352" s="214"/>
      <c r="FN352" s="214"/>
      <c r="FO352" s="216"/>
      <c r="FP352" s="216"/>
      <c r="FQ352" s="216"/>
      <c r="FR352" s="216"/>
      <c r="FS352" s="216"/>
      <c r="FT352" s="216"/>
      <c r="FU352" s="216"/>
      <c r="FV352" s="216"/>
      <c r="FW352" s="216"/>
      <c r="FX352" s="216"/>
      <c r="FY352" s="216"/>
      <c r="FZ352" s="216"/>
      <c r="GA352" s="216"/>
      <c r="GB352" s="216"/>
      <c r="GC352" s="216"/>
      <c r="GD352" s="216"/>
      <c r="GE352" s="216"/>
      <c r="GF352" s="216"/>
      <c r="GG352" s="216"/>
      <c r="GH352" s="216"/>
      <c r="GI352" s="216"/>
      <c r="GJ352" s="216"/>
      <c r="GK352" s="216"/>
      <c r="GL352" s="216"/>
      <c r="GM352" s="216"/>
      <c r="GN352" s="216"/>
      <c r="GO352" s="216"/>
      <c r="GP352" s="216"/>
      <c r="GQ352" s="216"/>
      <c r="GR352" s="216"/>
      <c r="GS352" s="216"/>
      <c r="GT352" s="216"/>
      <c r="GU352" s="216"/>
      <c r="GV352" s="216"/>
      <c r="GW352" s="216"/>
      <c r="GX352" s="216"/>
      <c r="GY352" s="216"/>
      <c r="GZ352" s="216"/>
      <c r="HA352" s="216"/>
      <c r="HB352" s="216"/>
      <c r="HC352" s="216"/>
      <c r="HD352" s="216"/>
      <c r="HE352" s="216"/>
      <c r="HF352" s="216"/>
      <c r="HG352" s="216"/>
      <c r="HH352" s="216"/>
      <c r="HI352" s="216"/>
      <c r="HJ352" s="216"/>
      <c r="HK352" s="216"/>
      <c r="HL352" s="216"/>
      <c r="HM352" s="216"/>
      <c r="HN352" s="216"/>
      <c r="HO352" s="216"/>
      <c r="HP352" s="216"/>
      <c r="HQ352" s="216"/>
      <c r="HR352" s="216"/>
      <c r="HS352" s="216"/>
      <c r="HT352" s="216"/>
      <c r="HU352" s="216"/>
      <c r="HV352" s="216"/>
      <c r="HW352" s="216"/>
      <c r="HX352" s="216"/>
      <c r="HY352" s="216"/>
      <c r="HZ352" s="216"/>
      <c r="IA352" s="216"/>
      <c r="IB352" s="216"/>
      <c r="IC352" s="216"/>
      <c r="ID352" s="216"/>
      <c r="IE352" s="216"/>
      <c r="IF352" s="216"/>
      <c r="IG352" s="216"/>
      <c r="IH352" s="216"/>
      <c r="II352" s="216"/>
      <c r="IJ352" s="216"/>
      <c r="IK352" s="216"/>
      <c r="IL352" s="216"/>
      <c r="IM352" s="216"/>
      <c r="IN352" s="216"/>
      <c r="IO352" s="216"/>
      <c r="IP352" s="216"/>
      <c r="IQ352" s="216"/>
      <c r="IR352" s="216"/>
      <c r="IS352" s="216"/>
      <c r="IT352" s="216"/>
      <c r="IU352" s="216"/>
      <c r="IV352" s="216"/>
      <c r="IW352" s="216"/>
      <c r="IX352" s="216"/>
      <c r="IY352" s="216"/>
      <c r="IZ352" s="216"/>
      <c r="JA352" s="216"/>
      <c r="JB352" s="216"/>
      <c r="JC352" s="216"/>
      <c r="JD352" s="216"/>
      <c r="JE352" s="216"/>
      <c r="JF352" s="216"/>
      <c r="JG352" s="216"/>
      <c r="JH352" s="216"/>
      <c r="JI352" s="216"/>
      <c r="JJ352" s="216"/>
      <c r="JK352" s="216"/>
      <c r="JL352" s="216"/>
      <c r="JM352" s="216"/>
      <c r="JN352" s="216"/>
      <c r="JO352" s="216"/>
      <c r="JP352" s="216"/>
      <c r="JQ352" s="216"/>
      <c r="JR352" s="216"/>
    </row>
    <row r="353" spans="58:278">
      <c r="BF353" s="215">
        <v>-76</v>
      </c>
      <c r="BG353" s="214">
        <f t="shared" si="3717"/>
        <v>-76</v>
      </c>
      <c r="BH353" s="269">
        <f t="shared" ref="BH353:BI353" si="4202">IF(BH357&lt;BH352,(BH352-BH357)/5+BH354,(BH357-BH352)/5+BH352)</f>
        <v>1.2500000000000001E-2</v>
      </c>
      <c r="BI353" s="270">
        <f t="shared" si="4202"/>
        <v>1.2500000000000001E-2</v>
      </c>
      <c r="BJ353" s="270">
        <f t="shared" ref="BJ353:DO353" si="4203">IF(BJ357&lt;BJ352,(BJ352-BJ357)/5+BJ354,(BJ357-BJ352)/5+BJ352)</f>
        <v>1.3333333333333332E-2</v>
      </c>
      <c r="BK353" s="270">
        <f t="shared" si="4203"/>
        <v>1.486111111111111E-2</v>
      </c>
      <c r="BL353" s="270">
        <f t="shared" si="4203"/>
        <v>1.0416666666666666E-2</v>
      </c>
      <c r="BM353" s="270">
        <f t="shared" si="4203"/>
        <v>1.0416666666666666E-2</v>
      </c>
      <c r="BN353" s="270">
        <f t="shared" si="4203"/>
        <v>1.0416666666666666E-2</v>
      </c>
      <c r="BO353" s="270">
        <f t="shared" si="4203"/>
        <v>1.0416666666666666E-2</v>
      </c>
      <c r="BP353" s="270">
        <f t="shared" si="4203"/>
        <v>9.0277777777777787E-3</v>
      </c>
      <c r="BQ353" s="270">
        <f t="shared" si="4203"/>
        <v>9.7222222222222224E-3</v>
      </c>
      <c r="BR353" s="270">
        <f t="shared" si="4203"/>
        <v>9.7222222222222224E-3</v>
      </c>
      <c r="BS353" s="270">
        <f t="shared" si="4203"/>
        <v>1.0416666666666666E-2</v>
      </c>
      <c r="BT353" s="270">
        <f t="shared" si="4203"/>
        <v>9.0277777777777787E-3</v>
      </c>
      <c r="BU353" s="270">
        <f t="shared" si="4203"/>
        <v>9.0277777777777787E-3</v>
      </c>
      <c r="BV353" s="270">
        <f t="shared" si="4203"/>
        <v>9.0277777777777787E-3</v>
      </c>
      <c r="BW353" s="270">
        <f t="shared" si="4203"/>
        <v>9.0277777777777787E-3</v>
      </c>
      <c r="BX353" s="270">
        <f t="shared" si="4203"/>
        <v>8.3333333333333332E-3</v>
      </c>
      <c r="BY353" s="270">
        <f t="shared" si="4203"/>
        <v>6.9444444444444441E-3</v>
      </c>
      <c r="BZ353" s="270">
        <f t="shared" si="4203"/>
        <v>6.2499999999999995E-3</v>
      </c>
      <c r="CA353" s="270">
        <f t="shared" si="4203"/>
        <v>5.5555555555555558E-3</v>
      </c>
      <c r="CB353" s="270">
        <f t="shared" si="4203"/>
        <v>0.7994444444444444</v>
      </c>
      <c r="CC353" s="270">
        <f t="shared" si="4203"/>
        <v>0.7994444444444444</v>
      </c>
      <c r="CD353" s="270">
        <f t="shared" si="4203"/>
        <v>0.79333333333333333</v>
      </c>
      <c r="CE353" s="270">
        <f t="shared" si="4203"/>
        <v>0.79333333333333333</v>
      </c>
      <c r="CF353" s="270">
        <f t="shared" si="4203"/>
        <v>0.78999999999999992</v>
      </c>
      <c r="CG353" s="270">
        <f t="shared" si="4203"/>
        <v>0.78555555555555556</v>
      </c>
      <c r="CH353" s="270">
        <f t="shared" si="4203"/>
        <v>0</v>
      </c>
      <c r="CI353" s="270">
        <f t="shared" si="4203"/>
        <v>0</v>
      </c>
      <c r="CJ353" s="270">
        <f t="shared" si="4203"/>
        <v>0</v>
      </c>
      <c r="CK353" s="270">
        <f t="shared" si="4203"/>
        <v>0</v>
      </c>
      <c r="CL353" s="270">
        <f t="shared" si="4203"/>
        <v>0</v>
      </c>
      <c r="CM353" s="270">
        <f t="shared" si="4203"/>
        <v>0</v>
      </c>
      <c r="CN353" s="270">
        <f t="shared" si="4203"/>
        <v>0</v>
      </c>
      <c r="CO353" s="270">
        <f t="shared" si="4203"/>
        <v>0</v>
      </c>
      <c r="CP353" s="270">
        <f t="shared" si="4203"/>
        <v>0</v>
      </c>
      <c r="CQ353" s="270">
        <f t="shared" si="4203"/>
        <v>0</v>
      </c>
      <c r="CR353" s="270">
        <f t="shared" si="4203"/>
        <v>0</v>
      </c>
      <c r="CS353" s="270">
        <f t="shared" si="4203"/>
        <v>0</v>
      </c>
      <c r="CT353" s="270">
        <f t="shared" si="4203"/>
        <v>0</v>
      </c>
      <c r="CU353" s="270">
        <f t="shared" si="4203"/>
        <v>0</v>
      </c>
      <c r="CV353" s="270">
        <f t="shared" si="4203"/>
        <v>0</v>
      </c>
      <c r="CW353" s="270">
        <f t="shared" si="4203"/>
        <v>0</v>
      </c>
      <c r="CX353" s="270">
        <f t="shared" si="4203"/>
        <v>0</v>
      </c>
      <c r="CY353" s="270">
        <f t="shared" si="4203"/>
        <v>0</v>
      </c>
      <c r="CZ353" s="270">
        <f t="shared" si="4203"/>
        <v>0</v>
      </c>
      <c r="DA353" s="270">
        <f t="shared" si="4203"/>
        <v>0</v>
      </c>
      <c r="DB353" s="270">
        <f t="shared" si="4203"/>
        <v>0</v>
      </c>
      <c r="DC353" s="270">
        <f t="shared" si="4203"/>
        <v>0</v>
      </c>
      <c r="DD353" s="270">
        <f t="shared" si="4203"/>
        <v>0</v>
      </c>
      <c r="DE353" s="270">
        <f t="shared" si="4203"/>
        <v>0</v>
      </c>
      <c r="DF353" s="270">
        <f t="shared" si="4203"/>
        <v>0</v>
      </c>
      <c r="DG353" s="270">
        <f t="shared" si="4203"/>
        <v>0</v>
      </c>
      <c r="DH353" s="270">
        <f t="shared" si="4203"/>
        <v>0</v>
      </c>
      <c r="DI353" s="270">
        <f t="shared" si="4203"/>
        <v>0</v>
      </c>
      <c r="DJ353" s="270">
        <f t="shared" si="4203"/>
        <v>0</v>
      </c>
      <c r="DK353" s="270">
        <f t="shared" si="4203"/>
        <v>0</v>
      </c>
      <c r="DL353" s="270">
        <f t="shared" si="4203"/>
        <v>0</v>
      </c>
      <c r="DM353" s="270">
        <f t="shared" si="4203"/>
        <v>0</v>
      </c>
      <c r="DN353" s="270">
        <f t="shared" si="4203"/>
        <v>0</v>
      </c>
      <c r="DO353" s="270">
        <f t="shared" si="4203"/>
        <v>0</v>
      </c>
      <c r="DP353" s="270">
        <f t="shared" ref="DP353" si="4204">IF(DP357&lt;DP352,(DP352-DP357)/5+DP354,(DP357-DP352)/5+DP352)</f>
        <v>0</v>
      </c>
      <c r="DQ353" s="306">
        <f t="shared" si="3768"/>
        <v>-76</v>
      </c>
      <c r="DR353" s="270">
        <f t="shared" ref="DR353:DS353" si="4205">IF(DR357&lt;DR352,(DR352-DR357)/5+DR354,(DR357-DR352)/5+DR352)</f>
        <v>0</v>
      </c>
      <c r="DS353" s="270">
        <f t="shared" si="4205"/>
        <v>0</v>
      </c>
      <c r="DT353" s="270">
        <f t="shared" ref="DT353:FJ353" si="4206">IF(DT357&lt;DT352,(DT352-DT357)/5+DT354,(DT357-DT352)/5+DT352)</f>
        <v>0</v>
      </c>
      <c r="DU353" s="270">
        <f t="shared" si="4206"/>
        <v>0</v>
      </c>
      <c r="DV353" s="270">
        <f t="shared" si="4206"/>
        <v>0</v>
      </c>
      <c r="DW353" s="270">
        <f t="shared" si="4206"/>
        <v>0</v>
      </c>
      <c r="DX353" s="270">
        <f t="shared" si="4206"/>
        <v>0</v>
      </c>
      <c r="DY353" s="270">
        <f t="shared" si="4206"/>
        <v>0</v>
      </c>
      <c r="DZ353" s="270">
        <f t="shared" si="4206"/>
        <v>0</v>
      </c>
      <c r="EA353" s="270">
        <f t="shared" si="4206"/>
        <v>0</v>
      </c>
      <c r="EB353" s="270">
        <f t="shared" si="4206"/>
        <v>0</v>
      </c>
      <c r="EC353" s="270">
        <f t="shared" si="4206"/>
        <v>0</v>
      </c>
      <c r="ED353" s="270">
        <f t="shared" si="4206"/>
        <v>0</v>
      </c>
      <c r="EE353" s="270">
        <f t="shared" si="4206"/>
        <v>0</v>
      </c>
      <c r="EF353" s="270">
        <f t="shared" si="4206"/>
        <v>0</v>
      </c>
      <c r="EG353" s="270">
        <f t="shared" si="4206"/>
        <v>0</v>
      </c>
      <c r="EH353" s="270">
        <f t="shared" si="4206"/>
        <v>0</v>
      </c>
      <c r="EI353" s="270">
        <f t="shared" si="4206"/>
        <v>0</v>
      </c>
      <c r="EJ353" s="270">
        <f t="shared" si="4206"/>
        <v>0</v>
      </c>
      <c r="EK353" s="270">
        <f t="shared" si="4206"/>
        <v>0</v>
      </c>
      <c r="EL353" s="270">
        <f t="shared" si="4206"/>
        <v>0</v>
      </c>
      <c r="EM353" s="270">
        <f t="shared" si="4206"/>
        <v>0</v>
      </c>
      <c r="EN353" s="270">
        <f t="shared" si="4206"/>
        <v>0</v>
      </c>
      <c r="EO353" s="270">
        <f t="shared" si="4206"/>
        <v>0</v>
      </c>
      <c r="EP353" s="270">
        <f t="shared" si="4206"/>
        <v>5.333333333333333E-2</v>
      </c>
      <c r="EQ353" s="270">
        <f t="shared" si="4206"/>
        <v>4.9444444444444444E-2</v>
      </c>
      <c r="ER353" s="270">
        <f t="shared" si="4206"/>
        <v>3.1666666666666662E-2</v>
      </c>
      <c r="ES353" s="270">
        <f t="shared" si="4206"/>
        <v>2.5555555555555561E-2</v>
      </c>
      <c r="ET353" s="270">
        <f t="shared" si="4206"/>
        <v>1.9444444444444445E-2</v>
      </c>
      <c r="EU353" s="270">
        <f t="shared" si="4206"/>
        <v>1.7777777777777778E-2</v>
      </c>
      <c r="EV353" s="270">
        <f t="shared" si="4206"/>
        <v>1.7222222222222226E-2</v>
      </c>
      <c r="EW353" s="270">
        <f t="shared" si="4206"/>
        <v>4.3055555555555562E-2</v>
      </c>
      <c r="EX353" s="270">
        <f t="shared" si="4206"/>
        <v>3.6111111111111115E-2</v>
      </c>
      <c r="EY353" s="270">
        <f t="shared" si="4206"/>
        <v>3.5416666666666666E-2</v>
      </c>
      <c r="EZ353" s="270">
        <f t="shared" si="4206"/>
        <v>2.8472222222222222E-2</v>
      </c>
      <c r="FA353" s="270">
        <f t="shared" si="4206"/>
        <v>1.9444444444444445E-2</v>
      </c>
      <c r="FB353" s="270">
        <f t="shared" si="4206"/>
        <v>2.402777777777778E-2</v>
      </c>
      <c r="FC353" s="270">
        <f t="shared" si="4206"/>
        <v>1.6250000000000001E-2</v>
      </c>
      <c r="FD353" s="270">
        <f t="shared" si="4206"/>
        <v>1.5555555555555555E-2</v>
      </c>
      <c r="FE353" s="270">
        <f t="shared" si="4206"/>
        <v>1.5277777777777777E-2</v>
      </c>
      <c r="FF353" s="270">
        <f t="shared" si="4206"/>
        <v>1.4583333333333334E-2</v>
      </c>
      <c r="FG353" s="270">
        <f t="shared" si="4206"/>
        <v>1.5138888888888889E-2</v>
      </c>
      <c r="FH353" s="270">
        <f t="shared" si="4206"/>
        <v>1.4722222222222222E-2</v>
      </c>
      <c r="FI353" s="270">
        <f t="shared" si="4206"/>
        <v>1.3055555555555556E-2</v>
      </c>
      <c r="FJ353" s="270">
        <f t="shared" si="4206"/>
        <v>1.3055555555555556E-2</v>
      </c>
      <c r="FK353" s="274">
        <f t="shared" ref="FK353" si="4207">IF(FK357&lt;FK352,(FK352-FK357)/5+FK354,(FK357-FK352)/5+FK352)</f>
        <v>1.2361111111111111E-2</v>
      </c>
      <c r="FL353" s="214">
        <f t="shared" si="3774"/>
        <v>-76</v>
      </c>
      <c r="FM353" s="214"/>
      <c r="FN353" s="214"/>
      <c r="FO353" s="216"/>
      <c r="FP353" s="216"/>
      <c r="FQ353" s="216"/>
      <c r="FR353" s="216"/>
      <c r="FS353" s="216"/>
      <c r="FT353" s="216"/>
      <c r="FU353" s="216"/>
      <c r="FV353" s="216"/>
      <c r="FW353" s="216"/>
      <c r="FX353" s="216"/>
      <c r="FY353" s="216"/>
      <c r="FZ353" s="216"/>
      <c r="GA353" s="216"/>
      <c r="GB353" s="216"/>
      <c r="GC353" s="216"/>
      <c r="GD353" s="216"/>
      <c r="GE353" s="216"/>
      <c r="GF353" s="216"/>
      <c r="GG353" s="216"/>
      <c r="GH353" s="216"/>
      <c r="GI353" s="216"/>
      <c r="GJ353" s="216"/>
      <c r="GK353" s="216"/>
      <c r="GL353" s="216"/>
      <c r="GM353" s="216"/>
      <c r="GN353" s="216"/>
      <c r="GO353" s="216"/>
      <c r="GP353" s="216"/>
      <c r="GQ353" s="216"/>
      <c r="GR353" s="216"/>
      <c r="GS353" s="216"/>
      <c r="GT353" s="216"/>
      <c r="GU353" s="216"/>
      <c r="GV353" s="216"/>
      <c r="GW353" s="216"/>
      <c r="GX353" s="216"/>
      <c r="GY353" s="216"/>
      <c r="GZ353" s="216"/>
      <c r="HA353" s="216"/>
      <c r="HB353" s="216"/>
      <c r="HC353" s="216"/>
      <c r="HD353" s="216"/>
      <c r="HE353" s="216"/>
      <c r="HF353" s="216"/>
      <c r="HG353" s="216"/>
      <c r="HH353" s="216"/>
      <c r="HI353" s="216"/>
      <c r="HJ353" s="216"/>
      <c r="HK353" s="216"/>
      <c r="HL353" s="216"/>
      <c r="HM353" s="216"/>
      <c r="HN353" s="216"/>
      <c r="HO353" s="216"/>
      <c r="HP353" s="216"/>
      <c r="HQ353" s="216"/>
      <c r="HR353" s="216"/>
      <c r="HS353" s="216"/>
      <c r="HT353" s="216"/>
      <c r="HU353" s="216"/>
      <c r="HV353" s="216"/>
      <c r="HW353" s="216"/>
      <c r="HX353" s="216"/>
      <c r="HY353" s="216"/>
      <c r="HZ353" s="216"/>
      <c r="IA353" s="216"/>
      <c r="IB353" s="216"/>
      <c r="IC353" s="216"/>
      <c r="ID353" s="216"/>
      <c r="IE353" s="216"/>
      <c r="IF353" s="216"/>
      <c r="IG353" s="216"/>
      <c r="IH353" s="216"/>
      <c r="II353" s="216"/>
      <c r="IJ353" s="216"/>
      <c r="IK353" s="216"/>
      <c r="IL353" s="216"/>
      <c r="IM353" s="216"/>
      <c r="IN353" s="216"/>
      <c r="IO353" s="216"/>
      <c r="IP353" s="216"/>
      <c r="IQ353" s="216"/>
      <c r="IR353" s="216"/>
      <c r="IS353" s="216"/>
      <c r="IT353" s="216"/>
      <c r="IU353" s="216"/>
      <c r="IV353" s="216"/>
      <c r="IW353" s="216"/>
      <c r="IX353" s="216"/>
      <c r="IY353" s="216"/>
      <c r="IZ353" s="216"/>
      <c r="JA353" s="216"/>
      <c r="JB353" s="216"/>
      <c r="JC353" s="216"/>
      <c r="JD353" s="216"/>
      <c r="JE353" s="216"/>
      <c r="JF353" s="216"/>
      <c r="JG353" s="216"/>
      <c r="JH353" s="216"/>
      <c r="JI353" s="216"/>
      <c r="JJ353" s="216"/>
      <c r="JK353" s="216"/>
      <c r="JL353" s="216"/>
      <c r="JM353" s="216"/>
      <c r="JN353" s="216"/>
      <c r="JO353" s="216"/>
      <c r="JP353" s="216"/>
      <c r="JQ353" s="216"/>
      <c r="JR353" s="216"/>
    </row>
    <row r="354" spans="58:278">
      <c r="BF354" s="215">
        <v>-77</v>
      </c>
      <c r="BG354" s="214">
        <f t="shared" si="3717"/>
        <v>-77</v>
      </c>
      <c r="BH354" s="257">
        <f t="shared" ref="BH354:BI354" si="4208">IF(BH357&lt;BH352,(BH352-BH357)/5+BH355,(BH357-BH352)/5+BH353)</f>
        <v>1.388888888888889E-2</v>
      </c>
      <c r="BI354" s="254">
        <f t="shared" si="4208"/>
        <v>1.388888888888889E-2</v>
      </c>
      <c r="BJ354" s="254">
        <f t="shared" ref="BJ354:DO354" si="4209">IF(BJ357&lt;BJ352,(BJ352-BJ357)/5+BJ355,(BJ357-BJ352)/5+BJ353)</f>
        <v>1.486111111111111E-2</v>
      </c>
      <c r="BK354" s="254">
        <f t="shared" si="4209"/>
        <v>1.7222222222222222E-2</v>
      </c>
      <c r="BL354" s="254">
        <f t="shared" si="4209"/>
        <v>1.0416666666666666E-2</v>
      </c>
      <c r="BM354" s="254">
        <f t="shared" si="4209"/>
        <v>1.0416666666666666E-2</v>
      </c>
      <c r="BN354" s="254">
        <f t="shared" si="4209"/>
        <v>1.0416666666666666E-2</v>
      </c>
      <c r="BO354" s="254">
        <f t="shared" si="4209"/>
        <v>1.0416666666666666E-2</v>
      </c>
      <c r="BP354" s="254">
        <f t="shared" si="4209"/>
        <v>9.0277777777777787E-3</v>
      </c>
      <c r="BQ354" s="254">
        <f t="shared" si="4209"/>
        <v>9.7222222222222224E-3</v>
      </c>
      <c r="BR354" s="254">
        <f t="shared" si="4209"/>
        <v>9.7222222222222224E-3</v>
      </c>
      <c r="BS354" s="254">
        <f t="shared" si="4209"/>
        <v>1.0416666666666666E-2</v>
      </c>
      <c r="BT354" s="254">
        <f t="shared" si="4209"/>
        <v>9.0277777777777787E-3</v>
      </c>
      <c r="BU354" s="254">
        <f t="shared" si="4209"/>
        <v>9.0277777777777787E-3</v>
      </c>
      <c r="BV354" s="254">
        <f t="shared" si="4209"/>
        <v>9.0277777777777787E-3</v>
      </c>
      <c r="BW354" s="254">
        <f t="shared" si="4209"/>
        <v>9.0277777777777787E-3</v>
      </c>
      <c r="BX354" s="254">
        <f t="shared" si="4209"/>
        <v>8.3333333333333332E-3</v>
      </c>
      <c r="BY354" s="254">
        <f t="shared" si="4209"/>
        <v>6.9444444444444441E-3</v>
      </c>
      <c r="BZ354" s="254">
        <f t="shared" si="4209"/>
        <v>6.2499999999999995E-3</v>
      </c>
      <c r="CA354" s="254">
        <f t="shared" si="4209"/>
        <v>5.5555555555555558E-3</v>
      </c>
      <c r="CB354" s="254">
        <f t="shared" si="4209"/>
        <v>0.59958333333333336</v>
      </c>
      <c r="CC354" s="254">
        <f t="shared" si="4209"/>
        <v>0.59958333333333336</v>
      </c>
      <c r="CD354" s="254">
        <f t="shared" si="4209"/>
        <v>0.59499999999999997</v>
      </c>
      <c r="CE354" s="254">
        <f t="shared" si="4209"/>
        <v>0.59499999999999997</v>
      </c>
      <c r="CF354" s="254">
        <f t="shared" si="4209"/>
        <v>0.59249999999999992</v>
      </c>
      <c r="CG354" s="254">
        <f t="shared" si="4209"/>
        <v>0.58916666666666662</v>
      </c>
      <c r="CH354" s="254">
        <f t="shared" si="4209"/>
        <v>0</v>
      </c>
      <c r="CI354" s="254">
        <f t="shared" si="4209"/>
        <v>0</v>
      </c>
      <c r="CJ354" s="254">
        <f t="shared" si="4209"/>
        <v>0</v>
      </c>
      <c r="CK354" s="254">
        <f t="shared" si="4209"/>
        <v>0</v>
      </c>
      <c r="CL354" s="254">
        <f t="shared" si="4209"/>
        <v>0</v>
      </c>
      <c r="CM354" s="254">
        <f t="shared" si="4209"/>
        <v>0</v>
      </c>
      <c r="CN354" s="254">
        <f t="shared" si="4209"/>
        <v>0</v>
      </c>
      <c r="CO354" s="254">
        <f t="shared" si="4209"/>
        <v>0</v>
      </c>
      <c r="CP354" s="254">
        <f t="shared" si="4209"/>
        <v>0</v>
      </c>
      <c r="CQ354" s="254">
        <f t="shared" si="4209"/>
        <v>0</v>
      </c>
      <c r="CR354" s="254">
        <f t="shared" si="4209"/>
        <v>0</v>
      </c>
      <c r="CS354" s="254">
        <f t="shared" si="4209"/>
        <v>0</v>
      </c>
      <c r="CT354" s="254">
        <f t="shared" si="4209"/>
        <v>0</v>
      </c>
      <c r="CU354" s="254">
        <f t="shared" si="4209"/>
        <v>0</v>
      </c>
      <c r="CV354" s="254">
        <f t="shared" si="4209"/>
        <v>0</v>
      </c>
      <c r="CW354" s="254">
        <f t="shared" si="4209"/>
        <v>0</v>
      </c>
      <c r="CX354" s="254">
        <f t="shared" si="4209"/>
        <v>0</v>
      </c>
      <c r="CY354" s="254">
        <f t="shared" si="4209"/>
        <v>0</v>
      </c>
      <c r="CZ354" s="254">
        <f t="shared" si="4209"/>
        <v>0</v>
      </c>
      <c r="DA354" s="254">
        <f t="shared" si="4209"/>
        <v>0</v>
      </c>
      <c r="DB354" s="254">
        <f t="shared" si="4209"/>
        <v>0</v>
      </c>
      <c r="DC354" s="254">
        <f t="shared" si="4209"/>
        <v>0</v>
      </c>
      <c r="DD354" s="254">
        <f t="shared" si="4209"/>
        <v>0</v>
      </c>
      <c r="DE354" s="254">
        <f t="shared" si="4209"/>
        <v>0</v>
      </c>
      <c r="DF354" s="254">
        <f t="shared" si="4209"/>
        <v>0</v>
      </c>
      <c r="DG354" s="254">
        <f t="shared" si="4209"/>
        <v>0</v>
      </c>
      <c r="DH354" s="254">
        <f t="shared" si="4209"/>
        <v>0</v>
      </c>
      <c r="DI354" s="254">
        <f t="shared" si="4209"/>
        <v>0</v>
      </c>
      <c r="DJ354" s="254">
        <f t="shared" si="4209"/>
        <v>0</v>
      </c>
      <c r="DK354" s="254">
        <f t="shared" si="4209"/>
        <v>0</v>
      </c>
      <c r="DL354" s="254">
        <f t="shared" si="4209"/>
        <v>0</v>
      </c>
      <c r="DM354" s="254">
        <f t="shared" si="4209"/>
        <v>0</v>
      </c>
      <c r="DN354" s="254">
        <f t="shared" si="4209"/>
        <v>0</v>
      </c>
      <c r="DO354" s="254">
        <f t="shared" si="4209"/>
        <v>0</v>
      </c>
      <c r="DP354" s="254">
        <f t="shared" ref="DP354" si="4210">IF(DP357&lt;DP352,(DP352-DP357)/5+DP355,(DP357-DP352)/5+DP353)</f>
        <v>0</v>
      </c>
      <c r="DQ354" s="306">
        <f t="shared" si="3768"/>
        <v>-77</v>
      </c>
      <c r="DR354" s="254">
        <f t="shared" ref="DR354:DS354" si="4211">IF(DR357&lt;DR352,(DR352-DR357)/5+DR355,(DR357-DR352)/5+DR353)</f>
        <v>0</v>
      </c>
      <c r="DS354" s="254">
        <f t="shared" si="4211"/>
        <v>0</v>
      </c>
      <c r="DT354" s="254">
        <f t="shared" ref="DT354:FJ354" si="4212">IF(DT357&lt;DT352,(DT352-DT357)/5+DT355,(DT357-DT352)/5+DT353)</f>
        <v>0</v>
      </c>
      <c r="DU354" s="254">
        <f t="shared" si="4212"/>
        <v>0</v>
      </c>
      <c r="DV354" s="254">
        <f t="shared" si="4212"/>
        <v>0</v>
      </c>
      <c r="DW354" s="254">
        <f t="shared" si="4212"/>
        <v>0</v>
      </c>
      <c r="DX354" s="254">
        <f t="shared" si="4212"/>
        <v>0</v>
      </c>
      <c r="DY354" s="254">
        <f t="shared" si="4212"/>
        <v>0</v>
      </c>
      <c r="DZ354" s="254">
        <f t="shared" si="4212"/>
        <v>0</v>
      </c>
      <c r="EA354" s="254">
        <f t="shared" si="4212"/>
        <v>0</v>
      </c>
      <c r="EB354" s="254">
        <f t="shared" si="4212"/>
        <v>0</v>
      </c>
      <c r="EC354" s="254">
        <f t="shared" si="4212"/>
        <v>0</v>
      </c>
      <c r="ED354" s="254">
        <f t="shared" si="4212"/>
        <v>0</v>
      </c>
      <c r="EE354" s="254">
        <f t="shared" si="4212"/>
        <v>0</v>
      </c>
      <c r="EF354" s="254">
        <f t="shared" si="4212"/>
        <v>0</v>
      </c>
      <c r="EG354" s="254">
        <f t="shared" si="4212"/>
        <v>0</v>
      </c>
      <c r="EH354" s="254">
        <f t="shared" si="4212"/>
        <v>0</v>
      </c>
      <c r="EI354" s="254">
        <f t="shared" si="4212"/>
        <v>0</v>
      </c>
      <c r="EJ354" s="254">
        <f t="shared" si="4212"/>
        <v>0</v>
      </c>
      <c r="EK354" s="254">
        <f t="shared" si="4212"/>
        <v>0</v>
      </c>
      <c r="EL354" s="254">
        <f t="shared" si="4212"/>
        <v>0</v>
      </c>
      <c r="EM354" s="254">
        <f t="shared" si="4212"/>
        <v>0</v>
      </c>
      <c r="EN354" s="254">
        <f t="shared" si="4212"/>
        <v>0</v>
      </c>
      <c r="EO354" s="254">
        <f t="shared" si="4212"/>
        <v>0</v>
      </c>
      <c r="EP354" s="254">
        <f t="shared" si="4212"/>
        <v>3.9999999999999994E-2</v>
      </c>
      <c r="EQ354" s="254">
        <f t="shared" si="4212"/>
        <v>3.7083333333333329E-2</v>
      </c>
      <c r="ER354" s="254">
        <f t="shared" si="4212"/>
        <v>2.3749999999999997E-2</v>
      </c>
      <c r="ES354" s="254">
        <f t="shared" si="4212"/>
        <v>1.9166666666666672E-2</v>
      </c>
      <c r="ET354" s="254">
        <f t="shared" si="4212"/>
        <v>1.4583333333333334E-2</v>
      </c>
      <c r="EU354" s="254">
        <f t="shared" si="4212"/>
        <v>1.3333333333333332E-2</v>
      </c>
      <c r="EV354" s="254">
        <f t="shared" si="4212"/>
        <v>1.291666666666667E-2</v>
      </c>
      <c r="EW354" s="254">
        <f t="shared" si="4212"/>
        <v>4.3055555555555562E-2</v>
      </c>
      <c r="EX354" s="254">
        <f t="shared" si="4212"/>
        <v>3.6111111111111115E-2</v>
      </c>
      <c r="EY354" s="254">
        <f t="shared" si="4212"/>
        <v>3.5416666666666666E-2</v>
      </c>
      <c r="EZ354" s="254">
        <f t="shared" si="4212"/>
        <v>2.8472222222222222E-2</v>
      </c>
      <c r="FA354" s="254">
        <f t="shared" si="4212"/>
        <v>1.9444444444444445E-2</v>
      </c>
      <c r="FB354" s="254">
        <f t="shared" si="4212"/>
        <v>3.0694444444444448E-2</v>
      </c>
      <c r="FC354" s="254">
        <f t="shared" si="4212"/>
        <v>1.7916666666666668E-2</v>
      </c>
      <c r="FD354" s="254">
        <f t="shared" si="4212"/>
        <v>1.7916666666666664E-2</v>
      </c>
      <c r="FE354" s="254">
        <f t="shared" si="4212"/>
        <v>1.7361111111111112E-2</v>
      </c>
      <c r="FF354" s="254">
        <f t="shared" si="4212"/>
        <v>1.6666666666666666E-2</v>
      </c>
      <c r="FG354" s="254">
        <f t="shared" si="4212"/>
        <v>1.638888888888889E-2</v>
      </c>
      <c r="FH354" s="254">
        <f t="shared" si="4212"/>
        <v>1.6250000000000001E-2</v>
      </c>
      <c r="FI354" s="254">
        <f t="shared" si="4212"/>
        <v>1.4305555555555557E-2</v>
      </c>
      <c r="FJ354" s="254">
        <f t="shared" si="4212"/>
        <v>1.4305555555555557E-2</v>
      </c>
      <c r="FK354" s="255">
        <f t="shared" ref="FK354" si="4213">IF(FK357&lt;FK352,(FK352-FK357)/5+FK355,(FK357-FK352)/5+FK353)</f>
        <v>1.361111111111111E-2</v>
      </c>
      <c r="FL354" s="214">
        <f t="shared" si="3774"/>
        <v>-77</v>
      </c>
      <c r="FM354" s="214"/>
      <c r="FN354" s="214"/>
      <c r="FO354" s="216"/>
      <c r="FP354" s="216"/>
      <c r="FQ354" s="216"/>
      <c r="FR354" s="216"/>
      <c r="FS354" s="216"/>
      <c r="FT354" s="216"/>
      <c r="FU354" s="216"/>
      <c r="FV354" s="216"/>
      <c r="FW354" s="216"/>
      <c r="FX354" s="216"/>
      <c r="FY354" s="216"/>
      <c r="FZ354" s="216"/>
      <c r="GA354" s="216"/>
      <c r="GB354" s="216"/>
      <c r="GC354" s="216"/>
      <c r="GD354" s="216"/>
      <c r="GE354" s="216"/>
      <c r="GF354" s="216"/>
      <c r="GG354" s="216"/>
      <c r="GH354" s="216"/>
      <c r="GI354" s="216"/>
      <c r="GJ354" s="216"/>
      <c r="GK354" s="216"/>
      <c r="GL354" s="216"/>
      <c r="GM354" s="216"/>
      <c r="GN354" s="216"/>
      <c r="GO354" s="216"/>
      <c r="GP354" s="216"/>
      <c r="GQ354" s="216"/>
      <c r="GR354" s="216"/>
      <c r="GS354" s="216"/>
      <c r="GT354" s="216"/>
      <c r="GU354" s="216"/>
      <c r="GV354" s="216"/>
      <c r="GW354" s="216"/>
      <c r="GX354" s="216"/>
      <c r="GY354" s="216"/>
      <c r="GZ354" s="216"/>
      <c r="HA354" s="216"/>
      <c r="HB354" s="216"/>
      <c r="HC354" s="216"/>
      <c r="HD354" s="216"/>
      <c r="HE354" s="216"/>
      <c r="HF354" s="216"/>
      <c r="HG354" s="216"/>
      <c r="HH354" s="216"/>
      <c r="HI354" s="216"/>
      <c r="HJ354" s="216"/>
      <c r="HK354" s="216"/>
      <c r="HL354" s="216"/>
      <c r="HM354" s="216"/>
      <c r="HN354" s="216"/>
      <c r="HO354" s="216"/>
      <c r="HP354" s="216"/>
      <c r="HQ354" s="216"/>
      <c r="HR354" s="216"/>
      <c r="HS354" s="216"/>
      <c r="HT354" s="216"/>
      <c r="HU354" s="216"/>
      <c r="HV354" s="216"/>
      <c r="HW354" s="216"/>
      <c r="HX354" s="216"/>
      <c r="HY354" s="216"/>
      <c r="HZ354" s="216"/>
      <c r="IA354" s="216"/>
      <c r="IB354" s="216"/>
      <c r="IC354" s="216"/>
      <c r="ID354" s="216"/>
      <c r="IE354" s="216"/>
      <c r="IF354" s="216"/>
      <c r="IG354" s="216"/>
      <c r="IH354" s="216"/>
      <c r="II354" s="216"/>
      <c r="IJ354" s="216"/>
      <c r="IK354" s="216"/>
      <c r="IL354" s="216"/>
      <c r="IM354" s="216"/>
      <c r="IN354" s="216"/>
      <c r="IO354" s="216"/>
      <c r="IP354" s="216"/>
      <c r="IQ354" s="216"/>
      <c r="IR354" s="216"/>
      <c r="IS354" s="216"/>
      <c r="IT354" s="216"/>
      <c r="IU354" s="216"/>
      <c r="IV354" s="216"/>
      <c r="IW354" s="216"/>
      <c r="IX354" s="216"/>
      <c r="IY354" s="216"/>
      <c r="IZ354" s="216"/>
      <c r="JA354" s="216"/>
      <c r="JB354" s="216"/>
      <c r="JC354" s="216"/>
      <c r="JD354" s="216"/>
      <c r="JE354" s="216"/>
      <c r="JF354" s="216"/>
      <c r="JG354" s="216"/>
      <c r="JH354" s="216"/>
      <c r="JI354" s="216"/>
      <c r="JJ354" s="216"/>
      <c r="JK354" s="216"/>
      <c r="JL354" s="216"/>
      <c r="JM354" s="216"/>
      <c r="JN354" s="216"/>
      <c r="JO354" s="216"/>
      <c r="JP354" s="216"/>
      <c r="JQ354" s="216"/>
      <c r="JR354" s="216"/>
    </row>
    <row r="355" spans="58:278">
      <c r="BF355" s="215">
        <v>-78</v>
      </c>
      <c r="BG355" s="214">
        <f t="shared" si="3717"/>
        <v>-78</v>
      </c>
      <c r="BH355" s="257">
        <f t="shared" ref="BH355:BI355" si="4214">IF(BH357&lt;BH352,(BH352-BH357)/5+BH356,(BH357-BH352)/5+BH354)</f>
        <v>1.5277777777777779E-2</v>
      </c>
      <c r="BI355" s="254">
        <f t="shared" si="4214"/>
        <v>1.5277777777777779E-2</v>
      </c>
      <c r="BJ355" s="254">
        <f t="shared" ref="BJ355:DO355" si="4215">IF(BJ357&lt;BJ352,(BJ352-BJ357)/5+BJ356,(BJ357-BJ352)/5+BJ354)</f>
        <v>1.6388888888888887E-2</v>
      </c>
      <c r="BK355" s="254">
        <f t="shared" si="4215"/>
        <v>1.9583333333333335E-2</v>
      </c>
      <c r="BL355" s="254">
        <f t="shared" si="4215"/>
        <v>1.0416666666666666E-2</v>
      </c>
      <c r="BM355" s="254">
        <f t="shared" si="4215"/>
        <v>1.0416666666666666E-2</v>
      </c>
      <c r="BN355" s="254">
        <f t="shared" si="4215"/>
        <v>1.0416666666666666E-2</v>
      </c>
      <c r="BO355" s="254">
        <f t="shared" si="4215"/>
        <v>1.0416666666666666E-2</v>
      </c>
      <c r="BP355" s="254">
        <f t="shared" si="4215"/>
        <v>9.0277777777777787E-3</v>
      </c>
      <c r="BQ355" s="254">
        <f t="shared" si="4215"/>
        <v>9.7222222222222224E-3</v>
      </c>
      <c r="BR355" s="254">
        <f t="shared" si="4215"/>
        <v>9.7222222222222224E-3</v>
      </c>
      <c r="BS355" s="254">
        <f t="shared" si="4215"/>
        <v>1.0416666666666666E-2</v>
      </c>
      <c r="BT355" s="254">
        <f t="shared" si="4215"/>
        <v>9.0277777777777787E-3</v>
      </c>
      <c r="BU355" s="254">
        <f t="shared" si="4215"/>
        <v>9.0277777777777787E-3</v>
      </c>
      <c r="BV355" s="254">
        <f t="shared" si="4215"/>
        <v>9.0277777777777787E-3</v>
      </c>
      <c r="BW355" s="254">
        <f t="shared" si="4215"/>
        <v>9.0277777777777787E-3</v>
      </c>
      <c r="BX355" s="254">
        <f t="shared" si="4215"/>
        <v>8.3333333333333332E-3</v>
      </c>
      <c r="BY355" s="254">
        <f t="shared" si="4215"/>
        <v>6.9444444444444441E-3</v>
      </c>
      <c r="BZ355" s="254">
        <f t="shared" si="4215"/>
        <v>6.2499999999999995E-3</v>
      </c>
      <c r="CA355" s="254">
        <f t="shared" si="4215"/>
        <v>5.5555555555555558E-3</v>
      </c>
      <c r="CB355" s="254">
        <f t="shared" si="4215"/>
        <v>0.3997222222222222</v>
      </c>
      <c r="CC355" s="254">
        <f t="shared" si="4215"/>
        <v>0.3997222222222222</v>
      </c>
      <c r="CD355" s="254">
        <f t="shared" si="4215"/>
        <v>0.39666666666666667</v>
      </c>
      <c r="CE355" s="254">
        <f t="shared" si="4215"/>
        <v>0.39666666666666667</v>
      </c>
      <c r="CF355" s="254">
        <f t="shared" si="4215"/>
        <v>0.39499999999999996</v>
      </c>
      <c r="CG355" s="254">
        <f t="shared" si="4215"/>
        <v>0.39277777777777778</v>
      </c>
      <c r="CH355" s="254">
        <f t="shared" si="4215"/>
        <v>0</v>
      </c>
      <c r="CI355" s="254">
        <f t="shared" si="4215"/>
        <v>0</v>
      </c>
      <c r="CJ355" s="254">
        <f t="shared" si="4215"/>
        <v>0</v>
      </c>
      <c r="CK355" s="254">
        <f t="shared" si="4215"/>
        <v>0</v>
      </c>
      <c r="CL355" s="254">
        <f t="shared" si="4215"/>
        <v>0</v>
      </c>
      <c r="CM355" s="254">
        <f t="shared" si="4215"/>
        <v>0</v>
      </c>
      <c r="CN355" s="254">
        <f t="shared" si="4215"/>
        <v>0</v>
      </c>
      <c r="CO355" s="254">
        <f t="shared" si="4215"/>
        <v>0</v>
      </c>
      <c r="CP355" s="254">
        <f t="shared" si="4215"/>
        <v>0</v>
      </c>
      <c r="CQ355" s="254">
        <f t="shared" si="4215"/>
        <v>0</v>
      </c>
      <c r="CR355" s="254">
        <f t="shared" si="4215"/>
        <v>0</v>
      </c>
      <c r="CS355" s="254">
        <f t="shared" si="4215"/>
        <v>0</v>
      </c>
      <c r="CT355" s="254">
        <f t="shared" si="4215"/>
        <v>0</v>
      </c>
      <c r="CU355" s="254">
        <f t="shared" si="4215"/>
        <v>0</v>
      </c>
      <c r="CV355" s="254">
        <f t="shared" si="4215"/>
        <v>0</v>
      </c>
      <c r="CW355" s="254">
        <f t="shared" si="4215"/>
        <v>0</v>
      </c>
      <c r="CX355" s="254">
        <f t="shared" si="4215"/>
        <v>0</v>
      </c>
      <c r="CY355" s="254">
        <f t="shared" si="4215"/>
        <v>0</v>
      </c>
      <c r="CZ355" s="254">
        <f t="shared" si="4215"/>
        <v>0</v>
      </c>
      <c r="DA355" s="254">
        <f t="shared" si="4215"/>
        <v>0</v>
      </c>
      <c r="DB355" s="254">
        <f t="shared" si="4215"/>
        <v>0</v>
      </c>
      <c r="DC355" s="254">
        <f t="shared" si="4215"/>
        <v>0</v>
      </c>
      <c r="DD355" s="254">
        <f t="shared" si="4215"/>
        <v>0</v>
      </c>
      <c r="DE355" s="254">
        <f t="shared" si="4215"/>
        <v>0</v>
      </c>
      <c r="DF355" s="254">
        <f t="shared" si="4215"/>
        <v>0</v>
      </c>
      <c r="DG355" s="254">
        <f t="shared" si="4215"/>
        <v>0</v>
      </c>
      <c r="DH355" s="254">
        <f t="shared" si="4215"/>
        <v>0</v>
      </c>
      <c r="DI355" s="254">
        <f t="shared" si="4215"/>
        <v>0</v>
      </c>
      <c r="DJ355" s="254">
        <f t="shared" si="4215"/>
        <v>0</v>
      </c>
      <c r="DK355" s="254">
        <f t="shared" si="4215"/>
        <v>0</v>
      </c>
      <c r="DL355" s="254">
        <f t="shared" si="4215"/>
        <v>0</v>
      </c>
      <c r="DM355" s="254">
        <f t="shared" si="4215"/>
        <v>0</v>
      </c>
      <c r="DN355" s="254">
        <f t="shared" si="4215"/>
        <v>0</v>
      </c>
      <c r="DO355" s="254">
        <f t="shared" si="4215"/>
        <v>0</v>
      </c>
      <c r="DP355" s="254">
        <f t="shared" ref="DP355" si="4216">IF(DP357&lt;DP352,(DP352-DP357)/5+DP356,(DP357-DP352)/5+DP354)</f>
        <v>0</v>
      </c>
      <c r="DQ355" s="306">
        <f t="shared" si="3768"/>
        <v>-78</v>
      </c>
      <c r="DR355" s="254">
        <f t="shared" ref="DR355:DS355" si="4217">IF(DR357&lt;DR352,(DR352-DR357)/5+DR356,(DR357-DR352)/5+DR354)</f>
        <v>0</v>
      </c>
      <c r="DS355" s="254">
        <f t="shared" si="4217"/>
        <v>0</v>
      </c>
      <c r="DT355" s="254">
        <f t="shared" ref="DT355:FJ355" si="4218">IF(DT357&lt;DT352,(DT352-DT357)/5+DT356,(DT357-DT352)/5+DT354)</f>
        <v>0</v>
      </c>
      <c r="DU355" s="254">
        <f t="shared" si="4218"/>
        <v>0</v>
      </c>
      <c r="DV355" s="254">
        <f t="shared" si="4218"/>
        <v>0</v>
      </c>
      <c r="DW355" s="254">
        <f t="shared" si="4218"/>
        <v>0</v>
      </c>
      <c r="DX355" s="254">
        <f t="shared" si="4218"/>
        <v>0</v>
      </c>
      <c r="DY355" s="254">
        <f t="shared" si="4218"/>
        <v>0</v>
      </c>
      <c r="DZ355" s="254">
        <f t="shared" si="4218"/>
        <v>0</v>
      </c>
      <c r="EA355" s="254">
        <f t="shared" si="4218"/>
        <v>0</v>
      </c>
      <c r="EB355" s="254">
        <f t="shared" si="4218"/>
        <v>0</v>
      </c>
      <c r="EC355" s="254">
        <f t="shared" si="4218"/>
        <v>0</v>
      </c>
      <c r="ED355" s="254">
        <f t="shared" si="4218"/>
        <v>0</v>
      </c>
      <c r="EE355" s="254">
        <f t="shared" si="4218"/>
        <v>0</v>
      </c>
      <c r="EF355" s="254">
        <f t="shared" si="4218"/>
        <v>0</v>
      </c>
      <c r="EG355" s="254">
        <f t="shared" si="4218"/>
        <v>0</v>
      </c>
      <c r="EH355" s="254">
        <f t="shared" si="4218"/>
        <v>0</v>
      </c>
      <c r="EI355" s="254">
        <f t="shared" si="4218"/>
        <v>0</v>
      </c>
      <c r="EJ355" s="254">
        <f t="shared" si="4218"/>
        <v>0</v>
      </c>
      <c r="EK355" s="254">
        <f t="shared" si="4218"/>
        <v>0</v>
      </c>
      <c r="EL355" s="254">
        <f t="shared" si="4218"/>
        <v>0</v>
      </c>
      <c r="EM355" s="254">
        <f t="shared" si="4218"/>
        <v>0</v>
      </c>
      <c r="EN355" s="254">
        <f t="shared" si="4218"/>
        <v>0</v>
      </c>
      <c r="EO355" s="254">
        <f t="shared" si="4218"/>
        <v>0</v>
      </c>
      <c r="EP355" s="254">
        <f t="shared" si="4218"/>
        <v>2.6666666666666665E-2</v>
      </c>
      <c r="EQ355" s="254">
        <f t="shared" si="4218"/>
        <v>2.4722222222222222E-2</v>
      </c>
      <c r="ER355" s="254">
        <f t="shared" si="4218"/>
        <v>1.5833333333333331E-2</v>
      </c>
      <c r="ES355" s="254">
        <f t="shared" si="4218"/>
        <v>1.277777777777778E-2</v>
      </c>
      <c r="ET355" s="254">
        <f t="shared" si="4218"/>
        <v>9.7222222222222224E-3</v>
      </c>
      <c r="EU355" s="254">
        <f t="shared" si="4218"/>
        <v>8.8888888888888889E-3</v>
      </c>
      <c r="EV355" s="254">
        <f t="shared" si="4218"/>
        <v>8.6111111111111128E-3</v>
      </c>
      <c r="EW355" s="254">
        <f t="shared" si="4218"/>
        <v>4.3055555555555562E-2</v>
      </c>
      <c r="EX355" s="254">
        <f t="shared" si="4218"/>
        <v>3.6111111111111115E-2</v>
      </c>
      <c r="EY355" s="254">
        <f t="shared" si="4218"/>
        <v>3.5416666666666666E-2</v>
      </c>
      <c r="EZ355" s="254">
        <f t="shared" si="4218"/>
        <v>2.8472222222222222E-2</v>
      </c>
      <c r="FA355" s="254">
        <f t="shared" si="4218"/>
        <v>1.9444444444444445E-2</v>
      </c>
      <c r="FB355" s="254">
        <f t="shared" si="4218"/>
        <v>3.7361111111111116E-2</v>
      </c>
      <c r="FC355" s="254">
        <f t="shared" si="4218"/>
        <v>1.9583333333333335E-2</v>
      </c>
      <c r="FD355" s="254">
        <f t="shared" si="4218"/>
        <v>2.0277777777777777E-2</v>
      </c>
      <c r="FE355" s="254">
        <f t="shared" si="4218"/>
        <v>1.9444444444444445E-2</v>
      </c>
      <c r="FF355" s="254">
        <f t="shared" si="4218"/>
        <v>1.8749999999999999E-2</v>
      </c>
      <c r="FG355" s="254">
        <f t="shared" si="4218"/>
        <v>1.7638888888888891E-2</v>
      </c>
      <c r="FH355" s="254">
        <f t="shared" si="4218"/>
        <v>1.7777777777777778E-2</v>
      </c>
      <c r="FI355" s="254">
        <f t="shared" si="4218"/>
        <v>1.5555555555555559E-2</v>
      </c>
      <c r="FJ355" s="254">
        <f t="shared" si="4218"/>
        <v>1.5555555555555559E-2</v>
      </c>
      <c r="FK355" s="255">
        <f t="shared" ref="FK355" si="4219">IF(FK357&lt;FK352,(FK352-FK357)/5+FK356,(FK357-FK352)/5+FK354)</f>
        <v>1.486111111111111E-2</v>
      </c>
      <c r="FL355" s="214">
        <f t="shared" si="3774"/>
        <v>-78</v>
      </c>
      <c r="FM355" s="214"/>
      <c r="FN355" s="214"/>
      <c r="FO355" s="216"/>
      <c r="FP355" s="216"/>
      <c r="FQ355" s="216"/>
      <c r="FR355" s="216"/>
      <c r="FS355" s="216"/>
      <c r="FT355" s="216"/>
      <c r="FU355" s="216"/>
      <c r="FV355" s="216"/>
      <c r="FW355" s="216"/>
      <c r="FX355" s="216"/>
      <c r="FY355" s="216"/>
      <c r="FZ355" s="216"/>
      <c r="GA355" s="216"/>
      <c r="GB355" s="216"/>
      <c r="GC355" s="216"/>
      <c r="GD355" s="216"/>
      <c r="GE355" s="216"/>
      <c r="GF355" s="216"/>
      <c r="GG355" s="216"/>
      <c r="GH355" s="216"/>
      <c r="GI355" s="216"/>
      <c r="GJ355" s="216"/>
      <c r="GK355" s="216"/>
      <c r="GL355" s="216"/>
      <c r="GM355" s="216"/>
      <c r="GN355" s="216"/>
      <c r="GO355" s="216"/>
      <c r="GP355" s="216"/>
      <c r="GQ355" s="216"/>
      <c r="GR355" s="216"/>
      <c r="GS355" s="216"/>
      <c r="GT355" s="216"/>
      <c r="GU355" s="216"/>
      <c r="GV355" s="216"/>
      <c r="GW355" s="216"/>
      <c r="GX355" s="216"/>
      <c r="GY355" s="216"/>
      <c r="GZ355" s="216"/>
      <c r="HA355" s="216"/>
      <c r="HB355" s="216"/>
      <c r="HC355" s="216"/>
      <c r="HD355" s="216"/>
      <c r="HE355" s="216"/>
      <c r="HF355" s="216"/>
      <c r="HG355" s="216"/>
      <c r="HH355" s="216"/>
      <c r="HI355" s="216"/>
      <c r="HJ355" s="216"/>
      <c r="HK355" s="216"/>
      <c r="HL355" s="216"/>
      <c r="HM355" s="216"/>
      <c r="HN355" s="216"/>
      <c r="HO355" s="216"/>
      <c r="HP355" s="216"/>
      <c r="HQ355" s="216"/>
      <c r="HR355" s="216"/>
      <c r="HS355" s="216"/>
      <c r="HT355" s="216"/>
      <c r="HU355" s="216"/>
      <c r="HV355" s="216"/>
      <c r="HW355" s="216"/>
      <c r="HX355" s="216"/>
      <c r="HY355" s="216"/>
      <c r="HZ355" s="216"/>
      <c r="IA355" s="216"/>
      <c r="IB355" s="216"/>
      <c r="IC355" s="216"/>
      <c r="ID355" s="216"/>
      <c r="IE355" s="216"/>
      <c r="IF355" s="216"/>
      <c r="IG355" s="216"/>
      <c r="IH355" s="216"/>
      <c r="II355" s="216"/>
      <c r="IJ355" s="216"/>
      <c r="IK355" s="216"/>
      <c r="IL355" s="216"/>
      <c r="IM355" s="216"/>
      <c r="IN355" s="216"/>
      <c r="IO355" s="216"/>
      <c r="IP355" s="216"/>
      <c r="IQ355" s="216"/>
      <c r="IR355" s="216"/>
      <c r="IS355" s="216"/>
      <c r="IT355" s="216"/>
      <c r="IU355" s="216"/>
      <c r="IV355" s="216"/>
      <c r="IW355" s="216"/>
      <c r="IX355" s="216"/>
      <c r="IY355" s="216"/>
      <c r="IZ355" s="216"/>
      <c r="JA355" s="216"/>
      <c r="JB355" s="216"/>
      <c r="JC355" s="216"/>
      <c r="JD355" s="216"/>
      <c r="JE355" s="216"/>
      <c r="JF355" s="216"/>
      <c r="JG355" s="216"/>
      <c r="JH355" s="216"/>
      <c r="JI355" s="216"/>
      <c r="JJ355" s="216"/>
      <c r="JK355" s="216"/>
      <c r="JL355" s="216"/>
      <c r="JM355" s="216"/>
      <c r="JN355" s="216"/>
      <c r="JO355" s="216"/>
      <c r="JP355" s="216"/>
      <c r="JQ355" s="216"/>
      <c r="JR355" s="216"/>
    </row>
    <row r="356" spans="58:278" ht="15.75" thickBot="1">
      <c r="BF356" s="215">
        <v>-79</v>
      </c>
      <c r="BG356" s="214">
        <f t="shared" si="3717"/>
        <v>-79</v>
      </c>
      <c r="BH356" s="286">
        <f>IF(BH357&lt;BH352,(BH352-BH357)/5+BH357,(BH357-BH352)/5+BH355)</f>
        <v>1.666666666666667E-2</v>
      </c>
      <c r="BI356" s="283">
        <f>IF(BI357&lt;BI352,(BI352-BI357)/5+BI357,(BI357-BI352)/5+BI355)</f>
        <v>1.666666666666667E-2</v>
      </c>
      <c r="BJ356" s="283">
        <f t="shared" ref="BJ356:DO356" si="4220">IF(BJ357&lt;BJ352,(BJ352-BJ357)/5+BJ357,(BJ357-BJ352)/5+BJ355)</f>
        <v>1.7916666666666664E-2</v>
      </c>
      <c r="BK356" s="283">
        <f t="shared" si="4220"/>
        <v>2.1944444444444447E-2</v>
      </c>
      <c r="BL356" s="283">
        <f t="shared" si="4220"/>
        <v>1.0416666666666666E-2</v>
      </c>
      <c r="BM356" s="283">
        <f t="shared" si="4220"/>
        <v>1.0416666666666666E-2</v>
      </c>
      <c r="BN356" s="283">
        <f t="shared" si="4220"/>
        <v>1.0416666666666666E-2</v>
      </c>
      <c r="BO356" s="283">
        <f t="shared" si="4220"/>
        <v>1.0416666666666666E-2</v>
      </c>
      <c r="BP356" s="283">
        <f t="shared" si="4220"/>
        <v>9.0277777777777787E-3</v>
      </c>
      <c r="BQ356" s="283">
        <f t="shared" si="4220"/>
        <v>9.7222222222222224E-3</v>
      </c>
      <c r="BR356" s="283">
        <f t="shared" si="4220"/>
        <v>9.7222222222222224E-3</v>
      </c>
      <c r="BS356" s="283">
        <f t="shared" si="4220"/>
        <v>1.0416666666666666E-2</v>
      </c>
      <c r="BT356" s="283">
        <f t="shared" si="4220"/>
        <v>9.0277777777777787E-3</v>
      </c>
      <c r="BU356" s="283">
        <f t="shared" si="4220"/>
        <v>9.0277777777777787E-3</v>
      </c>
      <c r="BV356" s="283">
        <f t="shared" si="4220"/>
        <v>9.0277777777777787E-3</v>
      </c>
      <c r="BW356" s="283">
        <f t="shared" si="4220"/>
        <v>9.0277777777777787E-3</v>
      </c>
      <c r="BX356" s="283">
        <f t="shared" si="4220"/>
        <v>8.3333333333333332E-3</v>
      </c>
      <c r="BY356" s="283">
        <f t="shared" si="4220"/>
        <v>6.9444444444444441E-3</v>
      </c>
      <c r="BZ356" s="283">
        <f t="shared" si="4220"/>
        <v>6.2499999999999995E-3</v>
      </c>
      <c r="CA356" s="283">
        <f t="shared" si="4220"/>
        <v>5.5555555555555558E-3</v>
      </c>
      <c r="CB356" s="283">
        <f t="shared" si="4220"/>
        <v>0.1998611111111111</v>
      </c>
      <c r="CC356" s="283">
        <f t="shared" si="4220"/>
        <v>0.1998611111111111</v>
      </c>
      <c r="CD356" s="283">
        <f t="shared" si="4220"/>
        <v>0.19833333333333333</v>
      </c>
      <c r="CE356" s="283">
        <f t="shared" si="4220"/>
        <v>0.19833333333333333</v>
      </c>
      <c r="CF356" s="283">
        <f t="shared" si="4220"/>
        <v>0.19749999999999998</v>
      </c>
      <c r="CG356" s="283">
        <f t="shared" si="4220"/>
        <v>0.19638888888888889</v>
      </c>
      <c r="CH356" s="283">
        <f t="shared" si="4220"/>
        <v>0</v>
      </c>
      <c r="CI356" s="283">
        <f t="shared" si="4220"/>
        <v>0</v>
      </c>
      <c r="CJ356" s="283">
        <f t="shared" si="4220"/>
        <v>0</v>
      </c>
      <c r="CK356" s="283">
        <f t="shared" si="4220"/>
        <v>0</v>
      </c>
      <c r="CL356" s="283">
        <f t="shared" si="4220"/>
        <v>0</v>
      </c>
      <c r="CM356" s="283">
        <f t="shared" si="4220"/>
        <v>0</v>
      </c>
      <c r="CN356" s="283">
        <f t="shared" si="4220"/>
        <v>0</v>
      </c>
      <c r="CO356" s="283">
        <f t="shared" si="4220"/>
        <v>0</v>
      </c>
      <c r="CP356" s="283">
        <f t="shared" si="4220"/>
        <v>0</v>
      </c>
      <c r="CQ356" s="283">
        <f t="shared" si="4220"/>
        <v>0</v>
      </c>
      <c r="CR356" s="283">
        <f t="shared" si="4220"/>
        <v>0</v>
      </c>
      <c r="CS356" s="283">
        <f t="shared" si="4220"/>
        <v>0</v>
      </c>
      <c r="CT356" s="283">
        <f t="shared" si="4220"/>
        <v>0</v>
      </c>
      <c r="CU356" s="283">
        <f t="shared" si="4220"/>
        <v>0</v>
      </c>
      <c r="CV356" s="283">
        <f t="shared" si="4220"/>
        <v>0</v>
      </c>
      <c r="CW356" s="283">
        <f t="shared" si="4220"/>
        <v>0</v>
      </c>
      <c r="CX356" s="283">
        <f t="shared" si="4220"/>
        <v>0</v>
      </c>
      <c r="CY356" s="283">
        <f t="shared" si="4220"/>
        <v>0</v>
      </c>
      <c r="CZ356" s="283">
        <f t="shared" si="4220"/>
        <v>0</v>
      </c>
      <c r="DA356" s="283">
        <f t="shared" si="4220"/>
        <v>0</v>
      </c>
      <c r="DB356" s="283">
        <f t="shared" si="4220"/>
        <v>0</v>
      </c>
      <c r="DC356" s="283">
        <f t="shared" si="4220"/>
        <v>0</v>
      </c>
      <c r="DD356" s="283">
        <f t="shared" si="4220"/>
        <v>0</v>
      </c>
      <c r="DE356" s="283">
        <f t="shared" si="4220"/>
        <v>0</v>
      </c>
      <c r="DF356" s="283">
        <f t="shared" si="4220"/>
        <v>0</v>
      </c>
      <c r="DG356" s="283">
        <f t="shared" si="4220"/>
        <v>0</v>
      </c>
      <c r="DH356" s="283">
        <f t="shared" si="4220"/>
        <v>0</v>
      </c>
      <c r="DI356" s="283">
        <f t="shared" si="4220"/>
        <v>0</v>
      </c>
      <c r="DJ356" s="283">
        <f t="shared" si="4220"/>
        <v>0</v>
      </c>
      <c r="DK356" s="283">
        <f t="shared" si="4220"/>
        <v>0</v>
      </c>
      <c r="DL356" s="283">
        <f t="shared" si="4220"/>
        <v>0</v>
      </c>
      <c r="DM356" s="283">
        <f t="shared" si="4220"/>
        <v>0</v>
      </c>
      <c r="DN356" s="283">
        <f t="shared" si="4220"/>
        <v>0</v>
      </c>
      <c r="DO356" s="283">
        <f t="shared" si="4220"/>
        <v>0</v>
      </c>
      <c r="DP356" s="283">
        <f t="shared" ref="DP356" si="4221">IF(DP357&lt;DP352,(DP352-DP357)/5+DP357,(DP357-DP352)/5+DP355)</f>
        <v>0</v>
      </c>
      <c r="DQ356" s="306">
        <f t="shared" si="3768"/>
        <v>-79</v>
      </c>
      <c r="DR356" s="272">
        <f t="shared" ref="DR356:DS356" si="4222">IF(DR357&lt;DR352,(DR352-DR357)/5+DR357,(DR357-DR352)/5+DR355)</f>
        <v>0</v>
      </c>
      <c r="DS356" s="272">
        <f t="shared" si="4222"/>
        <v>0</v>
      </c>
      <c r="DT356" s="272">
        <f t="shared" ref="DT356:FJ356" si="4223">IF(DT357&lt;DT352,(DT352-DT357)/5+DT357,(DT357-DT352)/5+DT355)</f>
        <v>0</v>
      </c>
      <c r="DU356" s="272">
        <f t="shared" si="4223"/>
        <v>0</v>
      </c>
      <c r="DV356" s="272">
        <f t="shared" si="4223"/>
        <v>0</v>
      </c>
      <c r="DW356" s="272">
        <f t="shared" si="4223"/>
        <v>0</v>
      </c>
      <c r="DX356" s="272">
        <f t="shared" si="4223"/>
        <v>0</v>
      </c>
      <c r="DY356" s="272">
        <f t="shared" si="4223"/>
        <v>0</v>
      </c>
      <c r="DZ356" s="272">
        <f t="shared" si="4223"/>
        <v>0</v>
      </c>
      <c r="EA356" s="272">
        <f t="shared" si="4223"/>
        <v>0</v>
      </c>
      <c r="EB356" s="272">
        <f t="shared" si="4223"/>
        <v>0</v>
      </c>
      <c r="EC356" s="272">
        <f t="shared" si="4223"/>
        <v>0</v>
      </c>
      <c r="ED356" s="272">
        <f t="shared" si="4223"/>
        <v>0</v>
      </c>
      <c r="EE356" s="272">
        <f t="shared" si="4223"/>
        <v>0</v>
      </c>
      <c r="EF356" s="272">
        <f t="shared" si="4223"/>
        <v>0</v>
      </c>
      <c r="EG356" s="272">
        <f t="shared" si="4223"/>
        <v>0</v>
      </c>
      <c r="EH356" s="272">
        <f t="shared" si="4223"/>
        <v>0</v>
      </c>
      <c r="EI356" s="272">
        <f t="shared" si="4223"/>
        <v>0</v>
      </c>
      <c r="EJ356" s="272">
        <f t="shared" si="4223"/>
        <v>0</v>
      </c>
      <c r="EK356" s="272">
        <f t="shared" si="4223"/>
        <v>0</v>
      </c>
      <c r="EL356" s="272">
        <f t="shared" si="4223"/>
        <v>0</v>
      </c>
      <c r="EM356" s="272">
        <f t="shared" si="4223"/>
        <v>0</v>
      </c>
      <c r="EN356" s="272">
        <f t="shared" si="4223"/>
        <v>0</v>
      </c>
      <c r="EO356" s="272">
        <f t="shared" si="4223"/>
        <v>0</v>
      </c>
      <c r="EP356" s="272">
        <f t="shared" si="4223"/>
        <v>1.3333333333333332E-2</v>
      </c>
      <c r="EQ356" s="272">
        <f t="shared" si="4223"/>
        <v>1.2361111111111111E-2</v>
      </c>
      <c r="ER356" s="272">
        <f t="shared" si="4223"/>
        <v>7.9166666666666656E-3</v>
      </c>
      <c r="ES356" s="272">
        <f t="shared" si="4223"/>
        <v>6.3888888888888901E-3</v>
      </c>
      <c r="ET356" s="272">
        <f t="shared" si="4223"/>
        <v>4.8611111111111112E-3</v>
      </c>
      <c r="EU356" s="272">
        <f t="shared" si="4223"/>
        <v>4.4444444444444444E-3</v>
      </c>
      <c r="EV356" s="272">
        <f t="shared" si="4223"/>
        <v>4.3055555555555564E-3</v>
      </c>
      <c r="EW356" s="272">
        <f t="shared" si="4223"/>
        <v>4.3055555555555562E-2</v>
      </c>
      <c r="EX356" s="272">
        <f t="shared" si="4223"/>
        <v>3.6111111111111115E-2</v>
      </c>
      <c r="EY356" s="272">
        <f t="shared" si="4223"/>
        <v>3.5416666666666666E-2</v>
      </c>
      <c r="EZ356" s="272">
        <f t="shared" si="4223"/>
        <v>2.8472222222222222E-2</v>
      </c>
      <c r="FA356" s="272">
        <f t="shared" si="4223"/>
        <v>1.9444444444444445E-2</v>
      </c>
      <c r="FB356" s="272">
        <f t="shared" si="4223"/>
        <v>4.4027777777777784E-2</v>
      </c>
      <c r="FC356" s="272">
        <f t="shared" si="4223"/>
        <v>2.1250000000000002E-2</v>
      </c>
      <c r="FD356" s="272">
        <f t="shared" si="4223"/>
        <v>2.2638888888888889E-2</v>
      </c>
      <c r="FE356" s="272">
        <f t="shared" si="4223"/>
        <v>2.1527777777777778E-2</v>
      </c>
      <c r="FF356" s="272">
        <f t="shared" si="4223"/>
        <v>2.0833333333333332E-2</v>
      </c>
      <c r="FG356" s="272">
        <f t="shared" si="4223"/>
        <v>1.8888888888888893E-2</v>
      </c>
      <c r="FH356" s="272">
        <f t="shared" si="4223"/>
        <v>1.9305555555555555E-2</v>
      </c>
      <c r="FI356" s="272">
        <f t="shared" si="4223"/>
        <v>1.680555555555556E-2</v>
      </c>
      <c r="FJ356" s="272">
        <f t="shared" si="4223"/>
        <v>1.680555555555556E-2</v>
      </c>
      <c r="FK356" s="275">
        <f t="shared" ref="FK356" si="4224">IF(FK357&lt;FK352,(FK352-FK357)/5+FK357,(FK357-FK352)/5+FK355)</f>
        <v>1.6111111111111111E-2</v>
      </c>
      <c r="FL356" s="214">
        <f t="shared" si="3774"/>
        <v>-79</v>
      </c>
      <c r="FM356" s="214"/>
      <c r="FN356" s="214"/>
      <c r="FO356" s="216"/>
      <c r="FP356" s="216"/>
      <c r="FQ356" s="216"/>
      <c r="FR356" s="216"/>
      <c r="FS356" s="216"/>
      <c r="FT356" s="216"/>
      <c r="FU356" s="216"/>
      <c r="FV356" s="216"/>
      <c r="FW356" s="216"/>
      <c r="FX356" s="216"/>
      <c r="FY356" s="216"/>
      <c r="FZ356" s="216"/>
      <c r="GA356" s="216"/>
      <c r="GB356" s="216"/>
      <c r="GC356" s="216"/>
      <c r="GD356" s="216"/>
      <c r="GE356" s="216"/>
      <c r="GF356" s="216"/>
      <c r="GG356" s="216"/>
      <c r="GH356" s="216"/>
      <c r="GI356" s="216"/>
      <c r="GJ356" s="216"/>
      <c r="GK356" s="216"/>
      <c r="GL356" s="216"/>
      <c r="GM356" s="216"/>
      <c r="GN356" s="216"/>
      <c r="GO356" s="216"/>
      <c r="GP356" s="216"/>
      <c r="GQ356" s="216"/>
      <c r="GR356" s="216"/>
      <c r="GS356" s="216"/>
      <c r="GT356" s="216"/>
      <c r="GU356" s="216"/>
      <c r="GV356" s="216"/>
      <c r="GW356" s="216"/>
      <c r="GX356" s="216"/>
      <c r="GY356" s="216"/>
      <c r="GZ356" s="216"/>
      <c r="HA356" s="216"/>
      <c r="HB356" s="216"/>
      <c r="HC356" s="216"/>
      <c r="HD356" s="216"/>
      <c r="HE356" s="216"/>
      <c r="HF356" s="216"/>
      <c r="HG356" s="216"/>
      <c r="HH356" s="216"/>
      <c r="HI356" s="216"/>
      <c r="HJ356" s="216"/>
      <c r="HK356" s="216"/>
      <c r="HL356" s="216"/>
      <c r="HM356" s="216"/>
      <c r="HN356" s="216"/>
      <c r="HO356" s="216"/>
      <c r="HP356" s="216"/>
      <c r="HQ356" s="216"/>
      <c r="HR356" s="216"/>
      <c r="HS356" s="216"/>
      <c r="HT356" s="216"/>
      <c r="HU356" s="216"/>
      <c r="HV356" s="216"/>
      <c r="HW356" s="216"/>
      <c r="HX356" s="216"/>
      <c r="HY356" s="216"/>
      <c r="HZ356" s="216"/>
      <c r="IA356" s="216"/>
      <c r="IB356" s="216"/>
      <c r="IC356" s="216"/>
      <c r="ID356" s="216"/>
      <c r="IE356" s="216"/>
      <c r="IF356" s="216"/>
      <c r="IG356" s="216"/>
      <c r="IH356" s="216"/>
      <c r="II356" s="216"/>
      <c r="IJ356" s="216"/>
      <c r="IK356" s="216"/>
      <c r="IL356" s="216"/>
      <c r="IM356" s="216"/>
      <c r="IN356" s="216"/>
      <c r="IO356" s="216"/>
      <c r="IP356" s="216"/>
      <c r="IQ356" s="216"/>
      <c r="IR356" s="216"/>
      <c r="IS356" s="216"/>
      <c r="IT356" s="216"/>
      <c r="IU356" s="216"/>
      <c r="IV356" s="216"/>
      <c r="IW356" s="216"/>
      <c r="IX356" s="216"/>
      <c r="IY356" s="216"/>
      <c r="IZ356" s="216"/>
      <c r="JA356" s="216"/>
      <c r="JB356" s="216"/>
      <c r="JC356" s="216"/>
      <c r="JD356" s="216"/>
      <c r="JE356" s="216"/>
      <c r="JF356" s="216"/>
      <c r="JG356" s="216"/>
      <c r="JH356" s="216"/>
      <c r="JI356" s="216"/>
      <c r="JJ356" s="216"/>
      <c r="JK356" s="216"/>
      <c r="JL356" s="216"/>
      <c r="JM356" s="216"/>
      <c r="JN356" s="216"/>
      <c r="JO356" s="216"/>
      <c r="JP356" s="216"/>
      <c r="JQ356" s="216"/>
      <c r="JR356" s="216"/>
    </row>
    <row r="357" spans="58:278" ht="15.75" thickBot="1">
      <c r="BF357" s="215">
        <v>-80</v>
      </c>
      <c r="BG357" s="214">
        <f t="shared" si="3717"/>
        <v>-80</v>
      </c>
      <c r="BH357" s="258">
        <v>1.8055555555555557E-2</v>
      </c>
      <c r="BI357" s="259">
        <v>1.8055555555555557E-2</v>
      </c>
      <c r="BJ357" s="259">
        <v>1.9444444444444445E-2</v>
      </c>
      <c r="BK357" s="259">
        <v>2.4305555555555556E-2</v>
      </c>
      <c r="BL357" s="259">
        <v>1.0416666666666666E-2</v>
      </c>
      <c r="BM357" s="259">
        <v>1.0416666666666666E-2</v>
      </c>
      <c r="BN357" s="259">
        <v>1.0416666666666666E-2</v>
      </c>
      <c r="BO357" s="259">
        <v>1.0416666666666666E-2</v>
      </c>
      <c r="BP357" s="259">
        <v>9.0277777777777787E-3</v>
      </c>
      <c r="BQ357" s="259">
        <v>9.7222222222222224E-3</v>
      </c>
      <c r="BR357" s="259">
        <v>9.7222222222222224E-3</v>
      </c>
      <c r="BS357" s="259">
        <v>1.0416666666666666E-2</v>
      </c>
      <c r="BT357" s="259">
        <v>9.0277777777777787E-3</v>
      </c>
      <c r="BU357" s="259">
        <v>9.0277777777777787E-3</v>
      </c>
      <c r="BV357" s="259">
        <v>9.0277777777777787E-3</v>
      </c>
      <c r="BW357" s="259">
        <v>9.0277777777777787E-3</v>
      </c>
      <c r="BX357" s="259">
        <v>8.3333333333333332E-3</v>
      </c>
      <c r="BY357" s="259">
        <v>6.9444444444444441E-3</v>
      </c>
      <c r="BZ357" s="259">
        <v>6.2499999999999995E-3</v>
      </c>
      <c r="CA357" s="259">
        <v>5.5555555555555558E-3</v>
      </c>
      <c r="CB357" s="259"/>
      <c r="CC357" s="259"/>
      <c r="CD357" s="259"/>
      <c r="CE357" s="259"/>
      <c r="CF357" s="259"/>
      <c r="CG357" s="259"/>
      <c r="CH357" s="259"/>
      <c r="CI357" s="259"/>
      <c r="CJ357" s="259"/>
      <c r="CK357" s="259"/>
      <c r="CL357" s="259"/>
      <c r="CM357" s="259"/>
      <c r="CN357" s="259"/>
      <c r="CO357" s="259"/>
      <c r="CP357" s="259"/>
      <c r="CQ357" s="259"/>
      <c r="CR357" s="259"/>
      <c r="CS357" s="259"/>
      <c r="CT357" s="259"/>
      <c r="CU357" s="259"/>
      <c r="CV357" s="259"/>
      <c r="CW357" s="259"/>
      <c r="CX357" s="259"/>
      <c r="CY357" s="259"/>
      <c r="CZ357" s="259"/>
      <c r="DA357" s="259"/>
      <c r="DB357" s="259"/>
      <c r="DC357" s="259"/>
      <c r="DD357" s="259"/>
      <c r="DE357" s="259"/>
      <c r="DF357" s="259"/>
      <c r="DG357" s="259"/>
      <c r="DH357" s="259"/>
      <c r="DI357" s="259"/>
      <c r="DJ357" s="259"/>
      <c r="DK357" s="259"/>
      <c r="DL357" s="259"/>
      <c r="DM357" s="259"/>
      <c r="DN357" s="259"/>
      <c r="DO357" s="259"/>
      <c r="DP357" s="300"/>
      <c r="DQ357" s="306">
        <f t="shared" si="3768"/>
        <v>-80</v>
      </c>
      <c r="DR357" s="295"/>
      <c r="DS357" s="259"/>
      <c r="DT357" s="259"/>
      <c r="DU357" s="259"/>
      <c r="DV357" s="259"/>
      <c r="DW357" s="259"/>
      <c r="DX357" s="259"/>
      <c r="DY357" s="259"/>
      <c r="DZ357" s="259"/>
      <c r="EA357" s="259"/>
      <c r="EB357" s="290"/>
      <c r="EC357" s="259"/>
      <c r="ED357" s="259"/>
      <c r="EE357" s="259"/>
      <c r="EF357" s="259"/>
      <c r="EG357" s="259"/>
      <c r="EH357" s="259"/>
      <c r="EI357" s="259"/>
      <c r="EJ357" s="259"/>
      <c r="EK357" s="259"/>
      <c r="EL357" s="259"/>
      <c r="EM357" s="259"/>
      <c r="EN357" s="259"/>
      <c r="EO357" s="259"/>
      <c r="EP357" s="259"/>
      <c r="EQ357" s="259"/>
      <c r="ER357" s="259"/>
      <c r="ES357" s="259"/>
      <c r="ET357" s="259"/>
      <c r="EU357" s="259"/>
      <c r="EV357" s="259"/>
      <c r="EW357" s="259">
        <v>4.3055555555555562E-2</v>
      </c>
      <c r="EX357" s="259">
        <v>3.6111111111111115E-2</v>
      </c>
      <c r="EY357" s="259">
        <v>3.5416666666666666E-2</v>
      </c>
      <c r="EZ357" s="259">
        <v>2.8472222222222222E-2</v>
      </c>
      <c r="FA357" s="259">
        <v>1.9444444444444445E-2</v>
      </c>
      <c r="FB357" s="259">
        <v>5.0694444444444452E-2</v>
      </c>
      <c r="FC357" s="259">
        <v>2.2916666666666669E-2</v>
      </c>
      <c r="FD357" s="259">
        <v>2.4999999999999998E-2</v>
      </c>
      <c r="FE357" s="259">
        <v>2.361111111111111E-2</v>
      </c>
      <c r="FF357" s="259">
        <v>2.2916666666666669E-2</v>
      </c>
      <c r="FG357" s="259">
        <v>2.013888888888889E-2</v>
      </c>
      <c r="FH357" s="259">
        <v>2.0833333333333332E-2</v>
      </c>
      <c r="FI357" s="259">
        <v>1.8055555555555557E-2</v>
      </c>
      <c r="FJ357" s="259">
        <v>1.8055555555555557E-2</v>
      </c>
      <c r="FK357" s="273">
        <v>1.7361111111111112E-2</v>
      </c>
      <c r="FL357" s="214">
        <f t="shared" si="3774"/>
        <v>-80</v>
      </c>
      <c r="FM357" s="214"/>
      <c r="FN357" s="214"/>
      <c r="FO357" s="216"/>
      <c r="FP357" s="216"/>
      <c r="FQ357" s="216"/>
      <c r="FR357" s="216"/>
      <c r="FS357" s="216"/>
      <c r="FT357" s="216"/>
      <c r="FU357" s="216"/>
      <c r="FV357" s="216"/>
      <c r="FW357" s="216"/>
      <c r="FX357" s="216"/>
      <c r="FY357" s="216"/>
      <c r="FZ357" s="216"/>
      <c r="GA357" s="216"/>
      <c r="GB357" s="216"/>
      <c r="GC357" s="216"/>
      <c r="GD357" s="216"/>
      <c r="GE357" s="216"/>
      <c r="GF357" s="216"/>
      <c r="GG357" s="216"/>
      <c r="GH357" s="216"/>
      <c r="GI357" s="216"/>
      <c r="GJ357" s="216"/>
      <c r="GK357" s="216"/>
      <c r="GL357" s="216"/>
      <c r="GM357" s="216"/>
      <c r="GN357" s="216"/>
      <c r="GO357" s="216"/>
      <c r="GP357" s="216"/>
      <c r="GQ357" s="216"/>
      <c r="GR357" s="216"/>
      <c r="GS357" s="216"/>
      <c r="GT357" s="216"/>
      <c r="GU357" s="216"/>
      <c r="GV357" s="216"/>
      <c r="GW357" s="216"/>
      <c r="GX357" s="216"/>
      <c r="GY357" s="216"/>
      <c r="GZ357" s="216"/>
      <c r="HA357" s="216"/>
      <c r="HB357" s="216"/>
      <c r="HC357" s="216"/>
      <c r="HD357" s="216"/>
      <c r="HE357" s="216"/>
      <c r="HF357" s="216"/>
      <c r="HG357" s="216"/>
      <c r="HH357" s="216"/>
      <c r="HI357" s="216"/>
      <c r="HJ357" s="216"/>
      <c r="HK357" s="216"/>
      <c r="HL357" s="216"/>
      <c r="HM357" s="216"/>
      <c r="HN357" s="216"/>
      <c r="HO357" s="216"/>
      <c r="HP357" s="216"/>
      <c r="HQ357" s="216"/>
      <c r="HR357" s="216"/>
      <c r="HS357" s="216"/>
      <c r="HT357" s="216"/>
      <c r="HU357" s="216"/>
      <c r="HV357" s="216"/>
      <c r="HW357" s="216"/>
      <c r="HX357" s="216"/>
      <c r="HY357" s="216"/>
      <c r="HZ357" s="216"/>
      <c r="IA357" s="216"/>
      <c r="IB357" s="216"/>
      <c r="IC357" s="216"/>
      <c r="ID357" s="216"/>
      <c r="IE357" s="216"/>
      <c r="IF357" s="216"/>
      <c r="IG357" s="216"/>
      <c r="IH357" s="216"/>
      <c r="II357" s="216"/>
      <c r="IJ357" s="216"/>
      <c r="IK357" s="216"/>
      <c r="IL357" s="216"/>
      <c r="IM357" s="216"/>
      <c r="IN357" s="216"/>
      <c r="IO357" s="216"/>
      <c r="IP357" s="216"/>
      <c r="IQ357" s="216"/>
      <c r="IR357" s="216"/>
      <c r="IS357" s="216"/>
      <c r="IT357" s="216"/>
      <c r="IU357" s="216"/>
      <c r="IV357" s="216"/>
      <c r="IW357" s="216"/>
      <c r="IX357" s="216"/>
      <c r="IY357" s="216"/>
      <c r="IZ357" s="216"/>
      <c r="JA357" s="216"/>
      <c r="JB357" s="216"/>
      <c r="JC357" s="216"/>
      <c r="JD357" s="216"/>
      <c r="JE357" s="216"/>
      <c r="JF357" s="216"/>
      <c r="JG357" s="216"/>
      <c r="JH357" s="216"/>
      <c r="JI357" s="216"/>
      <c r="JJ357" s="216"/>
      <c r="JK357" s="216"/>
      <c r="JL357" s="216"/>
      <c r="JM357" s="216"/>
      <c r="JN357" s="216"/>
      <c r="JO357" s="216"/>
      <c r="JP357" s="216"/>
      <c r="JQ357" s="216"/>
      <c r="JR357" s="216"/>
    </row>
    <row r="358" spans="58:278">
      <c r="BF358" s="215">
        <v>-81</v>
      </c>
      <c r="BG358" s="214">
        <f t="shared" si="3717"/>
        <v>-81</v>
      </c>
      <c r="BH358" s="269">
        <f t="shared" ref="BH358:BI358" si="4225">IF(BH362&lt;BH357,(BH357-BH362)/5+BH359,(BH362-BH357)/5+BH357)</f>
        <v>2.2083333333333333E-2</v>
      </c>
      <c r="BI358" s="270">
        <f t="shared" si="4225"/>
        <v>2.2500000000000003E-2</v>
      </c>
      <c r="BJ358" s="270">
        <f t="shared" ref="BJ358:DO358" si="4226">IF(BJ362&lt;BJ357,(BJ357-BJ362)/5+BJ359,(BJ362-BJ357)/5+BJ357)</f>
        <v>2.7916666666666666E-2</v>
      </c>
      <c r="BK358" s="270">
        <f t="shared" si="4226"/>
        <v>2.4305555555555556E-2</v>
      </c>
      <c r="BL358" s="270">
        <f t="shared" si="4226"/>
        <v>8.3333333333333332E-3</v>
      </c>
      <c r="BM358" s="270">
        <f t="shared" si="4226"/>
        <v>8.3333333333333332E-3</v>
      </c>
      <c r="BN358" s="270">
        <f t="shared" si="4226"/>
        <v>8.3333333333333332E-3</v>
      </c>
      <c r="BO358" s="270">
        <f t="shared" si="4226"/>
        <v>8.3333333333333332E-3</v>
      </c>
      <c r="BP358" s="270">
        <f t="shared" si="4226"/>
        <v>7.2222222222222228E-3</v>
      </c>
      <c r="BQ358" s="270">
        <f t="shared" si="4226"/>
        <v>7.7777777777777776E-3</v>
      </c>
      <c r="BR358" s="270">
        <f t="shared" si="4226"/>
        <v>7.7777777777777776E-3</v>
      </c>
      <c r="BS358" s="270">
        <f t="shared" si="4226"/>
        <v>8.3333333333333332E-3</v>
      </c>
      <c r="BT358" s="270">
        <f t="shared" si="4226"/>
        <v>7.2222222222222228E-3</v>
      </c>
      <c r="BU358" s="270">
        <f t="shared" si="4226"/>
        <v>7.2222222222222228E-3</v>
      </c>
      <c r="BV358" s="270">
        <f t="shared" si="4226"/>
        <v>7.2222222222222228E-3</v>
      </c>
      <c r="BW358" s="270">
        <f t="shared" si="4226"/>
        <v>7.2222222222222228E-3</v>
      </c>
      <c r="BX358" s="270">
        <f t="shared" si="4226"/>
        <v>6.6666666666666662E-3</v>
      </c>
      <c r="BY358" s="270">
        <f t="shared" si="4226"/>
        <v>5.5555555555555549E-3</v>
      </c>
      <c r="BZ358" s="270">
        <f t="shared" si="4226"/>
        <v>4.9999999999999992E-3</v>
      </c>
      <c r="CA358" s="270">
        <f t="shared" si="4226"/>
        <v>4.4444444444444444E-3</v>
      </c>
      <c r="CB358" s="270">
        <f t="shared" si="4226"/>
        <v>0</v>
      </c>
      <c r="CC358" s="270">
        <f t="shared" si="4226"/>
        <v>0</v>
      </c>
      <c r="CD358" s="270">
        <f t="shared" si="4226"/>
        <v>0</v>
      </c>
      <c r="CE358" s="270">
        <f t="shared" si="4226"/>
        <v>0</v>
      </c>
      <c r="CF358" s="270">
        <f t="shared" si="4226"/>
        <v>0</v>
      </c>
      <c r="CG358" s="270">
        <f t="shared" si="4226"/>
        <v>0</v>
      </c>
      <c r="CH358" s="270">
        <f t="shared" si="4226"/>
        <v>0</v>
      </c>
      <c r="CI358" s="270">
        <f t="shared" si="4226"/>
        <v>0</v>
      </c>
      <c r="CJ358" s="270">
        <f t="shared" si="4226"/>
        <v>0</v>
      </c>
      <c r="CK358" s="270">
        <f t="shared" si="4226"/>
        <v>0</v>
      </c>
      <c r="CL358" s="270">
        <f t="shared" si="4226"/>
        <v>0</v>
      </c>
      <c r="CM358" s="270">
        <f t="shared" si="4226"/>
        <v>0</v>
      </c>
      <c r="CN358" s="270">
        <f t="shared" si="4226"/>
        <v>0</v>
      </c>
      <c r="CO358" s="270">
        <f t="shared" si="4226"/>
        <v>0</v>
      </c>
      <c r="CP358" s="270">
        <f t="shared" si="4226"/>
        <v>0</v>
      </c>
      <c r="CQ358" s="270">
        <f t="shared" si="4226"/>
        <v>0</v>
      </c>
      <c r="CR358" s="270">
        <f t="shared" si="4226"/>
        <v>0</v>
      </c>
      <c r="CS358" s="270">
        <f t="shared" si="4226"/>
        <v>0</v>
      </c>
      <c r="CT358" s="270">
        <f t="shared" si="4226"/>
        <v>0</v>
      </c>
      <c r="CU358" s="270">
        <f t="shared" si="4226"/>
        <v>0</v>
      </c>
      <c r="CV358" s="270">
        <f t="shared" si="4226"/>
        <v>0</v>
      </c>
      <c r="CW358" s="270">
        <f t="shared" si="4226"/>
        <v>0</v>
      </c>
      <c r="CX358" s="270">
        <f t="shared" si="4226"/>
        <v>0</v>
      </c>
      <c r="CY358" s="270">
        <f t="shared" si="4226"/>
        <v>0</v>
      </c>
      <c r="CZ358" s="270">
        <f t="shared" si="4226"/>
        <v>0</v>
      </c>
      <c r="DA358" s="270">
        <f t="shared" si="4226"/>
        <v>0</v>
      </c>
      <c r="DB358" s="270">
        <f t="shared" si="4226"/>
        <v>0</v>
      </c>
      <c r="DC358" s="270">
        <f t="shared" si="4226"/>
        <v>0</v>
      </c>
      <c r="DD358" s="270">
        <f t="shared" si="4226"/>
        <v>0</v>
      </c>
      <c r="DE358" s="270">
        <f t="shared" si="4226"/>
        <v>0</v>
      </c>
      <c r="DF358" s="270">
        <f t="shared" si="4226"/>
        <v>0</v>
      </c>
      <c r="DG358" s="270">
        <f t="shared" si="4226"/>
        <v>0</v>
      </c>
      <c r="DH358" s="270">
        <f t="shared" si="4226"/>
        <v>0</v>
      </c>
      <c r="DI358" s="270">
        <f t="shared" si="4226"/>
        <v>0</v>
      </c>
      <c r="DJ358" s="270">
        <f t="shared" si="4226"/>
        <v>0</v>
      </c>
      <c r="DK358" s="270">
        <f t="shared" si="4226"/>
        <v>0</v>
      </c>
      <c r="DL358" s="270">
        <f t="shared" si="4226"/>
        <v>0</v>
      </c>
      <c r="DM358" s="270">
        <f t="shared" si="4226"/>
        <v>0</v>
      </c>
      <c r="DN358" s="270">
        <f t="shared" si="4226"/>
        <v>0</v>
      </c>
      <c r="DO358" s="270">
        <f t="shared" si="4226"/>
        <v>0</v>
      </c>
      <c r="DP358" s="270">
        <f t="shared" ref="DP358" si="4227">IF(DP362&lt;DP357,(DP357-DP362)/5+DP359,(DP362-DP357)/5+DP357)</f>
        <v>0</v>
      </c>
      <c r="DQ358" s="306">
        <f t="shared" si="3768"/>
        <v>-81</v>
      </c>
      <c r="DR358" s="270">
        <f t="shared" ref="DR358:DS358" si="4228">IF(DR362&lt;DR357,(DR357-DR362)/5+DR359,(DR362-DR357)/5+DR357)</f>
        <v>0</v>
      </c>
      <c r="DS358" s="270">
        <f t="shared" si="4228"/>
        <v>0</v>
      </c>
      <c r="DT358" s="270">
        <f t="shared" ref="DT358:FJ358" si="4229">IF(DT362&lt;DT357,(DT357-DT362)/5+DT359,(DT362-DT357)/5+DT357)</f>
        <v>0</v>
      </c>
      <c r="DU358" s="270">
        <f t="shared" si="4229"/>
        <v>0</v>
      </c>
      <c r="DV358" s="270">
        <f t="shared" si="4229"/>
        <v>0</v>
      </c>
      <c r="DW358" s="270">
        <f t="shared" si="4229"/>
        <v>0</v>
      </c>
      <c r="DX358" s="270">
        <f t="shared" si="4229"/>
        <v>0</v>
      </c>
      <c r="DY358" s="270">
        <f t="shared" si="4229"/>
        <v>0</v>
      </c>
      <c r="DZ358" s="270">
        <f t="shared" si="4229"/>
        <v>0</v>
      </c>
      <c r="EA358" s="270">
        <f t="shared" si="4229"/>
        <v>0</v>
      </c>
      <c r="EB358" s="270">
        <f t="shared" si="4229"/>
        <v>0</v>
      </c>
      <c r="EC358" s="270">
        <f t="shared" si="4229"/>
        <v>0</v>
      </c>
      <c r="ED358" s="270">
        <f t="shared" si="4229"/>
        <v>0</v>
      </c>
      <c r="EE358" s="270">
        <f t="shared" si="4229"/>
        <v>0</v>
      </c>
      <c r="EF358" s="270">
        <f t="shared" si="4229"/>
        <v>0</v>
      </c>
      <c r="EG358" s="270">
        <f t="shared" si="4229"/>
        <v>0</v>
      </c>
      <c r="EH358" s="270">
        <f t="shared" si="4229"/>
        <v>0</v>
      </c>
      <c r="EI358" s="270">
        <f t="shared" si="4229"/>
        <v>0</v>
      </c>
      <c r="EJ358" s="270">
        <f t="shared" si="4229"/>
        <v>0</v>
      </c>
      <c r="EK358" s="270">
        <f t="shared" si="4229"/>
        <v>0</v>
      </c>
      <c r="EL358" s="270">
        <f t="shared" si="4229"/>
        <v>0</v>
      </c>
      <c r="EM358" s="270">
        <f t="shared" si="4229"/>
        <v>0</v>
      </c>
      <c r="EN358" s="270">
        <f t="shared" si="4229"/>
        <v>0</v>
      </c>
      <c r="EO358" s="270">
        <f t="shared" si="4229"/>
        <v>0</v>
      </c>
      <c r="EP358" s="270">
        <f t="shared" si="4229"/>
        <v>0</v>
      </c>
      <c r="EQ358" s="270">
        <f t="shared" si="4229"/>
        <v>0</v>
      </c>
      <c r="ER358" s="270">
        <f t="shared" si="4229"/>
        <v>0</v>
      </c>
      <c r="ES358" s="270">
        <f t="shared" si="4229"/>
        <v>0</v>
      </c>
      <c r="ET358" s="270">
        <f t="shared" si="4229"/>
        <v>0</v>
      </c>
      <c r="EU358" s="270">
        <f t="shared" si="4229"/>
        <v>0</v>
      </c>
      <c r="EV358" s="270">
        <f t="shared" si="4229"/>
        <v>0</v>
      </c>
      <c r="EW358" s="270">
        <f t="shared" si="4229"/>
        <v>3.4444444444444451E-2</v>
      </c>
      <c r="EX358" s="270">
        <f t="shared" si="4229"/>
        <v>2.8888888888888891E-2</v>
      </c>
      <c r="EY358" s="270">
        <f t="shared" si="4229"/>
        <v>2.8333333333333332E-2</v>
      </c>
      <c r="EZ358" s="270">
        <f t="shared" si="4229"/>
        <v>2.2777777777777779E-2</v>
      </c>
      <c r="FA358" s="270">
        <f t="shared" si="4229"/>
        <v>1.5555555555555555E-2</v>
      </c>
      <c r="FB358" s="270">
        <f t="shared" si="4229"/>
        <v>5.0694444444444452E-2</v>
      </c>
      <c r="FC358" s="270">
        <f t="shared" si="4229"/>
        <v>2.2916666666666669E-2</v>
      </c>
      <c r="FD358" s="270">
        <f t="shared" si="4229"/>
        <v>2.4999999999999998E-2</v>
      </c>
      <c r="FE358" s="270">
        <f t="shared" si="4229"/>
        <v>2.361111111111111E-2</v>
      </c>
      <c r="FF358" s="270">
        <f t="shared" si="4229"/>
        <v>2.2916666666666669E-2</v>
      </c>
      <c r="FG358" s="270">
        <f t="shared" si="4229"/>
        <v>2.013888888888889E-2</v>
      </c>
      <c r="FH358" s="270">
        <f t="shared" si="4229"/>
        <v>2.9027777777777777E-2</v>
      </c>
      <c r="FI358" s="270">
        <f t="shared" si="4229"/>
        <v>2.3333333333333334E-2</v>
      </c>
      <c r="FJ358" s="270">
        <f t="shared" si="4229"/>
        <v>2.2222222222222223E-2</v>
      </c>
      <c r="FK358" s="274">
        <f t="shared" ref="FK358" si="4230">IF(FK362&lt;FK357,(FK357-FK362)/5+FK359,(FK362-FK357)/5+FK357)</f>
        <v>2.1111111111111112E-2</v>
      </c>
      <c r="FL358" s="214">
        <f t="shared" si="3774"/>
        <v>-81</v>
      </c>
      <c r="FM358" s="214"/>
      <c r="FN358" s="214"/>
      <c r="FO358" s="216"/>
      <c r="FP358" s="216"/>
      <c r="FQ358" s="216"/>
      <c r="FR358" s="216"/>
      <c r="FS358" s="216"/>
      <c r="FT358" s="216"/>
      <c r="FU358" s="216"/>
      <c r="FV358" s="216"/>
      <c r="FW358" s="216"/>
      <c r="FX358" s="216"/>
      <c r="FY358" s="216"/>
      <c r="FZ358" s="216"/>
      <c r="GA358" s="216"/>
      <c r="GB358" s="216"/>
      <c r="GC358" s="216"/>
      <c r="GD358" s="216"/>
      <c r="GE358" s="216"/>
      <c r="GF358" s="216"/>
      <c r="GG358" s="216"/>
      <c r="GH358" s="216"/>
      <c r="GI358" s="216"/>
      <c r="GJ358" s="216"/>
      <c r="GK358" s="216"/>
      <c r="GL358" s="216"/>
      <c r="GM358" s="216"/>
      <c r="GN358" s="216"/>
      <c r="GO358" s="216"/>
      <c r="GP358" s="216"/>
      <c r="GQ358" s="216"/>
      <c r="GR358" s="216"/>
      <c r="GS358" s="216"/>
      <c r="GT358" s="216"/>
      <c r="GU358" s="216"/>
      <c r="GV358" s="216"/>
      <c r="GW358" s="216"/>
      <c r="GX358" s="216"/>
      <c r="GY358" s="216"/>
      <c r="GZ358" s="216"/>
      <c r="HA358" s="216"/>
      <c r="HB358" s="216"/>
      <c r="HC358" s="216"/>
      <c r="HD358" s="216"/>
      <c r="HE358" s="216"/>
      <c r="HF358" s="216"/>
      <c r="HG358" s="216"/>
      <c r="HH358" s="216"/>
      <c r="HI358" s="216"/>
      <c r="HJ358" s="216"/>
      <c r="HK358" s="216"/>
      <c r="HL358" s="216"/>
      <c r="HM358" s="216"/>
      <c r="HN358" s="216"/>
      <c r="HO358" s="216"/>
      <c r="HP358" s="216"/>
      <c r="HQ358" s="216"/>
      <c r="HR358" s="216"/>
      <c r="HS358" s="216"/>
      <c r="HT358" s="216"/>
      <c r="HU358" s="216"/>
      <c r="HV358" s="216"/>
      <c r="HW358" s="216"/>
      <c r="HX358" s="216"/>
      <c r="HY358" s="216"/>
      <c r="HZ358" s="216"/>
      <c r="IA358" s="216"/>
      <c r="IB358" s="216"/>
      <c r="IC358" s="216"/>
      <c r="ID358" s="216"/>
      <c r="IE358" s="216"/>
      <c r="IF358" s="216"/>
      <c r="IG358" s="216"/>
      <c r="IH358" s="216"/>
      <c r="II358" s="216"/>
      <c r="IJ358" s="216"/>
      <c r="IK358" s="216"/>
      <c r="IL358" s="216"/>
      <c r="IM358" s="216"/>
      <c r="IN358" s="216"/>
      <c r="IO358" s="216"/>
      <c r="IP358" s="216"/>
      <c r="IQ358" s="216"/>
      <c r="IR358" s="216"/>
      <c r="IS358" s="216"/>
      <c r="IT358" s="216"/>
      <c r="IU358" s="216"/>
      <c r="IV358" s="216"/>
      <c r="IW358" s="216"/>
      <c r="IX358" s="216"/>
      <c r="IY358" s="216"/>
      <c r="IZ358" s="216"/>
      <c r="JA358" s="216"/>
      <c r="JB358" s="216"/>
      <c r="JC358" s="216"/>
      <c r="JD358" s="216"/>
      <c r="JE358" s="216"/>
      <c r="JF358" s="216"/>
      <c r="JG358" s="216"/>
      <c r="JH358" s="216"/>
      <c r="JI358" s="216"/>
      <c r="JJ358" s="216"/>
      <c r="JK358" s="216"/>
      <c r="JL358" s="216"/>
      <c r="JM358" s="216"/>
      <c r="JN358" s="216"/>
      <c r="JO358" s="216"/>
      <c r="JP358" s="216"/>
      <c r="JQ358" s="216"/>
      <c r="JR358" s="216"/>
    </row>
    <row r="359" spans="58:278">
      <c r="BF359" s="215">
        <v>-82</v>
      </c>
      <c r="BG359" s="214">
        <f t="shared" si="3717"/>
        <v>-82</v>
      </c>
      <c r="BH359" s="257">
        <f t="shared" ref="BH359:BI359" si="4231">IF(BH362&lt;BH357,(BH357-BH362)/5+BH360,(BH362-BH357)/5+BH358)</f>
        <v>2.6111111111111109E-2</v>
      </c>
      <c r="BI359" s="254">
        <f t="shared" si="4231"/>
        <v>2.6944444444444448E-2</v>
      </c>
      <c r="BJ359" s="254">
        <f t="shared" ref="BJ359:DO359" si="4232">IF(BJ362&lt;BJ357,(BJ357-BJ362)/5+BJ360,(BJ362-BJ357)/5+BJ358)</f>
        <v>3.6388888888888887E-2</v>
      </c>
      <c r="BK359" s="254">
        <f t="shared" si="4232"/>
        <v>2.4305555555555556E-2</v>
      </c>
      <c r="BL359" s="254">
        <f t="shared" si="4232"/>
        <v>6.2500000000000003E-3</v>
      </c>
      <c r="BM359" s="254">
        <f t="shared" si="4232"/>
        <v>6.2500000000000003E-3</v>
      </c>
      <c r="BN359" s="254">
        <f t="shared" si="4232"/>
        <v>6.2500000000000003E-3</v>
      </c>
      <c r="BO359" s="254">
        <f t="shared" si="4232"/>
        <v>6.2500000000000003E-3</v>
      </c>
      <c r="BP359" s="254">
        <f t="shared" si="4232"/>
        <v>5.4166666666666669E-3</v>
      </c>
      <c r="BQ359" s="254">
        <f t="shared" si="4232"/>
        <v>5.8333333333333327E-3</v>
      </c>
      <c r="BR359" s="254">
        <f t="shared" si="4232"/>
        <v>5.8333333333333327E-3</v>
      </c>
      <c r="BS359" s="254">
        <f t="shared" si="4232"/>
        <v>6.2500000000000003E-3</v>
      </c>
      <c r="BT359" s="254">
        <f t="shared" si="4232"/>
        <v>5.4166666666666669E-3</v>
      </c>
      <c r="BU359" s="254">
        <f t="shared" si="4232"/>
        <v>5.4166666666666669E-3</v>
      </c>
      <c r="BV359" s="254">
        <f t="shared" si="4232"/>
        <v>5.4166666666666669E-3</v>
      </c>
      <c r="BW359" s="254">
        <f t="shared" si="4232"/>
        <v>5.4166666666666669E-3</v>
      </c>
      <c r="BX359" s="254">
        <f t="shared" si="4232"/>
        <v>4.9999999999999992E-3</v>
      </c>
      <c r="BY359" s="254">
        <f t="shared" si="4232"/>
        <v>4.1666666666666657E-3</v>
      </c>
      <c r="BZ359" s="254">
        <f t="shared" si="4232"/>
        <v>3.7499999999999994E-3</v>
      </c>
      <c r="CA359" s="254">
        <f t="shared" si="4232"/>
        <v>3.3333333333333331E-3</v>
      </c>
      <c r="CB359" s="254">
        <f t="shared" si="4232"/>
        <v>0</v>
      </c>
      <c r="CC359" s="254">
        <f t="shared" si="4232"/>
        <v>0</v>
      </c>
      <c r="CD359" s="254">
        <f t="shared" si="4232"/>
        <v>0</v>
      </c>
      <c r="CE359" s="254">
        <f t="shared" si="4232"/>
        <v>0</v>
      </c>
      <c r="CF359" s="254">
        <f t="shared" si="4232"/>
        <v>0</v>
      </c>
      <c r="CG359" s="254">
        <f t="shared" si="4232"/>
        <v>0</v>
      </c>
      <c r="CH359" s="254">
        <f t="shared" si="4232"/>
        <v>0</v>
      </c>
      <c r="CI359" s="254">
        <f t="shared" si="4232"/>
        <v>0</v>
      </c>
      <c r="CJ359" s="254">
        <f t="shared" si="4232"/>
        <v>0</v>
      </c>
      <c r="CK359" s="254">
        <f t="shared" si="4232"/>
        <v>0</v>
      </c>
      <c r="CL359" s="254">
        <f t="shared" si="4232"/>
        <v>0</v>
      </c>
      <c r="CM359" s="254">
        <f t="shared" si="4232"/>
        <v>0</v>
      </c>
      <c r="CN359" s="254">
        <f t="shared" si="4232"/>
        <v>0</v>
      </c>
      <c r="CO359" s="254">
        <f t="shared" si="4232"/>
        <v>0</v>
      </c>
      <c r="CP359" s="254">
        <f t="shared" si="4232"/>
        <v>0</v>
      </c>
      <c r="CQ359" s="254">
        <f t="shared" si="4232"/>
        <v>0</v>
      </c>
      <c r="CR359" s="254">
        <f t="shared" si="4232"/>
        <v>0</v>
      </c>
      <c r="CS359" s="254">
        <f t="shared" si="4232"/>
        <v>0</v>
      </c>
      <c r="CT359" s="254">
        <f t="shared" si="4232"/>
        <v>0</v>
      </c>
      <c r="CU359" s="254">
        <f t="shared" si="4232"/>
        <v>0</v>
      </c>
      <c r="CV359" s="254">
        <f t="shared" si="4232"/>
        <v>0</v>
      </c>
      <c r="CW359" s="254">
        <f t="shared" si="4232"/>
        <v>0</v>
      </c>
      <c r="CX359" s="254">
        <f t="shared" si="4232"/>
        <v>0</v>
      </c>
      <c r="CY359" s="254">
        <f t="shared" si="4232"/>
        <v>0</v>
      </c>
      <c r="CZ359" s="254">
        <f t="shared" si="4232"/>
        <v>0</v>
      </c>
      <c r="DA359" s="254">
        <f t="shared" si="4232"/>
        <v>0</v>
      </c>
      <c r="DB359" s="254">
        <f t="shared" si="4232"/>
        <v>0</v>
      </c>
      <c r="DC359" s="254">
        <f t="shared" si="4232"/>
        <v>0</v>
      </c>
      <c r="DD359" s="254">
        <f t="shared" si="4232"/>
        <v>0</v>
      </c>
      <c r="DE359" s="254">
        <f t="shared" si="4232"/>
        <v>0</v>
      </c>
      <c r="DF359" s="254">
        <f t="shared" si="4232"/>
        <v>0</v>
      </c>
      <c r="DG359" s="254">
        <f t="shared" si="4232"/>
        <v>0</v>
      </c>
      <c r="DH359" s="254">
        <f t="shared" si="4232"/>
        <v>0</v>
      </c>
      <c r="DI359" s="254">
        <f t="shared" si="4232"/>
        <v>0</v>
      </c>
      <c r="DJ359" s="254">
        <f t="shared" si="4232"/>
        <v>0</v>
      </c>
      <c r="DK359" s="254">
        <f t="shared" si="4232"/>
        <v>0</v>
      </c>
      <c r="DL359" s="254">
        <f t="shared" si="4232"/>
        <v>0</v>
      </c>
      <c r="DM359" s="254">
        <f t="shared" si="4232"/>
        <v>0</v>
      </c>
      <c r="DN359" s="254">
        <f t="shared" si="4232"/>
        <v>0</v>
      </c>
      <c r="DO359" s="254">
        <f t="shared" si="4232"/>
        <v>0</v>
      </c>
      <c r="DP359" s="254">
        <f t="shared" ref="DP359" si="4233">IF(DP362&lt;DP357,(DP357-DP362)/5+DP360,(DP362-DP357)/5+DP358)</f>
        <v>0</v>
      </c>
      <c r="DQ359" s="306">
        <f t="shared" si="3768"/>
        <v>-82</v>
      </c>
      <c r="DR359" s="254">
        <f t="shared" ref="DR359:DS359" si="4234">IF(DR362&lt;DR357,(DR357-DR362)/5+DR360,(DR362-DR357)/5+DR358)</f>
        <v>0</v>
      </c>
      <c r="DS359" s="254">
        <f t="shared" si="4234"/>
        <v>0</v>
      </c>
      <c r="DT359" s="254">
        <f t="shared" ref="DT359:FJ359" si="4235">IF(DT362&lt;DT357,(DT357-DT362)/5+DT360,(DT362-DT357)/5+DT358)</f>
        <v>0</v>
      </c>
      <c r="DU359" s="254">
        <f t="shared" si="4235"/>
        <v>0</v>
      </c>
      <c r="DV359" s="254">
        <f t="shared" si="4235"/>
        <v>0</v>
      </c>
      <c r="DW359" s="254">
        <f t="shared" si="4235"/>
        <v>0</v>
      </c>
      <c r="DX359" s="254">
        <f t="shared" si="4235"/>
        <v>0</v>
      </c>
      <c r="DY359" s="254">
        <f t="shared" si="4235"/>
        <v>0</v>
      </c>
      <c r="DZ359" s="254">
        <f t="shared" si="4235"/>
        <v>0</v>
      </c>
      <c r="EA359" s="254">
        <f t="shared" si="4235"/>
        <v>0</v>
      </c>
      <c r="EB359" s="254">
        <f t="shared" si="4235"/>
        <v>0</v>
      </c>
      <c r="EC359" s="254">
        <f t="shared" si="4235"/>
        <v>0</v>
      </c>
      <c r="ED359" s="254">
        <f t="shared" si="4235"/>
        <v>0</v>
      </c>
      <c r="EE359" s="254">
        <f t="shared" si="4235"/>
        <v>0</v>
      </c>
      <c r="EF359" s="254">
        <f t="shared" si="4235"/>
        <v>0</v>
      </c>
      <c r="EG359" s="254">
        <f t="shared" si="4235"/>
        <v>0</v>
      </c>
      <c r="EH359" s="254">
        <f t="shared" si="4235"/>
        <v>0</v>
      </c>
      <c r="EI359" s="254">
        <f t="shared" si="4235"/>
        <v>0</v>
      </c>
      <c r="EJ359" s="254">
        <f t="shared" si="4235"/>
        <v>0</v>
      </c>
      <c r="EK359" s="254">
        <f t="shared" si="4235"/>
        <v>0</v>
      </c>
      <c r="EL359" s="254">
        <f t="shared" si="4235"/>
        <v>0</v>
      </c>
      <c r="EM359" s="254">
        <f t="shared" si="4235"/>
        <v>0</v>
      </c>
      <c r="EN359" s="254">
        <f t="shared" si="4235"/>
        <v>0</v>
      </c>
      <c r="EO359" s="254">
        <f t="shared" si="4235"/>
        <v>0</v>
      </c>
      <c r="EP359" s="254">
        <f t="shared" si="4235"/>
        <v>0</v>
      </c>
      <c r="EQ359" s="254">
        <f t="shared" si="4235"/>
        <v>0</v>
      </c>
      <c r="ER359" s="254">
        <f t="shared" si="4235"/>
        <v>0</v>
      </c>
      <c r="ES359" s="254">
        <f t="shared" si="4235"/>
        <v>0</v>
      </c>
      <c r="ET359" s="254">
        <f t="shared" si="4235"/>
        <v>0</v>
      </c>
      <c r="EU359" s="254">
        <f t="shared" si="4235"/>
        <v>0</v>
      </c>
      <c r="EV359" s="254">
        <f t="shared" si="4235"/>
        <v>0</v>
      </c>
      <c r="EW359" s="254">
        <f t="shared" si="4235"/>
        <v>2.583333333333334E-2</v>
      </c>
      <c r="EX359" s="254">
        <f t="shared" si="4235"/>
        <v>2.1666666666666667E-2</v>
      </c>
      <c r="EY359" s="254">
        <f t="shared" si="4235"/>
        <v>2.1249999999999998E-2</v>
      </c>
      <c r="EZ359" s="254">
        <f t="shared" si="4235"/>
        <v>1.7083333333333332E-2</v>
      </c>
      <c r="FA359" s="254">
        <f t="shared" si="4235"/>
        <v>1.1666666666666665E-2</v>
      </c>
      <c r="FB359" s="254">
        <f t="shared" si="4235"/>
        <v>5.0694444444444452E-2</v>
      </c>
      <c r="FC359" s="254">
        <f t="shared" si="4235"/>
        <v>2.2916666666666669E-2</v>
      </c>
      <c r="FD359" s="254">
        <f t="shared" si="4235"/>
        <v>2.4999999999999998E-2</v>
      </c>
      <c r="FE359" s="254">
        <f t="shared" si="4235"/>
        <v>2.361111111111111E-2</v>
      </c>
      <c r="FF359" s="254">
        <f t="shared" si="4235"/>
        <v>2.2916666666666669E-2</v>
      </c>
      <c r="FG359" s="254">
        <f t="shared" si="4235"/>
        <v>2.013888888888889E-2</v>
      </c>
      <c r="FH359" s="254">
        <f t="shared" si="4235"/>
        <v>3.7222222222222226E-2</v>
      </c>
      <c r="FI359" s="254">
        <f t="shared" si="4235"/>
        <v>2.8611111111111111E-2</v>
      </c>
      <c r="FJ359" s="254">
        <f t="shared" si="4235"/>
        <v>2.6388888888888889E-2</v>
      </c>
      <c r="FK359" s="255">
        <f t="shared" ref="FK359" si="4236">IF(FK362&lt;FK357,(FK357-FK362)/5+FK360,(FK362-FK357)/5+FK358)</f>
        <v>2.4861111111111112E-2</v>
      </c>
      <c r="FL359" s="214">
        <f t="shared" si="3774"/>
        <v>-82</v>
      </c>
      <c r="FM359" s="214"/>
      <c r="FN359" s="214"/>
      <c r="FO359" s="216"/>
      <c r="FP359" s="216"/>
      <c r="FQ359" s="216"/>
      <c r="FR359" s="216"/>
      <c r="FS359" s="216"/>
      <c r="FT359" s="216"/>
      <c r="FU359" s="216"/>
      <c r="FV359" s="216"/>
      <c r="FW359" s="216"/>
      <c r="FX359" s="216"/>
      <c r="FY359" s="216"/>
      <c r="FZ359" s="216"/>
      <c r="GA359" s="216"/>
      <c r="GB359" s="216"/>
      <c r="GC359" s="216"/>
      <c r="GD359" s="216"/>
      <c r="GE359" s="216"/>
      <c r="GF359" s="216"/>
      <c r="GG359" s="216"/>
      <c r="GH359" s="216"/>
      <c r="GI359" s="216"/>
      <c r="GJ359" s="216"/>
      <c r="GK359" s="216"/>
      <c r="GL359" s="216"/>
      <c r="GM359" s="216"/>
      <c r="GN359" s="216"/>
      <c r="GO359" s="216"/>
      <c r="GP359" s="216"/>
      <c r="GQ359" s="216"/>
      <c r="GR359" s="216"/>
      <c r="GS359" s="216"/>
      <c r="GT359" s="216"/>
      <c r="GU359" s="216"/>
      <c r="GV359" s="216"/>
      <c r="GW359" s="216"/>
      <c r="GX359" s="216"/>
      <c r="GY359" s="216"/>
      <c r="GZ359" s="216"/>
      <c r="HA359" s="216"/>
      <c r="HB359" s="216"/>
      <c r="HC359" s="216"/>
      <c r="HD359" s="216"/>
      <c r="HE359" s="216"/>
      <c r="HF359" s="216"/>
      <c r="HG359" s="216"/>
      <c r="HH359" s="216"/>
      <c r="HI359" s="216"/>
      <c r="HJ359" s="216"/>
      <c r="HK359" s="216"/>
      <c r="HL359" s="216"/>
      <c r="HM359" s="216"/>
      <c r="HN359" s="216"/>
      <c r="HO359" s="216"/>
      <c r="HP359" s="216"/>
      <c r="HQ359" s="216"/>
      <c r="HR359" s="216"/>
      <c r="HS359" s="216"/>
      <c r="HT359" s="216"/>
      <c r="HU359" s="216"/>
      <c r="HV359" s="216"/>
      <c r="HW359" s="216"/>
      <c r="HX359" s="216"/>
      <c r="HY359" s="216"/>
      <c r="HZ359" s="216"/>
      <c r="IA359" s="216"/>
      <c r="IB359" s="216"/>
      <c r="IC359" s="216"/>
      <c r="ID359" s="216"/>
      <c r="IE359" s="216"/>
      <c r="IF359" s="216"/>
      <c r="IG359" s="216"/>
      <c r="IH359" s="216"/>
      <c r="II359" s="216"/>
      <c r="IJ359" s="216"/>
      <c r="IK359" s="216"/>
      <c r="IL359" s="216"/>
      <c r="IM359" s="216"/>
      <c r="IN359" s="216"/>
      <c r="IO359" s="216"/>
      <c r="IP359" s="216"/>
      <c r="IQ359" s="216"/>
      <c r="IR359" s="216"/>
      <c r="IS359" s="216"/>
      <c r="IT359" s="216"/>
      <c r="IU359" s="216"/>
      <c r="IV359" s="216"/>
      <c r="IW359" s="216"/>
      <c r="IX359" s="216"/>
      <c r="IY359" s="216"/>
      <c r="IZ359" s="216"/>
      <c r="JA359" s="216"/>
      <c r="JB359" s="216"/>
      <c r="JC359" s="216"/>
      <c r="JD359" s="216"/>
      <c r="JE359" s="216"/>
      <c r="JF359" s="216"/>
      <c r="JG359" s="216"/>
      <c r="JH359" s="216"/>
      <c r="JI359" s="216"/>
      <c r="JJ359" s="216"/>
      <c r="JK359" s="216"/>
      <c r="JL359" s="216"/>
      <c r="JM359" s="216"/>
      <c r="JN359" s="216"/>
      <c r="JO359" s="216"/>
      <c r="JP359" s="216"/>
      <c r="JQ359" s="216"/>
      <c r="JR359" s="216"/>
    </row>
    <row r="360" spans="58:278">
      <c r="BF360" s="215">
        <v>-83</v>
      </c>
      <c r="BG360" s="214">
        <f t="shared" si="3717"/>
        <v>-83</v>
      </c>
      <c r="BH360" s="257">
        <f t="shared" ref="BH360:BI360" si="4237">IF(BH362&lt;BH357,(BH357-BH362)/5+BH361,(BH362-BH357)/5+BH359)</f>
        <v>3.0138888888888885E-2</v>
      </c>
      <c r="BI360" s="254">
        <f t="shared" si="4237"/>
        <v>3.138888888888889E-2</v>
      </c>
      <c r="BJ360" s="254">
        <f t="shared" ref="BJ360:DO360" si="4238">IF(BJ362&lt;BJ357,(BJ357-BJ362)/5+BJ361,(BJ362-BJ357)/5+BJ359)</f>
        <v>4.4861111111111109E-2</v>
      </c>
      <c r="BK360" s="254">
        <f t="shared" si="4238"/>
        <v>2.4305555555555556E-2</v>
      </c>
      <c r="BL360" s="254">
        <f t="shared" si="4238"/>
        <v>4.1666666666666666E-3</v>
      </c>
      <c r="BM360" s="254">
        <f t="shared" si="4238"/>
        <v>4.1666666666666666E-3</v>
      </c>
      <c r="BN360" s="254">
        <f t="shared" si="4238"/>
        <v>4.1666666666666666E-3</v>
      </c>
      <c r="BO360" s="254">
        <f t="shared" si="4238"/>
        <v>4.1666666666666666E-3</v>
      </c>
      <c r="BP360" s="254">
        <f t="shared" si="4238"/>
        <v>3.6111111111111114E-3</v>
      </c>
      <c r="BQ360" s="254">
        <f t="shared" si="4238"/>
        <v>3.8888888888888888E-3</v>
      </c>
      <c r="BR360" s="254">
        <f t="shared" si="4238"/>
        <v>3.8888888888888888E-3</v>
      </c>
      <c r="BS360" s="254">
        <f t="shared" si="4238"/>
        <v>4.1666666666666666E-3</v>
      </c>
      <c r="BT360" s="254">
        <f t="shared" si="4238"/>
        <v>3.6111111111111114E-3</v>
      </c>
      <c r="BU360" s="254">
        <f t="shared" si="4238"/>
        <v>3.6111111111111114E-3</v>
      </c>
      <c r="BV360" s="254">
        <f t="shared" si="4238"/>
        <v>3.6111111111111114E-3</v>
      </c>
      <c r="BW360" s="254">
        <f t="shared" si="4238"/>
        <v>3.6111111111111114E-3</v>
      </c>
      <c r="BX360" s="254">
        <f t="shared" si="4238"/>
        <v>3.3333333333333331E-3</v>
      </c>
      <c r="BY360" s="254">
        <f t="shared" si="4238"/>
        <v>2.7777777777777775E-3</v>
      </c>
      <c r="BZ360" s="254">
        <f t="shared" si="4238"/>
        <v>2.4999999999999996E-3</v>
      </c>
      <c r="CA360" s="254">
        <f t="shared" si="4238"/>
        <v>2.2222222222222222E-3</v>
      </c>
      <c r="CB360" s="254">
        <f t="shared" si="4238"/>
        <v>0</v>
      </c>
      <c r="CC360" s="254">
        <f t="shared" si="4238"/>
        <v>0</v>
      </c>
      <c r="CD360" s="254">
        <f t="shared" si="4238"/>
        <v>0</v>
      </c>
      <c r="CE360" s="254">
        <f t="shared" si="4238"/>
        <v>0</v>
      </c>
      <c r="CF360" s="254">
        <f t="shared" si="4238"/>
        <v>0</v>
      </c>
      <c r="CG360" s="254">
        <f t="shared" si="4238"/>
        <v>0</v>
      </c>
      <c r="CH360" s="254">
        <f t="shared" si="4238"/>
        <v>0</v>
      </c>
      <c r="CI360" s="254">
        <f t="shared" si="4238"/>
        <v>0</v>
      </c>
      <c r="CJ360" s="254">
        <f t="shared" si="4238"/>
        <v>0</v>
      </c>
      <c r="CK360" s="254">
        <f t="shared" si="4238"/>
        <v>0</v>
      </c>
      <c r="CL360" s="254">
        <f t="shared" si="4238"/>
        <v>0</v>
      </c>
      <c r="CM360" s="254">
        <f t="shared" si="4238"/>
        <v>0</v>
      </c>
      <c r="CN360" s="254">
        <f t="shared" si="4238"/>
        <v>0</v>
      </c>
      <c r="CO360" s="254">
        <f t="shared" si="4238"/>
        <v>0</v>
      </c>
      <c r="CP360" s="254">
        <f t="shared" si="4238"/>
        <v>0</v>
      </c>
      <c r="CQ360" s="254">
        <f t="shared" si="4238"/>
        <v>0</v>
      </c>
      <c r="CR360" s="254">
        <f t="shared" si="4238"/>
        <v>0</v>
      </c>
      <c r="CS360" s="254">
        <f t="shared" si="4238"/>
        <v>0</v>
      </c>
      <c r="CT360" s="254">
        <f t="shared" si="4238"/>
        <v>0</v>
      </c>
      <c r="CU360" s="254">
        <f t="shared" si="4238"/>
        <v>0</v>
      </c>
      <c r="CV360" s="254">
        <f t="shared" si="4238"/>
        <v>0</v>
      </c>
      <c r="CW360" s="254">
        <f t="shared" si="4238"/>
        <v>0</v>
      </c>
      <c r="CX360" s="254">
        <f t="shared" si="4238"/>
        <v>0</v>
      </c>
      <c r="CY360" s="254">
        <f t="shared" si="4238"/>
        <v>0</v>
      </c>
      <c r="CZ360" s="254">
        <f t="shared" si="4238"/>
        <v>0</v>
      </c>
      <c r="DA360" s="254">
        <f t="shared" si="4238"/>
        <v>0</v>
      </c>
      <c r="DB360" s="254">
        <f t="shared" si="4238"/>
        <v>0</v>
      </c>
      <c r="DC360" s="254">
        <f t="shared" si="4238"/>
        <v>0</v>
      </c>
      <c r="DD360" s="254">
        <f t="shared" si="4238"/>
        <v>0</v>
      </c>
      <c r="DE360" s="254">
        <f t="shared" si="4238"/>
        <v>0</v>
      </c>
      <c r="DF360" s="254">
        <f t="shared" si="4238"/>
        <v>0</v>
      </c>
      <c r="DG360" s="254">
        <f t="shared" si="4238"/>
        <v>0</v>
      </c>
      <c r="DH360" s="254">
        <f t="shared" si="4238"/>
        <v>0</v>
      </c>
      <c r="DI360" s="254">
        <f t="shared" si="4238"/>
        <v>0</v>
      </c>
      <c r="DJ360" s="254">
        <f t="shared" si="4238"/>
        <v>0</v>
      </c>
      <c r="DK360" s="254">
        <f t="shared" si="4238"/>
        <v>0</v>
      </c>
      <c r="DL360" s="254">
        <f t="shared" si="4238"/>
        <v>0</v>
      </c>
      <c r="DM360" s="254">
        <f t="shared" si="4238"/>
        <v>0</v>
      </c>
      <c r="DN360" s="254">
        <f t="shared" si="4238"/>
        <v>0</v>
      </c>
      <c r="DO360" s="254">
        <f t="shared" si="4238"/>
        <v>0</v>
      </c>
      <c r="DP360" s="254">
        <f t="shared" ref="DP360" si="4239">IF(DP362&lt;DP357,(DP357-DP362)/5+DP361,(DP362-DP357)/5+DP359)</f>
        <v>0</v>
      </c>
      <c r="DQ360" s="306">
        <f t="shared" si="3768"/>
        <v>-83</v>
      </c>
      <c r="DR360" s="254">
        <f t="shared" ref="DR360:DS360" si="4240">IF(DR362&lt;DR357,(DR357-DR362)/5+DR361,(DR362-DR357)/5+DR359)</f>
        <v>0</v>
      </c>
      <c r="DS360" s="254">
        <f t="shared" si="4240"/>
        <v>0</v>
      </c>
      <c r="DT360" s="254">
        <f t="shared" ref="DT360:FJ360" si="4241">IF(DT362&lt;DT357,(DT357-DT362)/5+DT361,(DT362-DT357)/5+DT359)</f>
        <v>0</v>
      </c>
      <c r="DU360" s="254">
        <f t="shared" si="4241"/>
        <v>0</v>
      </c>
      <c r="DV360" s="254">
        <f t="shared" si="4241"/>
        <v>0</v>
      </c>
      <c r="DW360" s="254">
        <f t="shared" si="4241"/>
        <v>0</v>
      </c>
      <c r="DX360" s="254">
        <f t="shared" si="4241"/>
        <v>0</v>
      </c>
      <c r="DY360" s="254">
        <f t="shared" si="4241"/>
        <v>0</v>
      </c>
      <c r="DZ360" s="254">
        <f t="shared" si="4241"/>
        <v>0</v>
      </c>
      <c r="EA360" s="254">
        <f t="shared" si="4241"/>
        <v>0</v>
      </c>
      <c r="EB360" s="254">
        <f t="shared" si="4241"/>
        <v>0</v>
      </c>
      <c r="EC360" s="254">
        <f t="shared" si="4241"/>
        <v>0</v>
      </c>
      <c r="ED360" s="254">
        <f t="shared" si="4241"/>
        <v>0</v>
      </c>
      <c r="EE360" s="254">
        <f t="shared" si="4241"/>
        <v>0</v>
      </c>
      <c r="EF360" s="254">
        <f t="shared" si="4241"/>
        <v>0</v>
      </c>
      <c r="EG360" s="254">
        <f t="shared" si="4241"/>
        <v>0</v>
      </c>
      <c r="EH360" s="254">
        <f t="shared" si="4241"/>
        <v>0</v>
      </c>
      <c r="EI360" s="254">
        <f t="shared" si="4241"/>
        <v>0</v>
      </c>
      <c r="EJ360" s="254">
        <f t="shared" si="4241"/>
        <v>0</v>
      </c>
      <c r="EK360" s="254">
        <f t="shared" si="4241"/>
        <v>0</v>
      </c>
      <c r="EL360" s="254">
        <f t="shared" si="4241"/>
        <v>0</v>
      </c>
      <c r="EM360" s="254">
        <f t="shared" si="4241"/>
        <v>0</v>
      </c>
      <c r="EN360" s="254">
        <f t="shared" si="4241"/>
        <v>0</v>
      </c>
      <c r="EO360" s="254">
        <f t="shared" si="4241"/>
        <v>0</v>
      </c>
      <c r="EP360" s="254">
        <f t="shared" si="4241"/>
        <v>0</v>
      </c>
      <c r="EQ360" s="254">
        <f t="shared" si="4241"/>
        <v>0</v>
      </c>
      <c r="ER360" s="254">
        <f t="shared" si="4241"/>
        <v>0</v>
      </c>
      <c r="ES360" s="254">
        <f t="shared" si="4241"/>
        <v>0</v>
      </c>
      <c r="ET360" s="254">
        <f t="shared" si="4241"/>
        <v>0</v>
      </c>
      <c r="EU360" s="254">
        <f t="shared" si="4241"/>
        <v>0</v>
      </c>
      <c r="EV360" s="254">
        <f t="shared" si="4241"/>
        <v>0</v>
      </c>
      <c r="EW360" s="254">
        <f t="shared" si="4241"/>
        <v>1.7222222222222226E-2</v>
      </c>
      <c r="EX360" s="254">
        <f t="shared" si="4241"/>
        <v>1.4444444444444446E-2</v>
      </c>
      <c r="EY360" s="254">
        <f t="shared" si="4241"/>
        <v>1.4166666666666666E-2</v>
      </c>
      <c r="EZ360" s="254">
        <f t="shared" si="4241"/>
        <v>1.1388888888888889E-2</v>
      </c>
      <c r="FA360" s="254">
        <f t="shared" si="4241"/>
        <v>7.7777777777777776E-3</v>
      </c>
      <c r="FB360" s="254">
        <f t="shared" si="4241"/>
        <v>5.0694444444444452E-2</v>
      </c>
      <c r="FC360" s="254">
        <f t="shared" si="4241"/>
        <v>2.2916666666666669E-2</v>
      </c>
      <c r="FD360" s="254">
        <f t="shared" si="4241"/>
        <v>2.4999999999999998E-2</v>
      </c>
      <c r="FE360" s="254">
        <f t="shared" si="4241"/>
        <v>2.361111111111111E-2</v>
      </c>
      <c r="FF360" s="254">
        <f t="shared" si="4241"/>
        <v>2.2916666666666669E-2</v>
      </c>
      <c r="FG360" s="254">
        <f t="shared" si="4241"/>
        <v>2.013888888888889E-2</v>
      </c>
      <c r="FH360" s="254">
        <f t="shared" si="4241"/>
        <v>4.5416666666666675E-2</v>
      </c>
      <c r="FI360" s="254">
        <f t="shared" si="4241"/>
        <v>3.3888888888888892E-2</v>
      </c>
      <c r="FJ360" s="254">
        <f t="shared" si="4241"/>
        <v>3.0555555555555555E-2</v>
      </c>
      <c r="FK360" s="255">
        <f t="shared" ref="FK360" si="4242">IF(FK362&lt;FK357,(FK357-FK362)/5+FK361,(FK362-FK357)/5+FK359)</f>
        <v>2.8611111111111111E-2</v>
      </c>
      <c r="FL360" s="214">
        <f t="shared" si="3774"/>
        <v>-83</v>
      </c>
      <c r="FM360" s="214"/>
      <c r="FN360" s="214"/>
      <c r="FO360" s="216"/>
      <c r="FP360" s="216"/>
      <c r="FQ360" s="216"/>
      <c r="FR360" s="216"/>
      <c r="FS360" s="216"/>
      <c r="FT360" s="216"/>
      <c r="FU360" s="216"/>
      <c r="FV360" s="216"/>
      <c r="FW360" s="216"/>
      <c r="FX360" s="216"/>
      <c r="FY360" s="216"/>
      <c r="FZ360" s="216"/>
      <c r="GA360" s="216"/>
      <c r="GB360" s="216"/>
      <c r="GC360" s="216"/>
      <c r="GD360" s="216"/>
      <c r="GE360" s="216"/>
      <c r="GF360" s="216"/>
      <c r="GG360" s="216"/>
      <c r="GH360" s="216"/>
      <c r="GI360" s="216"/>
      <c r="GJ360" s="216"/>
      <c r="GK360" s="216"/>
      <c r="GL360" s="216"/>
      <c r="GM360" s="216"/>
      <c r="GN360" s="216"/>
      <c r="GO360" s="216"/>
      <c r="GP360" s="216"/>
      <c r="GQ360" s="216"/>
      <c r="GR360" s="216"/>
      <c r="GS360" s="216"/>
      <c r="GT360" s="216"/>
      <c r="GU360" s="216"/>
      <c r="GV360" s="216"/>
      <c r="GW360" s="216"/>
      <c r="GX360" s="216"/>
      <c r="GY360" s="216"/>
      <c r="GZ360" s="216"/>
      <c r="HA360" s="216"/>
      <c r="HB360" s="216"/>
      <c r="HC360" s="216"/>
      <c r="HD360" s="216"/>
      <c r="HE360" s="216"/>
      <c r="HF360" s="216"/>
      <c r="HG360" s="216"/>
      <c r="HH360" s="216"/>
      <c r="HI360" s="216"/>
      <c r="HJ360" s="216"/>
      <c r="HK360" s="216"/>
      <c r="HL360" s="216"/>
      <c r="HM360" s="216"/>
      <c r="HN360" s="216"/>
      <c r="HO360" s="216"/>
      <c r="HP360" s="216"/>
      <c r="HQ360" s="216"/>
      <c r="HR360" s="216"/>
      <c r="HS360" s="216"/>
      <c r="HT360" s="216"/>
      <c r="HU360" s="216"/>
      <c r="HV360" s="216"/>
      <c r="HW360" s="216"/>
      <c r="HX360" s="216"/>
      <c r="HY360" s="216"/>
      <c r="HZ360" s="216"/>
      <c r="IA360" s="216"/>
      <c r="IB360" s="216"/>
      <c r="IC360" s="216"/>
      <c r="ID360" s="216"/>
      <c r="IE360" s="216"/>
      <c r="IF360" s="216"/>
      <c r="IG360" s="216"/>
      <c r="IH360" s="216"/>
      <c r="II360" s="216"/>
      <c r="IJ360" s="216"/>
      <c r="IK360" s="216"/>
      <c r="IL360" s="216"/>
      <c r="IM360" s="216"/>
      <c r="IN360" s="216"/>
      <c r="IO360" s="216"/>
      <c r="IP360" s="216"/>
      <c r="IQ360" s="216"/>
      <c r="IR360" s="216"/>
      <c r="IS360" s="216"/>
      <c r="IT360" s="216"/>
      <c r="IU360" s="216"/>
      <c r="IV360" s="216"/>
      <c r="IW360" s="216"/>
      <c r="IX360" s="216"/>
      <c r="IY360" s="216"/>
      <c r="IZ360" s="216"/>
      <c r="JA360" s="216"/>
      <c r="JB360" s="216"/>
      <c r="JC360" s="216"/>
      <c r="JD360" s="216"/>
      <c r="JE360" s="216"/>
      <c r="JF360" s="216"/>
      <c r="JG360" s="216"/>
      <c r="JH360" s="216"/>
      <c r="JI360" s="216"/>
      <c r="JJ360" s="216"/>
      <c r="JK360" s="216"/>
      <c r="JL360" s="216"/>
      <c r="JM360" s="216"/>
      <c r="JN360" s="216"/>
      <c r="JO360" s="216"/>
      <c r="JP360" s="216"/>
      <c r="JQ360" s="216"/>
      <c r="JR360" s="216"/>
    </row>
    <row r="361" spans="58:278" ht="15.75" thickBot="1">
      <c r="BF361" s="215">
        <v>-84</v>
      </c>
      <c r="BG361" s="214">
        <f t="shared" si="3717"/>
        <v>-84</v>
      </c>
      <c r="BH361" s="286">
        <f>IF(BH362&lt;BH357,(BH357-BH362)/5+BH362,(BH362-BH357)/5+BH360)</f>
        <v>3.4166666666666665E-2</v>
      </c>
      <c r="BI361" s="283">
        <f>IF(BI362&lt;BI357,(BI357-BI362)/5+BI362,(BI362-BI357)/5+BI360)</f>
        <v>3.5833333333333335E-2</v>
      </c>
      <c r="BJ361" s="283">
        <f t="shared" ref="BJ361:DO361" si="4243">IF(BJ362&lt;BJ357,(BJ357-BJ362)/5+BJ362,(BJ362-BJ357)/5+BJ360)</f>
        <v>5.333333333333333E-2</v>
      </c>
      <c r="BK361" s="283">
        <f t="shared" si="4243"/>
        <v>2.4305555555555556E-2</v>
      </c>
      <c r="BL361" s="283">
        <f t="shared" si="4243"/>
        <v>2.0833333333333333E-3</v>
      </c>
      <c r="BM361" s="283">
        <f t="shared" si="4243"/>
        <v>2.0833333333333333E-3</v>
      </c>
      <c r="BN361" s="283">
        <f t="shared" si="4243"/>
        <v>2.0833333333333333E-3</v>
      </c>
      <c r="BO361" s="283">
        <f t="shared" si="4243"/>
        <v>2.0833333333333333E-3</v>
      </c>
      <c r="BP361" s="283">
        <f t="shared" si="4243"/>
        <v>1.8055555555555557E-3</v>
      </c>
      <c r="BQ361" s="283">
        <f t="shared" si="4243"/>
        <v>1.9444444444444444E-3</v>
      </c>
      <c r="BR361" s="283">
        <f t="shared" si="4243"/>
        <v>1.9444444444444444E-3</v>
      </c>
      <c r="BS361" s="283">
        <f t="shared" si="4243"/>
        <v>2.0833333333333333E-3</v>
      </c>
      <c r="BT361" s="283">
        <f t="shared" si="4243"/>
        <v>1.8055555555555557E-3</v>
      </c>
      <c r="BU361" s="283">
        <f t="shared" si="4243"/>
        <v>1.8055555555555557E-3</v>
      </c>
      <c r="BV361" s="283">
        <f t="shared" si="4243"/>
        <v>1.8055555555555557E-3</v>
      </c>
      <c r="BW361" s="283">
        <f t="shared" si="4243"/>
        <v>1.8055555555555557E-3</v>
      </c>
      <c r="BX361" s="283">
        <f t="shared" si="4243"/>
        <v>1.6666666666666666E-3</v>
      </c>
      <c r="BY361" s="283">
        <f t="shared" si="4243"/>
        <v>1.3888888888888887E-3</v>
      </c>
      <c r="BZ361" s="283">
        <f t="shared" si="4243"/>
        <v>1.2499999999999998E-3</v>
      </c>
      <c r="CA361" s="283">
        <f t="shared" si="4243"/>
        <v>1.1111111111111111E-3</v>
      </c>
      <c r="CB361" s="283">
        <f t="shared" si="4243"/>
        <v>0</v>
      </c>
      <c r="CC361" s="283">
        <f t="shared" si="4243"/>
        <v>0</v>
      </c>
      <c r="CD361" s="283">
        <f t="shared" si="4243"/>
        <v>0</v>
      </c>
      <c r="CE361" s="283">
        <f t="shared" si="4243"/>
        <v>0</v>
      </c>
      <c r="CF361" s="283">
        <f t="shared" si="4243"/>
        <v>0</v>
      </c>
      <c r="CG361" s="283">
        <f t="shared" si="4243"/>
        <v>0</v>
      </c>
      <c r="CH361" s="283">
        <f t="shared" si="4243"/>
        <v>0</v>
      </c>
      <c r="CI361" s="283">
        <f t="shared" si="4243"/>
        <v>0</v>
      </c>
      <c r="CJ361" s="283">
        <f t="shared" si="4243"/>
        <v>0</v>
      </c>
      <c r="CK361" s="283">
        <f t="shared" si="4243"/>
        <v>0</v>
      </c>
      <c r="CL361" s="283">
        <f t="shared" si="4243"/>
        <v>0</v>
      </c>
      <c r="CM361" s="283">
        <f t="shared" si="4243"/>
        <v>0</v>
      </c>
      <c r="CN361" s="283">
        <f t="shared" si="4243"/>
        <v>0</v>
      </c>
      <c r="CO361" s="283">
        <f t="shared" si="4243"/>
        <v>0</v>
      </c>
      <c r="CP361" s="283">
        <f t="shared" si="4243"/>
        <v>0</v>
      </c>
      <c r="CQ361" s="283">
        <f t="shared" si="4243"/>
        <v>0</v>
      </c>
      <c r="CR361" s="283">
        <f t="shared" si="4243"/>
        <v>0</v>
      </c>
      <c r="CS361" s="283">
        <f t="shared" si="4243"/>
        <v>0</v>
      </c>
      <c r="CT361" s="283">
        <f t="shared" si="4243"/>
        <v>0</v>
      </c>
      <c r="CU361" s="283">
        <f t="shared" si="4243"/>
        <v>0</v>
      </c>
      <c r="CV361" s="283">
        <f t="shared" si="4243"/>
        <v>0</v>
      </c>
      <c r="CW361" s="283">
        <f t="shared" si="4243"/>
        <v>0</v>
      </c>
      <c r="CX361" s="283">
        <f t="shared" si="4243"/>
        <v>0</v>
      </c>
      <c r="CY361" s="283">
        <f t="shared" si="4243"/>
        <v>0</v>
      </c>
      <c r="CZ361" s="283">
        <f t="shared" si="4243"/>
        <v>0</v>
      </c>
      <c r="DA361" s="283">
        <f t="shared" si="4243"/>
        <v>0</v>
      </c>
      <c r="DB361" s="283">
        <f t="shared" si="4243"/>
        <v>0</v>
      </c>
      <c r="DC361" s="283">
        <f t="shared" si="4243"/>
        <v>0</v>
      </c>
      <c r="DD361" s="283">
        <f t="shared" si="4243"/>
        <v>0</v>
      </c>
      <c r="DE361" s="283">
        <f t="shared" si="4243"/>
        <v>0</v>
      </c>
      <c r="DF361" s="283">
        <f t="shared" si="4243"/>
        <v>0</v>
      </c>
      <c r="DG361" s="283">
        <f t="shared" si="4243"/>
        <v>0</v>
      </c>
      <c r="DH361" s="283">
        <f t="shared" si="4243"/>
        <v>0</v>
      </c>
      <c r="DI361" s="283">
        <f t="shared" si="4243"/>
        <v>0</v>
      </c>
      <c r="DJ361" s="283">
        <f t="shared" si="4243"/>
        <v>0</v>
      </c>
      <c r="DK361" s="283">
        <f t="shared" si="4243"/>
        <v>0</v>
      </c>
      <c r="DL361" s="283">
        <f t="shared" si="4243"/>
        <v>0</v>
      </c>
      <c r="DM361" s="283">
        <f t="shared" si="4243"/>
        <v>0</v>
      </c>
      <c r="DN361" s="283">
        <f t="shared" si="4243"/>
        <v>0</v>
      </c>
      <c r="DO361" s="283">
        <f t="shared" si="4243"/>
        <v>0</v>
      </c>
      <c r="DP361" s="283">
        <f t="shared" ref="DP361" si="4244">IF(DP362&lt;DP357,(DP357-DP362)/5+DP362,(DP362-DP357)/5+DP360)</f>
        <v>0</v>
      </c>
      <c r="DQ361" s="306">
        <f t="shared" si="3768"/>
        <v>-84</v>
      </c>
      <c r="DR361" s="272">
        <f t="shared" ref="DR361:DS361" si="4245">IF(DR362&lt;DR357,(DR357-DR362)/5+DR362,(DR362-DR357)/5+DR360)</f>
        <v>0</v>
      </c>
      <c r="DS361" s="272">
        <f t="shared" si="4245"/>
        <v>0</v>
      </c>
      <c r="DT361" s="272">
        <f t="shared" ref="DT361:FJ361" si="4246">IF(DT362&lt;DT357,(DT357-DT362)/5+DT362,(DT362-DT357)/5+DT360)</f>
        <v>0</v>
      </c>
      <c r="DU361" s="272">
        <f t="shared" si="4246"/>
        <v>0</v>
      </c>
      <c r="DV361" s="272">
        <f t="shared" si="4246"/>
        <v>0</v>
      </c>
      <c r="DW361" s="272">
        <f t="shared" si="4246"/>
        <v>0</v>
      </c>
      <c r="DX361" s="272">
        <f t="shared" si="4246"/>
        <v>0</v>
      </c>
      <c r="DY361" s="272">
        <f t="shared" si="4246"/>
        <v>0</v>
      </c>
      <c r="DZ361" s="272">
        <f t="shared" si="4246"/>
        <v>0</v>
      </c>
      <c r="EA361" s="272">
        <f t="shared" si="4246"/>
        <v>0</v>
      </c>
      <c r="EB361" s="272">
        <f t="shared" si="4246"/>
        <v>0</v>
      </c>
      <c r="EC361" s="272">
        <f t="shared" si="4246"/>
        <v>0</v>
      </c>
      <c r="ED361" s="272">
        <f t="shared" si="4246"/>
        <v>0</v>
      </c>
      <c r="EE361" s="272">
        <f t="shared" si="4246"/>
        <v>0</v>
      </c>
      <c r="EF361" s="272">
        <f t="shared" si="4246"/>
        <v>0</v>
      </c>
      <c r="EG361" s="272">
        <f t="shared" si="4246"/>
        <v>0</v>
      </c>
      <c r="EH361" s="272">
        <f t="shared" si="4246"/>
        <v>0</v>
      </c>
      <c r="EI361" s="272">
        <f t="shared" si="4246"/>
        <v>0</v>
      </c>
      <c r="EJ361" s="272">
        <f t="shared" si="4246"/>
        <v>0</v>
      </c>
      <c r="EK361" s="272">
        <f t="shared" si="4246"/>
        <v>0</v>
      </c>
      <c r="EL361" s="272">
        <f t="shared" si="4246"/>
        <v>0</v>
      </c>
      <c r="EM361" s="272">
        <f t="shared" si="4246"/>
        <v>0</v>
      </c>
      <c r="EN361" s="272">
        <f t="shared" si="4246"/>
        <v>0</v>
      </c>
      <c r="EO361" s="272">
        <f t="shared" si="4246"/>
        <v>0</v>
      </c>
      <c r="EP361" s="272">
        <f t="shared" si="4246"/>
        <v>0</v>
      </c>
      <c r="EQ361" s="272">
        <f t="shared" si="4246"/>
        <v>0</v>
      </c>
      <c r="ER361" s="272">
        <f t="shared" si="4246"/>
        <v>0</v>
      </c>
      <c r="ES361" s="272">
        <f t="shared" si="4246"/>
        <v>0</v>
      </c>
      <c r="ET361" s="272">
        <f t="shared" si="4246"/>
        <v>0</v>
      </c>
      <c r="EU361" s="272">
        <f t="shared" si="4246"/>
        <v>0</v>
      </c>
      <c r="EV361" s="272">
        <f t="shared" si="4246"/>
        <v>0</v>
      </c>
      <c r="EW361" s="272">
        <f t="shared" si="4246"/>
        <v>8.6111111111111128E-3</v>
      </c>
      <c r="EX361" s="272">
        <f t="shared" si="4246"/>
        <v>7.2222222222222228E-3</v>
      </c>
      <c r="EY361" s="272">
        <f t="shared" si="4246"/>
        <v>7.083333333333333E-3</v>
      </c>
      <c r="EZ361" s="272">
        <f t="shared" si="4246"/>
        <v>5.6944444444444447E-3</v>
      </c>
      <c r="FA361" s="272">
        <f t="shared" si="4246"/>
        <v>3.8888888888888888E-3</v>
      </c>
      <c r="FB361" s="272">
        <f t="shared" si="4246"/>
        <v>5.0694444444444452E-2</v>
      </c>
      <c r="FC361" s="272">
        <f t="shared" si="4246"/>
        <v>2.2916666666666669E-2</v>
      </c>
      <c r="FD361" s="272">
        <f t="shared" si="4246"/>
        <v>2.4999999999999998E-2</v>
      </c>
      <c r="FE361" s="272">
        <f t="shared" si="4246"/>
        <v>2.361111111111111E-2</v>
      </c>
      <c r="FF361" s="272">
        <f t="shared" si="4246"/>
        <v>2.2916666666666669E-2</v>
      </c>
      <c r="FG361" s="272">
        <f t="shared" si="4246"/>
        <v>2.013888888888889E-2</v>
      </c>
      <c r="FH361" s="272">
        <f t="shared" si="4246"/>
        <v>5.3611111111111123E-2</v>
      </c>
      <c r="FI361" s="272">
        <f t="shared" si="4246"/>
        <v>3.9166666666666669E-2</v>
      </c>
      <c r="FJ361" s="272">
        <f t="shared" si="4246"/>
        <v>3.4722222222222224E-2</v>
      </c>
      <c r="FK361" s="275">
        <f t="shared" ref="FK361" si="4247">IF(FK362&lt;FK357,(FK357-FK362)/5+FK362,(FK362-FK357)/5+FK360)</f>
        <v>3.2361111111111111E-2</v>
      </c>
      <c r="FL361" s="214">
        <f t="shared" si="3774"/>
        <v>-84</v>
      </c>
      <c r="FM361" s="214"/>
      <c r="FN361" s="214"/>
      <c r="FO361" s="216"/>
      <c r="FP361" s="216"/>
      <c r="FQ361" s="216"/>
      <c r="FR361" s="216"/>
      <c r="FS361" s="216"/>
      <c r="FT361" s="216"/>
      <c r="FU361" s="216"/>
      <c r="FV361" s="216"/>
      <c r="FW361" s="216"/>
      <c r="FX361" s="216"/>
      <c r="FY361" s="216"/>
      <c r="FZ361" s="216"/>
      <c r="GA361" s="216"/>
      <c r="GB361" s="216"/>
      <c r="GC361" s="216"/>
      <c r="GD361" s="216"/>
      <c r="GE361" s="216"/>
      <c r="GF361" s="216"/>
      <c r="GG361" s="216"/>
      <c r="GH361" s="216"/>
      <c r="GI361" s="216"/>
      <c r="GJ361" s="216"/>
      <c r="GK361" s="216"/>
      <c r="GL361" s="216"/>
      <c r="GM361" s="216"/>
      <c r="GN361" s="216"/>
      <c r="GO361" s="216"/>
      <c r="GP361" s="216"/>
      <c r="GQ361" s="216"/>
      <c r="GR361" s="216"/>
      <c r="GS361" s="216"/>
      <c r="GT361" s="216"/>
      <c r="GU361" s="216"/>
      <c r="GV361" s="216"/>
      <c r="GW361" s="216"/>
      <c r="GX361" s="216"/>
      <c r="GY361" s="216"/>
      <c r="GZ361" s="216"/>
      <c r="HA361" s="216"/>
      <c r="HB361" s="216"/>
      <c r="HC361" s="216"/>
      <c r="HD361" s="216"/>
      <c r="HE361" s="216"/>
      <c r="HF361" s="216"/>
      <c r="HG361" s="216"/>
      <c r="HH361" s="216"/>
      <c r="HI361" s="216"/>
      <c r="HJ361" s="216"/>
      <c r="HK361" s="216"/>
      <c r="HL361" s="216"/>
      <c r="HM361" s="216"/>
      <c r="HN361" s="216"/>
      <c r="HO361" s="216"/>
      <c r="HP361" s="216"/>
      <c r="HQ361" s="216"/>
      <c r="HR361" s="216"/>
      <c r="HS361" s="216"/>
      <c r="HT361" s="216"/>
      <c r="HU361" s="216"/>
      <c r="HV361" s="216"/>
      <c r="HW361" s="216"/>
      <c r="HX361" s="216"/>
      <c r="HY361" s="216"/>
      <c r="HZ361" s="216"/>
      <c r="IA361" s="216"/>
      <c r="IB361" s="216"/>
      <c r="IC361" s="216"/>
      <c r="ID361" s="216"/>
      <c r="IE361" s="216"/>
      <c r="IF361" s="216"/>
      <c r="IG361" s="216"/>
      <c r="IH361" s="216"/>
      <c r="II361" s="216"/>
      <c r="IJ361" s="216"/>
      <c r="IK361" s="216"/>
      <c r="IL361" s="216"/>
      <c r="IM361" s="216"/>
      <c r="IN361" s="216"/>
      <c r="IO361" s="216"/>
      <c r="IP361" s="216"/>
      <c r="IQ361" s="216"/>
      <c r="IR361" s="216"/>
      <c r="IS361" s="216"/>
      <c r="IT361" s="216"/>
      <c r="IU361" s="216"/>
      <c r="IV361" s="216"/>
      <c r="IW361" s="216"/>
      <c r="IX361" s="216"/>
      <c r="IY361" s="216"/>
      <c r="IZ361" s="216"/>
      <c r="JA361" s="216"/>
      <c r="JB361" s="216"/>
      <c r="JC361" s="216"/>
      <c r="JD361" s="216"/>
      <c r="JE361" s="216"/>
      <c r="JF361" s="216"/>
      <c r="JG361" s="216"/>
      <c r="JH361" s="216"/>
      <c r="JI361" s="216"/>
      <c r="JJ361" s="216"/>
      <c r="JK361" s="216"/>
      <c r="JL361" s="216"/>
      <c r="JM361" s="216"/>
      <c r="JN361" s="216"/>
      <c r="JO361" s="216"/>
      <c r="JP361" s="216"/>
      <c r="JQ361" s="216"/>
      <c r="JR361" s="216"/>
    </row>
    <row r="362" spans="58:278" ht="15.75" thickBot="1">
      <c r="BF362" s="215">
        <v>-85</v>
      </c>
      <c r="BG362" s="214">
        <f t="shared" si="3717"/>
        <v>-85</v>
      </c>
      <c r="BH362" s="258">
        <v>3.8194444444444441E-2</v>
      </c>
      <c r="BI362" s="259">
        <v>4.027777777777778E-2</v>
      </c>
      <c r="BJ362" s="259">
        <v>6.1805555555555558E-2</v>
      </c>
      <c r="BK362" s="259">
        <v>2.4305555555555556E-2</v>
      </c>
      <c r="BL362" s="259"/>
      <c r="BM362" s="259"/>
      <c r="BN362" s="259"/>
      <c r="BO362" s="259"/>
      <c r="BP362" s="259"/>
      <c r="BQ362" s="259"/>
      <c r="BR362" s="259"/>
      <c r="BS362" s="259"/>
      <c r="BT362" s="259"/>
      <c r="BU362" s="259"/>
      <c r="BV362" s="259"/>
      <c r="BW362" s="259"/>
      <c r="BX362" s="259"/>
      <c r="BY362" s="259"/>
      <c r="BZ362" s="259"/>
      <c r="CA362" s="259"/>
      <c r="CB362" s="259"/>
      <c r="CC362" s="259"/>
      <c r="CD362" s="259"/>
      <c r="CE362" s="259"/>
      <c r="CF362" s="259"/>
      <c r="CG362" s="259"/>
      <c r="CH362" s="259"/>
      <c r="CI362" s="259"/>
      <c r="CJ362" s="259"/>
      <c r="CK362" s="259"/>
      <c r="CL362" s="259"/>
      <c r="CM362" s="259"/>
      <c r="CN362" s="259"/>
      <c r="CO362" s="259"/>
      <c r="CP362" s="259"/>
      <c r="CQ362" s="259"/>
      <c r="CR362" s="259"/>
      <c r="CS362" s="259"/>
      <c r="CT362" s="259"/>
      <c r="CU362" s="259"/>
      <c r="CV362" s="259"/>
      <c r="CW362" s="259"/>
      <c r="CX362" s="259"/>
      <c r="CY362" s="259"/>
      <c r="CZ362" s="259"/>
      <c r="DA362" s="259"/>
      <c r="DB362" s="259"/>
      <c r="DC362" s="259"/>
      <c r="DD362" s="259"/>
      <c r="DE362" s="259"/>
      <c r="DF362" s="259"/>
      <c r="DG362" s="259"/>
      <c r="DH362" s="259"/>
      <c r="DI362" s="259"/>
      <c r="DJ362" s="259"/>
      <c r="DK362" s="259"/>
      <c r="DL362" s="259"/>
      <c r="DM362" s="259"/>
      <c r="DN362" s="259"/>
      <c r="DO362" s="259"/>
      <c r="DP362" s="300"/>
      <c r="DQ362" s="306">
        <f t="shared" si="3768"/>
        <v>-85</v>
      </c>
      <c r="DR362" s="295"/>
      <c r="DS362" s="259"/>
      <c r="DT362" s="259"/>
      <c r="DU362" s="259"/>
      <c r="DV362" s="259"/>
      <c r="DW362" s="259"/>
      <c r="DX362" s="259"/>
      <c r="DY362" s="259"/>
      <c r="DZ362" s="259"/>
      <c r="EA362" s="259"/>
      <c r="EB362" s="290"/>
      <c r="EC362" s="259"/>
      <c r="ED362" s="259"/>
      <c r="EE362" s="259"/>
      <c r="EF362" s="259"/>
      <c r="EG362" s="259"/>
      <c r="EH362" s="259"/>
      <c r="EI362" s="259"/>
      <c r="EJ362" s="259"/>
      <c r="EK362" s="259"/>
      <c r="EL362" s="259"/>
      <c r="EM362" s="259"/>
      <c r="EN362" s="259"/>
      <c r="EO362" s="259"/>
      <c r="EP362" s="259"/>
      <c r="EQ362" s="259"/>
      <c r="ER362" s="259"/>
      <c r="ES362" s="259"/>
      <c r="ET362" s="259"/>
      <c r="EU362" s="259"/>
      <c r="EV362" s="259"/>
      <c r="EW362" s="259"/>
      <c r="EX362" s="259"/>
      <c r="EY362" s="259"/>
      <c r="EZ362" s="259"/>
      <c r="FA362" s="259"/>
      <c r="FB362" s="259">
        <v>5.0694444444444452E-2</v>
      </c>
      <c r="FC362" s="259">
        <v>2.2916666666666669E-2</v>
      </c>
      <c r="FD362" s="259">
        <v>2.4999999999999998E-2</v>
      </c>
      <c r="FE362" s="259">
        <v>2.361111111111111E-2</v>
      </c>
      <c r="FF362" s="259">
        <v>2.2916666666666669E-2</v>
      </c>
      <c r="FG362" s="259">
        <v>2.013888888888889E-2</v>
      </c>
      <c r="FH362" s="259">
        <v>6.1805555555555558E-2</v>
      </c>
      <c r="FI362" s="259">
        <v>4.4444444444444446E-2</v>
      </c>
      <c r="FJ362" s="259">
        <v>3.888888888888889E-2</v>
      </c>
      <c r="FK362" s="273">
        <v>3.6111111111111115E-2</v>
      </c>
      <c r="FL362" s="214">
        <f t="shared" si="3774"/>
        <v>-85</v>
      </c>
      <c r="FM362" s="214"/>
      <c r="FN362" s="214"/>
      <c r="FO362" s="216"/>
      <c r="FP362" s="216"/>
      <c r="FQ362" s="216"/>
      <c r="FR362" s="216"/>
      <c r="FS362" s="216"/>
      <c r="FT362" s="216"/>
      <c r="FU362" s="216"/>
      <c r="FV362" s="216"/>
      <c r="FW362" s="216"/>
      <c r="FX362" s="216"/>
      <c r="FY362" s="216"/>
      <c r="FZ362" s="216"/>
      <c r="GA362" s="216"/>
      <c r="GB362" s="216"/>
      <c r="GC362" s="216"/>
      <c r="GD362" s="216"/>
      <c r="GE362" s="216"/>
      <c r="GF362" s="216"/>
      <c r="GG362" s="216"/>
      <c r="GH362" s="216"/>
      <c r="GI362" s="216"/>
      <c r="GJ362" s="216"/>
      <c r="GK362" s="216"/>
      <c r="GL362" s="216"/>
      <c r="GM362" s="216"/>
      <c r="GN362" s="216"/>
      <c r="GO362" s="216"/>
      <c r="GP362" s="216"/>
      <c r="GQ362" s="216"/>
      <c r="GR362" s="216"/>
      <c r="GS362" s="216"/>
      <c r="GT362" s="216"/>
      <c r="GU362" s="216"/>
      <c r="GV362" s="216"/>
      <c r="GW362" s="216"/>
      <c r="GX362" s="216"/>
      <c r="GY362" s="216"/>
      <c r="GZ362" s="216"/>
      <c r="HA362" s="216"/>
      <c r="HB362" s="216"/>
      <c r="HC362" s="216"/>
      <c r="HD362" s="216"/>
      <c r="HE362" s="216"/>
      <c r="HF362" s="216"/>
      <c r="HG362" s="216"/>
      <c r="HH362" s="216"/>
      <c r="HI362" s="216"/>
      <c r="HJ362" s="216"/>
      <c r="HK362" s="216"/>
      <c r="HL362" s="216"/>
      <c r="HM362" s="216"/>
      <c r="HN362" s="216"/>
      <c r="HO362" s="216"/>
      <c r="HP362" s="216"/>
      <c r="HQ362" s="216"/>
      <c r="HR362" s="216"/>
      <c r="HS362" s="216"/>
      <c r="HT362" s="216"/>
      <c r="HU362" s="216"/>
      <c r="HV362" s="216"/>
      <c r="HW362" s="216"/>
      <c r="HX362" s="216"/>
      <c r="HY362" s="216"/>
      <c r="HZ362" s="216"/>
      <c r="IA362" s="216"/>
      <c r="IB362" s="216"/>
      <c r="IC362" s="216"/>
      <c r="ID362" s="216"/>
      <c r="IE362" s="216"/>
      <c r="IF362" s="216"/>
      <c r="IG362" s="216"/>
      <c r="IH362" s="216"/>
      <c r="II362" s="216"/>
      <c r="IJ362" s="216"/>
      <c r="IK362" s="216"/>
      <c r="IL362" s="216"/>
      <c r="IM362" s="216"/>
      <c r="IN362" s="216"/>
      <c r="IO362" s="216"/>
      <c r="IP362" s="216"/>
      <c r="IQ362" s="216"/>
      <c r="IR362" s="216"/>
      <c r="IS362" s="216"/>
      <c r="IT362" s="216"/>
      <c r="IU362" s="216"/>
      <c r="IV362" s="216"/>
      <c r="IW362" s="216"/>
      <c r="IX362" s="216"/>
      <c r="IY362" s="216"/>
      <c r="IZ362" s="216"/>
      <c r="JA362" s="216"/>
      <c r="JB362" s="216"/>
      <c r="JC362" s="216"/>
      <c r="JD362" s="216"/>
      <c r="JE362" s="216"/>
      <c r="JF362" s="216"/>
      <c r="JG362" s="216"/>
      <c r="JH362" s="216"/>
      <c r="JI362" s="216"/>
      <c r="JJ362" s="216"/>
      <c r="JK362" s="216"/>
      <c r="JL362" s="216"/>
      <c r="JM362" s="216"/>
      <c r="JN362" s="216"/>
      <c r="JO362" s="216"/>
      <c r="JP362" s="216"/>
      <c r="JQ362" s="216"/>
      <c r="JR362" s="216"/>
    </row>
    <row r="363" spans="58:278" ht="15.75" thickBot="1">
      <c r="BF363" s="215">
        <v>-90</v>
      </c>
      <c r="BG363" s="214">
        <f t="shared" si="3717"/>
        <v>-90</v>
      </c>
      <c r="BH363" s="235"/>
      <c r="BI363" s="236"/>
      <c r="BJ363" s="236"/>
      <c r="BK363" s="236"/>
      <c r="BL363" s="236"/>
      <c r="BM363" s="236"/>
      <c r="BN363" s="236"/>
      <c r="BO363" s="236"/>
      <c r="BP363" s="236"/>
      <c r="BQ363" s="236"/>
      <c r="BR363" s="236"/>
      <c r="BS363" s="236"/>
      <c r="BT363" s="236"/>
      <c r="BU363" s="236"/>
      <c r="BV363" s="236"/>
      <c r="BW363" s="236"/>
      <c r="BX363" s="236"/>
      <c r="BY363" s="236"/>
      <c r="BZ363" s="236"/>
      <c r="CA363" s="236"/>
      <c r="CB363" s="236"/>
      <c r="CC363" s="236"/>
      <c r="CD363" s="236"/>
      <c r="CE363" s="236"/>
      <c r="CF363" s="236"/>
      <c r="CG363" s="236"/>
      <c r="CH363" s="236"/>
      <c r="CI363" s="236"/>
      <c r="CJ363" s="236"/>
      <c r="CK363" s="236"/>
      <c r="CL363" s="236"/>
      <c r="CM363" s="236"/>
      <c r="CN363" s="236"/>
      <c r="CO363" s="236"/>
      <c r="CP363" s="236"/>
      <c r="CQ363" s="236"/>
      <c r="CR363" s="236"/>
      <c r="CS363" s="236"/>
      <c r="CT363" s="236"/>
      <c r="CU363" s="236"/>
      <c r="CV363" s="236"/>
      <c r="CW363" s="236"/>
      <c r="CX363" s="236"/>
      <c r="CY363" s="236"/>
      <c r="CZ363" s="236"/>
      <c r="DA363" s="236"/>
      <c r="DB363" s="236"/>
      <c r="DC363" s="236"/>
      <c r="DD363" s="236"/>
      <c r="DE363" s="236"/>
      <c r="DF363" s="236"/>
      <c r="DG363" s="236"/>
      <c r="DH363" s="236"/>
      <c r="DI363" s="236"/>
      <c r="DJ363" s="236"/>
      <c r="DK363" s="236"/>
      <c r="DL363" s="236"/>
      <c r="DM363" s="236"/>
      <c r="DN363" s="236"/>
      <c r="DO363" s="236"/>
      <c r="DP363" s="301"/>
      <c r="DQ363" s="304">
        <f t="shared" si="3768"/>
        <v>-90</v>
      </c>
      <c r="DR363" s="303"/>
      <c r="DS363" s="236"/>
      <c r="DT363" s="236"/>
      <c r="DU363" s="236"/>
      <c r="DV363" s="236"/>
      <c r="DW363" s="236"/>
      <c r="DX363" s="236"/>
      <c r="DY363" s="236"/>
      <c r="DZ363" s="236"/>
      <c r="EA363" s="236"/>
      <c r="EB363" s="236"/>
      <c r="EC363" s="236"/>
      <c r="ED363" s="236"/>
      <c r="EE363" s="236"/>
      <c r="EF363" s="236"/>
      <c r="EG363" s="236"/>
      <c r="EH363" s="236"/>
      <c r="EI363" s="236"/>
      <c r="EJ363" s="236"/>
      <c r="EK363" s="236"/>
      <c r="EL363" s="236"/>
      <c r="EM363" s="236"/>
      <c r="EN363" s="236"/>
      <c r="EO363" s="236"/>
      <c r="EP363" s="236"/>
      <c r="EQ363" s="236"/>
      <c r="ER363" s="236"/>
      <c r="ES363" s="236"/>
      <c r="ET363" s="236"/>
      <c r="EU363" s="236"/>
      <c r="EV363" s="236"/>
      <c r="EW363" s="236"/>
      <c r="EX363" s="236"/>
      <c r="EY363" s="236"/>
      <c r="EZ363" s="236"/>
      <c r="FA363" s="236"/>
      <c r="FB363" s="236"/>
      <c r="FC363" s="236"/>
      <c r="FD363" s="236"/>
      <c r="FE363" s="236"/>
      <c r="FF363" s="236"/>
      <c r="FG363" s="236"/>
      <c r="FH363" s="236"/>
      <c r="FI363" s="236"/>
      <c r="FJ363" s="236"/>
      <c r="FK363" s="237"/>
      <c r="FL363" s="214">
        <f t="shared" si="3774"/>
        <v>-90</v>
      </c>
      <c r="FM363" s="214"/>
      <c r="FN363" s="214"/>
      <c r="FO363" s="216"/>
      <c r="FP363" s="216"/>
      <c r="FQ363" s="216"/>
      <c r="FR363" s="216"/>
      <c r="FS363" s="216"/>
      <c r="FT363" s="216"/>
      <c r="FU363" s="216"/>
      <c r="FV363" s="216"/>
      <c r="FW363" s="216"/>
      <c r="FX363" s="216"/>
      <c r="FY363" s="216"/>
      <c r="FZ363" s="216"/>
      <c r="GA363" s="216"/>
      <c r="GB363" s="216"/>
      <c r="GC363" s="216"/>
      <c r="GD363" s="216"/>
      <c r="GE363" s="216"/>
      <c r="GF363" s="216"/>
      <c r="GG363" s="216"/>
      <c r="GH363" s="216"/>
      <c r="GI363" s="216"/>
      <c r="GJ363" s="216"/>
      <c r="GK363" s="216"/>
      <c r="GL363" s="216"/>
      <c r="GM363" s="216"/>
      <c r="GN363" s="216"/>
      <c r="GO363" s="216"/>
      <c r="GP363" s="216"/>
      <c r="GQ363" s="216"/>
      <c r="GR363" s="216"/>
      <c r="GS363" s="216"/>
      <c r="GT363" s="216"/>
      <c r="GU363" s="216"/>
      <c r="GV363" s="216"/>
      <c r="GW363" s="216"/>
      <c r="GX363" s="216"/>
      <c r="GY363" s="216"/>
      <c r="GZ363" s="216"/>
      <c r="HA363" s="216"/>
      <c r="HB363" s="216"/>
      <c r="HC363" s="216"/>
      <c r="HD363" s="216"/>
      <c r="HE363" s="216"/>
      <c r="HF363" s="216"/>
      <c r="HG363" s="216"/>
      <c r="HH363" s="216"/>
      <c r="HI363" s="216"/>
      <c r="HJ363" s="216"/>
      <c r="HK363" s="216"/>
      <c r="HL363" s="216"/>
      <c r="HM363" s="216"/>
      <c r="HN363" s="216"/>
      <c r="HO363" s="216"/>
      <c r="HP363" s="216"/>
      <c r="HQ363" s="216"/>
      <c r="HR363" s="216"/>
      <c r="HS363" s="216"/>
      <c r="HT363" s="216"/>
      <c r="HU363" s="216"/>
      <c r="HV363" s="216"/>
      <c r="HW363" s="216"/>
      <c r="HX363" s="216"/>
      <c r="HY363" s="216"/>
      <c r="HZ363" s="216"/>
      <c r="IA363" s="216"/>
      <c r="IB363" s="216"/>
      <c r="IC363" s="216"/>
      <c r="ID363" s="216"/>
      <c r="IE363" s="216"/>
      <c r="IF363" s="216"/>
      <c r="IG363" s="216"/>
      <c r="IH363" s="216"/>
      <c r="II363" s="216"/>
      <c r="IJ363" s="216"/>
      <c r="IK363" s="216"/>
      <c r="IL363" s="216"/>
      <c r="IM363" s="216"/>
      <c r="IN363" s="216"/>
      <c r="IO363" s="216"/>
      <c r="IP363" s="216"/>
      <c r="IQ363" s="216"/>
      <c r="IR363" s="216"/>
      <c r="IS363" s="216"/>
      <c r="IT363" s="216"/>
      <c r="IU363" s="216"/>
      <c r="IV363" s="216"/>
      <c r="IW363" s="216"/>
      <c r="IX363" s="216"/>
      <c r="IY363" s="216"/>
      <c r="IZ363" s="216"/>
      <c r="JA363" s="216"/>
      <c r="JB363" s="216"/>
      <c r="JC363" s="216"/>
      <c r="JD363" s="216"/>
      <c r="JE363" s="216"/>
      <c r="JF363" s="216"/>
      <c r="JG363" s="216"/>
      <c r="JH363" s="216"/>
      <c r="JI363" s="216"/>
      <c r="JJ363" s="216"/>
      <c r="JK363" s="216"/>
      <c r="JL363" s="216"/>
      <c r="JM363" s="216"/>
      <c r="JN363" s="216"/>
      <c r="JO363" s="216"/>
      <c r="JP363" s="216"/>
      <c r="JQ363" s="216"/>
      <c r="JR363" s="216"/>
    </row>
    <row r="364" spans="58:278" ht="15.75" thickTop="1">
      <c r="BF364" s="227"/>
      <c r="BG364" s="227"/>
      <c r="BH364" s="228"/>
      <c r="BI364" s="228"/>
      <c r="BJ364" s="228"/>
      <c r="BK364" s="228"/>
      <c r="BL364" s="228"/>
      <c r="BM364" s="228"/>
      <c r="BN364" s="217"/>
      <c r="BO364" s="217"/>
      <c r="BP364" s="217"/>
      <c r="BQ364" s="217"/>
      <c r="BR364" s="217"/>
      <c r="BS364" s="217"/>
      <c r="BT364" s="217"/>
      <c r="BU364" s="217"/>
      <c r="BV364" s="217"/>
      <c r="BW364" s="217"/>
      <c r="BX364" s="217"/>
      <c r="BY364" s="217"/>
      <c r="BZ364" s="217"/>
      <c r="CA364" s="217"/>
      <c r="CB364" s="217"/>
      <c r="CC364" s="217"/>
      <c r="CD364" s="217"/>
      <c r="CE364" s="217"/>
      <c r="CF364" s="217"/>
      <c r="CG364" s="217"/>
      <c r="CH364" s="217"/>
      <c r="CI364" s="217"/>
      <c r="CJ364" s="217"/>
      <c r="CK364" s="217"/>
      <c r="CL364" s="217"/>
      <c r="CM364" s="217"/>
      <c r="CN364" s="217"/>
      <c r="CO364" s="217"/>
      <c r="CP364" s="217"/>
      <c r="CQ364" s="217"/>
      <c r="CR364" s="217"/>
      <c r="CS364" s="217"/>
      <c r="CT364" s="217"/>
      <c r="CU364" s="217"/>
      <c r="CV364" s="217"/>
      <c r="CW364" s="217"/>
      <c r="CX364" s="217"/>
      <c r="CY364" s="217"/>
      <c r="CZ364" s="217"/>
      <c r="DA364" s="217"/>
      <c r="DB364" s="217"/>
      <c r="DC364" s="217"/>
      <c r="DD364" s="217"/>
      <c r="DE364" s="217"/>
      <c r="DF364" s="217"/>
      <c r="DG364" s="217"/>
      <c r="DH364" s="217"/>
      <c r="DI364" s="217"/>
      <c r="DJ364" s="217"/>
      <c r="DK364" s="217"/>
      <c r="DL364" s="217"/>
      <c r="DM364" s="217"/>
      <c r="DN364" s="217"/>
      <c r="DO364" s="217"/>
      <c r="DP364" s="217"/>
      <c r="DQ364" s="229"/>
      <c r="DR364" s="217"/>
      <c r="DS364" s="217"/>
      <c r="DT364" s="217"/>
      <c r="DU364" s="217"/>
      <c r="DV364" s="217"/>
      <c r="DW364" s="217"/>
      <c r="DX364" s="217"/>
      <c r="DY364" s="217"/>
      <c r="DZ364" s="217"/>
      <c r="EA364" s="217"/>
      <c r="EB364" s="217"/>
      <c r="EC364" s="217"/>
      <c r="ED364" s="217"/>
      <c r="EE364" s="217"/>
      <c r="EF364" s="217"/>
      <c r="EG364" s="217"/>
      <c r="EH364" s="217"/>
      <c r="EI364" s="217"/>
      <c r="EJ364" s="217"/>
      <c r="EK364" s="217"/>
      <c r="EL364" s="217"/>
      <c r="EM364" s="217"/>
      <c r="EN364" s="217"/>
      <c r="EO364" s="217"/>
      <c r="EP364" s="217"/>
      <c r="EQ364" s="217"/>
      <c r="ER364" s="217"/>
      <c r="ES364" s="217"/>
      <c r="ET364" s="217"/>
      <c r="EU364" s="217"/>
      <c r="EV364" s="217"/>
      <c r="EW364" s="217"/>
      <c r="EX364" s="217"/>
      <c r="EY364" s="217"/>
      <c r="EZ364" s="217"/>
      <c r="FA364" s="217"/>
      <c r="FB364" s="217"/>
      <c r="FC364" s="217"/>
      <c r="FD364" s="217"/>
      <c r="FE364" s="217"/>
      <c r="FF364" s="217"/>
      <c r="FG364" s="217"/>
      <c r="FH364" s="217"/>
      <c r="FI364" s="217"/>
      <c r="FJ364" s="217"/>
      <c r="FK364" s="217"/>
      <c r="FL364" s="216"/>
      <c r="FM364" s="225"/>
      <c r="FN364" s="225"/>
      <c r="FO364" s="216"/>
      <c r="FP364" s="216"/>
      <c r="FQ364" s="216"/>
      <c r="FR364" s="216"/>
      <c r="FS364" s="216"/>
      <c r="FT364" s="216"/>
      <c r="FU364" s="216"/>
      <c r="FV364" s="216"/>
      <c r="FW364" s="216"/>
      <c r="FX364" s="216"/>
      <c r="FY364" s="216"/>
      <c r="FZ364" s="216"/>
      <c r="GA364" s="216"/>
      <c r="GB364" s="216"/>
      <c r="GC364" s="216"/>
      <c r="GD364" s="216"/>
      <c r="GE364" s="216"/>
      <c r="GF364" s="216"/>
      <c r="GG364" s="216"/>
      <c r="GH364" s="216"/>
      <c r="GI364" s="216"/>
      <c r="GJ364" s="216"/>
      <c r="GK364" s="216"/>
      <c r="GL364" s="216"/>
      <c r="GM364" s="216"/>
      <c r="GN364" s="216"/>
      <c r="GO364" s="216"/>
      <c r="GP364" s="216"/>
      <c r="GQ364" s="216"/>
      <c r="GR364" s="216"/>
      <c r="GS364" s="216"/>
      <c r="GT364" s="216"/>
      <c r="GU364" s="216"/>
      <c r="GV364" s="216"/>
      <c r="GW364" s="216"/>
      <c r="GX364" s="216"/>
      <c r="GY364" s="216"/>
      <c r="GZ364" s="216"/>
      <c r="HA364" s="216"/>
      <c r="HB364" s="216"/>
      <c r="HC364" s="216"/>
      <c r="HD364" s="216"/>
      <c r="HE364" s="216"/>
      <c r="HF364" s="216"/>
      <c r="HG364" s="216"/>
      <c r="HH364" s="216"/>
      <c r="HI364" s="216"/>
      <c r="HJ364" s="216"/>
      <c r="HK364" s="216"/>
      <c r="HL364" s="216"/>
      <c r="HM364" s="216"/>
      <c r="HN364" s="216"/>
      <c r="HO364" s="216"/>
      <c r="HP364" s="216"/>
      <c r="HQ364" s="216"/>
      <c r="HR364" s="216"/>
      <c r="HS364" s="216"/>
      <c r="HT364" s="216"/>
      <c r="HU364" s="216"/>
      <c r="HV364" s="216"/>
      <c r="HW364" s="216"/>
      <c r="HX364" s="216"/>
      <c r="HY364" s="216"/>
      <c r="HZ364" s="216"/>
      <c r="IA364" s="216"/>
      <c r="IB364" s="216"/>
      <c r="IC364" s="216"/>
      <c r="ID364" s="216"/>
      <c r="IE364" s="216"/>
      <c r="IF364" s="216"/>
      <c r="IG364" s="216"/>
      <c r="IH364" s="216"/>
      <c r="II364" s="216"/>
      <c r="IJ364" s="216"/>
      <c r="IK364" s="216"/>
      <c r="IL364" s="216"/>
      <c r="IM364" s="216"/>
      <c r="IN364" s="216"/>
      <c r="IO364" s="216"/>
      <c r="IP364" s="216"/>
      <c r="IQ364" s="216"/>
      <c r="IR364" s="216"/>
      <c r="IS364" s="216"/>
      <c r="IT364" s="216"/>
      <c r="IU364" s="216"/>
      <c r="IV364" s="216"/>
      <c r="IW364" s="216"/>
      <c r="IX364" s="216"/>
      <c r="IY364" s="216"/>
      <c r="IZ364" s="216"/>
      <c r="JA364" s="216"/>
      <c r="JB364" s="216"/>
      <c r="JC364" s="216"/>
      <c r="JD364" s="216"/>
      <c r="JE364" s="216"/>
      <c r="JF364" s="216"/>
      <c r="JG364" s="216"/>
      <c r="JH364" s="216"/>
      <c r="JI364" s="216"/>
      <c r="JJ364" s="216"/>
      <c r="JK364" s="216"/>
      <c r="JL364" s="216"/>
      <c r="JM364" s="216"/>
      <c r="JN364" s="216"/>
      <c r="JO364" s="216"/>
      <c r="JP364" s="216"/>
      <c r="JQ364" s="216"/>
      <c r="JR364" s="216"/>
    </row>
  </sheetData>
  <sheetProtection password="F077" sheet="1" objects="1" scenarios="1" autoFilter="0"/>
  <autoFilter ref="A9:M119"/>
  <conditionalFormatting sqref="G9:H9 F6 F1 I9:M119 B9:F119">
    <cfRule type="expression" dxfId="9" priority="10">
      <formula>IF(#REF!=0,0,1)</formula>
    </cfRule>
  </conditionalFormatting>
  <conditionalFormatting sqref="AN7 AK10:AK119">
    <cfRule type="cellIs" dxfId="8" priority="9" operator="lessThan">
      <formula>0</formula>
    </cfRule>
  </conditionalFormatting>
  <conditionalFormatting sqref="AK10:AK119">
    <cfRule type="cellIs" dxfId="7" priority="8" operator="greaterThan">
      <formula>0</formula>
    </cfRule>
  </conditionalFormatting>
  <conditionalFormatting sqref="AM10:AM119">
    <cfRule type="containsText" dxfId="6" priority="7" operator="containsText" text="&quot;S&quot;">
      <formula>NOT(ISERROR(SEARCH("""S""",AM10)))</formula>
    </cfRule>
  </conditionalFormatting>
  <conditionalFormatting sqref="AJ125:AJ191">
    <cfRule type="expression" dxfId="5" priority="6">
      <formula>IF(#REF!=0,0,1)</formula>
    </cfRule>
  </conditionalFormatting>
  <conditionalFormatting sqref="AT10:AT119">
    <cfRule type="expression" dxfId="4" priority="5">
      <formula>IF(#REF!=0,0,1)</formula>
    </cfRule>
  </conditionalFormatting>
  <conditionalFormatting sqref="A11:A119">
    <cfRule type="expression" dxfId="3" priority="4">
      <formula>IF(#REF!=0,0,1)</formula>
    </cfRule>
  </conditionalFormatting>
  <conditionalFormatting sqref="A9">
    <cfRule type="expression" dxfId="2" priority="3">
      <formula>IF(#REF!=0,0,1)</formula>
    </cfRule>
  </conditionalFormatting>
  <conditionalFormatting sqref="A9">
    <cfRule type="expression" dxfId="1" priority="2">
      <formula>IF(#REF!=0,0,1)</formula>
    </cfRule>
  </conditionalFormatting>
  <conditionalFormatting sqref="C8:M8">
    <cfRule type="cellIs" dxfId="0" priority="1" operator="equal">
      <formula>0</formula>
    </cfRule>
  </conditionalFormatting>
  <dataValidations xWindow="890" yWindow="244" count="4">
    <dataValidation type="list" allowBlank="1" showInputMessage="1" showErrorMessage="1" promptTitle="NGC- Nummer von 1 bis 1.000" prompt="Bitte gewünschte Nummer eingeben!" sqref="WQP971140 B53636 B119172 B184708 B250244 B315780 B381316 B446852 B512388 B577924 B643460 B708996 B774532 B840068 B905604 B971140 GR971140 GR905604 GR840068 GR774532 GR708996 GR643460 GR577924 GR512388 GR446852 GR381316 GR315780 GR250244 GR184708 GR119172 GR53636 GR8 WQP8 WGT8 VWX8 VNB8 VDF8 UTJ8 UJN8 TZR8 TPV8 TFZ8 SWD8 SMH8 SCL8 RSP8 RIT8 QYX8 QPB8 QFF8 PVJ8 PLN8 PBR8 ORV8 OHZ8 NYD8 NOH8 NEL8 MUP8 MKT8 MAX8 LRB8 LHF8 KXJ8 KNN8 KDR8 JTV8 JJZ8 JAD8 IQH8 IGL8 HWP8 HMT8 HCX8 GTB8 GJF8 FZJ8 FPN8 FFR8 EVV8 ELZ8 ECD8 DSH8 DIL8 CYP8 COT8 CEX8 BVB8 BLF8 BBJ8 ARN8 AHR8 XV8 NZ8 NZ53636 XV53636 AHR53636 ARN53636 BBJ53636 BLF53636 BVB53636 CEX53636 COT53636 CYP53636 DIL53636 DSH53636 ECD53636 ELZ53636 EVV53636 FFR53636 FPN53636 FZJ53636 GJF53636 GTB53636 HCX53636 HMT53636 HWP53636 IGL53636 IQH53636 JAD53636 JJZ53636 JTV53636 KDR53636 KNN53636 KXJ53636 LHF53636 LRB53636 MAX53636 MKT53636 MUP53636 NEL53636 NOH53636 NYD53636 OHZ53636 ORV53636 PBR53636 PLN53636 PVJ53636 QFF53636 QPB53636 QYX53636 RIT53636 RSP53636 SCL53636 SMH53636 SWD53636 TFZ53636 TPV53636 TZR53636 UJN53636 UTJ53636 VDF53636 VNB53636 VWX53636 WGT53636 WQP53636 NZ119172 XV119172 AHR119172 ARN119172 BBJ119172 BLF119172 BVB119172 CEX119172 COT119172 CYP119172 DIL119172 DSH119172 ECD119172 ELZ119172 EVV119172 FFR119172 FPN119172 FZJ119172 GJF119172 GTB119172 HCX119172 HMT119172 HWP119172 IGL119172 IQH119172 JAD119172 JJZ119172 JTV119172 KDR119172 KNN119172 KXJ119172 LHF119172 LRB119172 MAX119172 MKT119172 MUP119172 NEL119172 NOH119172 NYD119172 OHZ119172 ORV119172 PBR119172 PLN119172 PVJ119172 QFF119172 QPB119172 QYX119172 RIT119172 RSP119172 SCL119172 SMH119172 SWD119172 TFZ119172 TPV119172 TZR119172 UJN119172 UTJ119172 VDF119172 VNB119172 VWX119172 WGT119172 WQP119172 NZ184708 XV184708 AHR184708 ARN184708 BBJ184708 BLF184708 BVB184708 CEX184708 COT184708 CYP184708 DIL184708 DSH184708 ECD184708 ELZ184708 EVV184708 FFR184708 FPN184708 FZJ184708 GJF184708 GTB184708 HCX184708 HMT184708 HWP184708 IGL184708 IQH184708 JAD184708 JJZ184708 JTV184708 KDR184708 KNN184708 KXJ184708 LHF184708 LRB184708 MAX184708 MKT184708 MUP184708 NEL184708 NOH184708 NYD184708 OHZ184708 ORV184708 PBR184708 PLN184708 PVJ184708 QFF184708 QPB184708 QYX184708 RIT184708 RSP184708 SCL184708 SMH184708 SWD184708 TFZ184708 TPV184708 TZR184708 UJN184708 UTJ184708 VDF184708 VNB184708 VWX184708 WGT184708 WQP184708 NZ250244 XV250244 AHR250244 ARN250244 BBJ250244 BLF250244 BVB250244 CEX250244 COT250244 CYP250244 DIL250244 DSH250244 ECD250244 ELZ250244 EVV250244 FFR250244 FPN250244 FZJ250244 GJF250244 GTB250244 HCX250244 HMT250244 HWP250244 IGL250244 IQH250244 JAD250244 JJZ250244 JTV250244 KDR250244 KNN250244 KXJ250244 LHF250244 LRB250244 MAX250244 MKT250244 MUP250244 NEL250244 NOH250244 NYD250244 OHZ250244 ORV250244 PBR250244 PLN250244 PVJ250244 QFF250244 QPB250244 QYX250244 RIT250244 RSP250244 SCL250244 SMH250244 SWD250244 TFZ250244 TPV250244 TZR250244 UJN250244 UTJ250244 VDF250244 VNB250244 VWX250244 WGT250244 WQP250244 NZ315780 XV315780 AHR315780 ARN315780 BBJ315780 BLF315780 BVB315780 CEX315780 COT315780 CYP315780 DIL315780 DSH315780 ECD315780 ELZ315780 EVV315780 FFR315780 FPN315780 FZJ315780 GJF315780 GTB315780 HCX315780 HMT315780 HWP315780 IGL315780 IQH315780 JAD315780 JJZ315780 JTV315780 KDR315780 KNN315780 KXJ315780 LHF315780 LRB315780 MAX315780 MKT315780 MUP315780 NEL315780 NOH315780 NYD315780 OHZ315780 ORV315780 PBR315780 PLN315780 PVJ315780 QFF315780 QPB315780 QYX315780 RIT315780 RSP315780 SCL315780 SMH315780 SWD315780 TFZ315780 TPV315780 TZR315780 UJN315780 UTJ315780 VDF315780 VNB315780 VWX315780 WGT315780 WQP315780 NZ381316 XV381316 AHR381316 ARN381316 BBJ381316 BLF381316 BVB381316 CEX381316 COT381316 CYP381316 DIL381316 DSH381316 ECD381316 ELZ381316 EVV381316 FFR381316 FPN381316 FZJ381316 GJF381316 GTB381316 HCX381316 HMT381316 HWP381316 IGL381316 IQH381316 JAD381316 JJZ381316 JTV381316 KDR381316 KNN381316 KXJ381316 LHF381316 LRB381316 MAX381316 MKT381316 MUP381316 NEL381316 NOH381316 NYD381316 OHZ381316 ORV381316 PBR381316 PLN381316 PVJ381316 QFF381316 QPB381316 QYX381316 RIT381316 RSP381316 SCL381316 SMH381316 SWD381316 TFZ381316 TPV381316 TZR381316 UJN381316 UTJ381316 VDF381316 VNB381316 VWX381316 WGT381316 WQP381316 NZ446852 XV446852 AHR446852 ARN446852 BBJ446852 BLF446852 BVB446852 CEX446852 COT446852 CYP446852 DIL446852 DSH446852 ECD446852 ELZ446852 EVV446852 FFR446852 FPN446852 FZJ446852 GJF446852 GTB446852 HCX446852 HMT446852 HWP446852 IGL446852 IQH446852 JAD446852 JJZ446852 JTV446852 KDR446852 KNN446852 KXJ446852 LHF446852 LRB446852 MAX446852 MKT446852 MUP446852 NEL446852 NOH446852 NYD446852 OHZ446852 ORV446852 PBR446852 PLN446852 PVJ446852 QFF446852 QPB446852 QYX446852 RIT446852 RSP446852 SCL446852 SMH446852 SWD446852 TFZ446852 TPV446852 TZR446852 UJN446852 UTJ446852 VDF446852 VNB446852 VWX446852 WGT446852 WQP446852 NZ512388 XV512388 AHR512388 ARN512388 BBJ512388 BLF512388 BVB512388 CEX512388 COT512388 CYP512388 DIL512388 DSH512388 ECD512388 ELZ512388 EVV512388 FFR512388 FPN512388 FZJ512388 GJF512388 GTB512388 HCX512388 HMT512388 HWP512388 IGL512388 IQH512388 JAD512388 JJZ512388 JTV512388 KDR512388 KNN512388 KXJ512388 LHF512388 LRB512388 MAX512388 MKT512388 MUP512388 NEL512388 NOH512388 NYD512388 OHZ512388 ORV512388 PBR512388 PLN512388 PVJ512388 QFF512388 QPB512388 QYX512388 RIT512388 RSP512388 SCL512388 SMH512388 SWD512388 TFZ512388 TPV512388 TZR512388 UJN512388 UTJ512388 VDF512388 VNB512388 VWX512388 WGT512388 WQP512388 NZ577924 XV577924 AHR577924 ARN577924 BBJ577924 BLF577924 BVB577924 CEX577924 COT577924 CYP577924 DIL577924 DSH577924 ECD577924 ELZ577924 EVV577924 FFR577924 FPN577924 FZJ577924 GJF577924 GTB577924 HCX577924 HMT577924 HWP577924 IGL577924 IQH577924 JAD577924 JJZ577924 JTV577924 KDR577924 KNN577924 KXJ577924 LHF577924 LRB577924 MAX577924 MKT577924 MUP577924 NEL577924 NOH577924 NYD577924 OHZ577924 ORV577924 PBR577924 PLN577924 PVJ577924 QFF577924 QPB577924 QYX577924 RIT577924 RSP577924 SCL577924 SMH577924 SWD577924 TFZ577924 TPV577924 TZR577924 UJN577924 UTJ577924 VDF577924 VNB577924 VWX577924 WGT577924 WQP577924 NZ643460 XV643460 AHR643460 ARN643460 BBJ643460 BLF643460 BVB643460 CEX643460 COT643460 CYP643460 DIL643460 DSH643460 ECD643460 ELZ643460 EVV643460 FFR643460 FPN643460 FZJ643460 GJF643460 GTB643460 HCX643460 HMT643460 HWP643460 IGL643460 IQH643460 JAD643460 JJZ643460 JTV643460 KDR643460 KNN643460 KXJ643460 LHF643460 LRB643460 MAX643460 MKT643460 MUP643460 NEL643460 NOH643460 NYD643460 OHZ643460 ORV643460 PBR643460 PLN643460 PVJ643460 QFF643460 QPB643460 QYX643460 RIT643460 RSP643460 SCL643460 SMH643460 SWD643460 TFZ643460 TPV643460 TZR643460 UJN643460 UTJ643460 VDF643460 VNB643460 VWX643460 WGT643460 WQP643460 NZ708996 XV708996 AHR708996 ARN708996 BBJ708996 BLF708996 BVB708996 CEX708996 COT708996 CYP708996 DIL708996 DSH708996 ECD708996 ELZ708996 EVV708996 FFR708996 FPN708996 FZJ708996 GJF708996 GTB708996 HCX708996 HMT708996 HWP708996 IGL708996 IQH708996 JAD708996 JJZ708996 JTV708996 KDR708996 KNN708996 KXJ708996 LHF708996 LRB708996 MAX708996 MKT708996 MUP708996 NEL708996 NOH708996 NYD708996 OHZ708996 ORV708996 PBR708996 PLN708996 PVJ708996 QFF708996 QPB708996 QYX708996 RIT708996 RSP708996 SCL708996 SMH708996 SWD708996 TFZ708996 TPV708996 TZR708996 UJN708996 UTJ708996 VDF708996 VNB708996 VWX708996 WGT708996 WQP708996 NZ774532 XV774532 AHR774532 ARN774532 BBJ774532 BLF774532 BVB774532 CEX774532 COT774532 CYP774532 DIL774532 DSH774532 ECD774532 ELZ774532 EVV774532 FFR774532 FPN774532 FZJ774532 GJF774532 GTB774532 HCX774532 HMT774532 HWP774532 IGL774532 IQH774532 JAD774532 JJZ774532 JTV774532 KDR774532 KNN774532 KXJ774532 LHF774532 LRB774532 MAX774532 MKT774532 MUP774532 NEL774532 NOH774532 NYD774532 OHZ774532 ORV774532 PBR774532 PLN774532 PVJ774532 QFF774532 QPB774532 QYX774532 RIT774532 RSP774532 SCL774532 SMH774532 SWD774532 TFZ774532 TPV774532 TZR774532 UJN774532 UTJ774532 VDF774532 VNB774532 VWX774532 WGT774532 WQP774532 NZ840068 XV840068 AHR840068 ARN840068 BBJ840068 BLF840068 BVB840068 CEX840068 COT840068 CYP840068 DIL840068 DSH840068 ECD840068 ELZ840068 EVV840068 FFR840068 FPN840068 FZJ840068 GJF840068 GTB840068 HCX840068 HMT840068 HWP840068 IGL840068 IQH840068 JAD840068 JJZ840068 JTV840068 KDR840068 KNN840068 KXJ840068 LHF840068 LRB840068 MAX840068 MKT840068 MUP840068 NEL840068 NOH840068 NYD840068 OHZ840068 ORV840068 PBR840068 PLN840068 PVJ840068 QFF840068 QPB840068 QYX840068 RIT840068 RSP840068 SCL840068 SMH840068 SWD840068 TFZ840068 TPV840068 TZR840068 UJN840068 UTJ840068 VDF840068 VNB840068 VWX840068 WGT840068 WQP840068 NZ905604 XV905604 AHR905604 ARN905604 BBJ905604 BLF905604 BVB905604 CEX905604 COT905604 CYP905604 DIL905604 DSH905604 ECD905604 ELZ905604 EVV905604 FFR905604 FPN905604 FZJ905604 GJF905604 GTB905604 HCX905604 HMT905604 HWP905604 IGL905604 IQH905604 JAD905604 JJZ905604 JTV905604 KDR905604 KNN905604 KXJ905604 LHF905604 LRB905604 MAX905604 MKT905604 MUP905604 NEL905604 NOH905604 NYD905604 OHZ905604 ORV905604 PBR905604 PLN905604 PVJ905604 QFF905604 QPB905604 QYX905604 RIT905604 RSP905604 SCL905604 SMH905604 SWD905604 TFZ905604 TPV905604 TZR905604 UJN905604 UTJ905604 VDF905604 VNB905604 VWX905604 WGT905604 WQP905604 NZ971140 XV971140 AHR971140 ARN971140 BBJ971140 BLF971140 BVB971140 CEX971140 COT971140 CYP971140 DIL971140 DSH971140 ECD971140 ELZ971140 EVV971140 FFR971140 FPN971140 FZJ971140 GJF971140 GTB971140 HCX971140 HMT971140 HWP971140 IGL971140 IQH971140 JAD971140 JJZ971140 JTV971140 KDR971140 KNN971140 KXJ971140 LHF971140 LRB971140 MAX971140 MKT971140 MUP971140 NEL971140 NOH971140 NYD971140 OHZ971140 ORV971140 PBR971140 PLN971140 PVJ971140 QFF971140 QPB971140 QYX971140 RIT971140 RSP971140 SCL971140 SMH971140 SWD971140 TFZ971140 TPV971140 TZR971140 UJN971140 UTJ971140 VDF971140 VNB971140 VWX971140 WGT971140">
      <formula1>$B$10:$B$119</formula1>
    </dataValidation>
    <dataValidation type="list" allowBlank="1" showInputMessage="1" showErrorMessage="1" promptTitle="össtliche oder westlich Länge?" prompt="Bitte östlichen oder westlichen Längengrad von Greenwich eingeben!" sqref="L2">
      <formula1>$AS$11:$AS$12</formula1>
    </dataValidation>
    <dataValidation type="list" allowBlank="1" showInputMessage="1" showErrorMessage="1" promptTitle="Abell-Nummer von 1 bis 86!" prompt="Bitte die gewünschte Abellnummer eingeben!" sqref="A8">
      <formula1>$A$10:$A$95</formula1>
    </dataValidation>
    <dataValidation type="list" allowBlank="1" showInputMessage="1" showErrorMessage="1" promptTitle="Abell-Nummern!" prompt="Bitte gewünschte Abell-Nr. eingeben!" sqref="A9">
      <formula1>$A$10:$A$95</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Messierkataklog</vt:lpstr>
      <vt:lpstr>Tabelle1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Jürgen</dc:creator>
  <cp:lastModifiedBy>Jürgen Reinhardt</cp:lastModifiedBy>
  <dcterms:created xsi:type="dcterms:W3CDTF">2014-01-12T19:11:02Z</dcterms:created>
  <dcterms:modified xsi:type="dcterms:W3CDTF">2015-10-14T15:12:44Z</dcterms:modified>
</cp:coreProperties>
</file>